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drawings/drawing13.xml" ContentType="application/vnd.openxmlformats-officedocument.drawing+xml"/>
  <Override PartName="/xl/charts/chart2.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7.xml" ContentType="application/vnd.openxmlformats-officedocument.drawing+xml"/>
  <Override PartName="/xl/charts/chart7.xml" ContentType="application/vnd.openxmlformats-officedocument.drawingml.chart+xml"/>
  <Override PartName="/xl/drawings/drawing18.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19.xml" ContentType="application/vnd.openxmlformats-officedocument.drawing+xml"/>
  <Override PartName="/xl/drawings/drawing20.xml" ContentType="application/vnd.openxmlformats-officedocument.drawing+xml"/>
  <Override PartName="/xl/charts/chart10.xml" ContentType="application/vnd.openxmlformats-officedocument.drawingml.chart+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30.xml" ContentType="application/vnd.openxmlformats-officedocument.drawing+xml"/>
  <Override PartName="/xl/charts/chart17.xml" ContentType="application/vnd.openxmlformats-officedocument.drawingml.chart+xml"/>
  <Override PartName="/xl/drawings/drawing31.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32.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33.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34.xml" ContentType="application/vnd.openxmlformats-officedocument.drawing+xml"/>
  <Override PartName="/xl/drawings/drawing35.xml" ContentType="application/vnd.openxmlformats-officedocument.drawing+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charts/chart28.xml" ContentType="application/vnd.openxmlformats-officedocument.drawingml.chart+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drawings/drawing49.xml" ContentType="application/vnd.openxmlformats-officedocument.drawing+xml"/>
  <Override PartName="/xl/charts/chart33.xml" ContentType="application/vnd.openxmlformats-officedocument.drawingml.chart+xml"/>
  <Override PartName="/xl/drawings/drawing50.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51.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70.xml" ContentType="application/vnd.openxmlformats-officedocument.drawing+xml"/>
  <Override PartName="/xl/charts/chart41.xml" ContentType="application/vnd.openxmlformats-officedocument.drawingml.chart+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8.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49.xml" ContentType="application/vnd.openxmlformats-officedocument.drawingml.chart+xml"/>
  <Override PartName="/xl/drawings/drawing90.xml" ContentType="application/vnd.openxmlformats-officedocument.drawing+xml"/>
  <Override PartName="/xl/charts/chart50.xml" ContentType="application/vnd.openxmlformats-officedocument.drawingml.chart+xml"/>
  <Override PartName="/xl/drawings/drawing91.xml" ContentType="application/vnd.openxmlformats-officedocument.drawing+xml"/>
  <Override PartName="/xl/charts/chart51.xml" ContentType="application/vnd.openxmlformats-officedocument.drawingml.chart+xml"/>
  <Override PartName="/xl/drawings/drawing92.xml" ContentType="application/vnd.openxmlformats-officedocument.drawing+xml"/>
  <Override PartName="/xl/charts/chart52.xml" ContentType="application/vnd.openxmlformats-officedocument.drawingml.chart+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AREA DE ESTADÍSTICA\ESTADÍSTICA\Estadistica\2026\Informes especiales a 31 de julio de 2026\"/>
    </mc:Choice>
  </mc:AlternateContent>
  <xr:revisionPtr revIDLastSave="0" documentId="13_ncr:1_{F671CA98-BFAC-42D4-AC6B-D130B565DCEF}" xr6:coauthVersionLast="47" xr6:coauthVersionMax="47" xr10:uidLastSave="{00000000-0000-0000-0000-000000000000}"/>
  <bookViews>
    <workbookView xWindow="1520" yWindow="1520" windowWidth="14400" windowHeight="7270" xr2:uid="{00000000-000D-0000-FFFF-FFFF00000000}"/>
  </bookViews>
  <sheets>
    <sheet name="porsaad" sheetId="1" r:id="rId1"/>
    <sheet name="indsaad" sheetId="2" r:id="rId2"/>
    <sheet name="indsaad_2" sheetId="3" r:id="rId3"/>
    <sheet name="EVO" sheetId="4" r:id="rId4"/>
    <sheet name="EVO_sol" sheetId="5" r:id="rId5"/>
    <sheet name="EVO_resol" sheetId="6" r:id="rId6"/>
    <sheet name="EVO_derecho" sheetId="7" r:id="rId7"/>
    <sheet name="EVO_resolPIA" sheetId="8" r:id="rId8"/>
    <sheet name="EVO_sinPIA" sheetId="9" r:id="rId9"/>
    <sheet name="EVO_prest" sheetId="10" r:id="rId10"/>
    <sheet name="20pobl" sheetId="11" r:id="rId11"/>
    <sheet name="21solsaad" sheetId="12" r:id="rId12"/>
    <sheet name="22solcasaadpot" sheetId="13" r:id="rId13"/>
    <sheet name="23solcasaad" sheetId="14" r:id="rId14"/>
    <sheet name="24solcasaad_pobl" sheetId="15" r:id="rId15"/>
    <sheet name="24asolcasaad_pobl" sheetId="16" r:id="rId16"/>
    <sheet name="25solaltabaja" sheetId="17" r:id="rId17"/>
    <sheet name="26perfsaad" sheetId="18" r:id="rId18"/>
    <sheet name="31dictsaad" sheetId="19" r:id="rId19"/>
    <sheet name="31adictsaad" sheetId="20" r:id="rId20"/>
    <sheet name="31bdictsaad" sheetId="21" r:id="rId21"/>
    <sheet name="32dictcasaadpot" sheetId="22" r:id="rId22"/>
    <sheet name="33dictcasaad" sheetId="23" r:id="rId23"/>
    <sheet name="33dictcasaadGIII" sheetId="24" r:id="rId24"/>
    <sheet name="33dictcasaadGII" sheetId="25" r:id="rId25"/>
    <sheet name="33dictcasaadGI" sheetId="26" r:id="rId26"/>
    <sheet name="33dictcasaadG0" sheetId="27" r:id="rId27"/>
    <sheet name="34adictcasaad" sheetId="28" r:id="rId28"/>
    <sheet name="34bdictcasaad" sheetId="29" r:id="rId29"/>
    <sheet name="35ResolGraAltaBaj" sheetId="30" r:id="rId30"/>
    <sheet name="36perfresol" sheetId="31" r:id="rId31"/>
    <sheet name="36aperfresol_graf" sheetId="32" r:id="rId32"/>
    <sheet name="36bperfresol_graf" sheetId="33" r:id="rId33"/>
    <sheet name="41benpresaad" sheetId="34" r:id="rId34"/>
    <sheet name="41benpresaad_graf" sheetId="35" r:id="rId35"/>
    <sheet name="41abenpreGIII" sheetId="36" r:id="rId36"/>
    <sheet name="41abenpreGIII_graf" sheetId="37" r:id="rId37"/>
    <sheet name="41bbenpreGII" sheetId="38" r:id="rId38"/>
    <sheet name="41abenpreGII_graf" sheetId="39" r:id="rId39"/>
    <sheet name="41cbenpreGI" sheetId="40" r:id="rId40"/>
    <sheet name="41abenpreGI_graf" sheetId="41" r:id="rId41"/>
    <sheet name="42pbpcasaadpot" sheetId="42" r:id="rId42"/>
    <sheet name="43pbpcasaad" sheetId="43" r:id="rId43"/>
    <sheet name="43pbpcasaadGIII" sheetId="44" r:id="rId44"/>
    <sheet name="43pbpcasaadGII" sheetId="45" r:id="rId45"/>
    <sheet name="43pbpcasaadGI" sheetId="46" r:id="rId46"/>
    <sheet name="44apbpcasaad" sheetId="47" r:id="rId47"/>
    <sheet name="44bpbpcasaad" sheetId="48" r:id="rId48"/>
    <sheet name="45ResolPIAAltaBaj" sheetId="49" r:id="rId49"/>
    <sheet name="46perfpbsaad" sheetId="50" r:id="rId50"/>
    <sheet name="46aperfpb_graf" sheetId="51" r:id="rId51"/>
    <sheet name="51pbgrado" sheetId="52" r:id="rId52"/>
    <sheet name="51aPAPDgrado" sheetId="53" r:id="rId53"/>
    <sheet name="51bTeleasgrado" sheetId="54" r:id="rId54"/>
    <sheet name="51cSADgrado" sheetId="55" r:id="rId55"/>
    <sheet name="51dCDgrado" sheetId="56" r:id="rId56"/>
    <sheet name="51eSARgrado" sheetId="57" r:id="rId57"/>
    <sheet name="51fPEVincgrado" sheetId="58" r:id="rId58"/>
    <sheet name="51gPECgrado" sheetId="59" r:id="rId59"/>
    <sheet name="51hPEAsistPgrado" sheetId="60" r:id="rId60"/>
    <sheet name="52SubtipoVinculada" sheetId="61" r:id="rId61"/>
    <sheet name="52SubtipoVinculadaGIII" sheetId="62" r:id="rId62"/>
    <sheet name="52SubtipoVinculadaGII" sheetId="63" r:id="rId63"/>
    <sheet name="52SubtipoVinculadaGI" sheetId="64" r:id="rId64"/>
    <sheet name="53combprest" sheetId="65" r:id="rId65"/>
    <sheet name="53combprestGI" sheetId="66" r:id="rId66"/>
    <sheet name="53combprestGII" sheetId="67" r:id="rId67"/>
    <sheet name="53combprestGIII" sheetId="68" r:id="rId68"/>
    <sheet name="6perfcuidador" sheetId="69" r:id="rId69"/>
    <sheet name="61aperfcuidadorCCAA" sheetId="70" r:id="rId70"/>
    <sheet name="62bperfcuidadorCCAA" sheetId="71" r:id="rId71"/>
    <sheet name="63cperfcuidadorCCAA" sheetId="72" r:id="rId72"/>
    <sheet name="7Intensidad" sheetId="73" r:id="rId73"/>
    <sheet name="7IntensidadCCAA" sheetId="74" r:id="rId74"/>
    <sheet name="7IntenSAD_CCAA" sheetId="75" r:id="rId75"/>
    <sheet name="7IntenPE_SAD_CCAA" sheetId="76" r:id="rId76"/>
    <sheet name="8CuantíaPrest" sheetId="77" r:id="rId77"/>
    <sheet name="8CuantíaPEC_CCAA" sheetId="78" r:id="rId78"/>
    <sheet name="8CuantíaAP_CCAA" sheetId="79" r:id="rId79"/>
    <sheet name="8CuantíaPEVsad_CCAA" sheetId="80" r:id="rId80"/>
    <sheet name="8CuantíaPEVsar_CCAA" sheetId="81" r:id="rId81"/>
    <sheet name="8CuantíaPEVcd_CCAA" sheetId="82" r:id="rId82"/>
    <sheet name="8CuantíaPEVpapd_CCAA" sheetId="83" r:id="rId83"/>
    <sheet name="8CuantíaPEVteleasist_CCAA" sheetId="84" r:id="rId84"/>
    <sheet name="9TiempoEspera" sheetId="85" r:id="rId85"/>
    <sheet name="10pendResol" sheetId="86" r:id="rId86"/>
    <sheet name="10pendPrest" sheetId="87" r:id="rId87"/>
    <sheet name="10pend" sheetId="88" r:id="rId88"/>
    <sheet name="11ListaEspera" sheetId="89" r:id="rId89"/>
    <sheet name="11ListaEsperaGIII" sheetId="90" r:id="rId90"/>
    <sheet name="11ListaEsperaGII" sheetId="91" r:id="rId91"/>
    <sheet name="11ListaEsperaGI" sheetId="92" r:id="rId92"/>
    <sheet name="12BenefEfect" sheetId="93" r:id="rId93"/>
    <sheet name="12BenefEfect_pre" sheetId="94" r:id="rId94"/>
    <sheet name="12BenefEfect_pre_GI" sheetId="95" r:id="rId95"/>
    <sheet name="12BenefEfect_pre_GII" sheetId="96" r:id="rId96"/>
    <sheet name="12BenefEfect_pre_GIII" sheetId="97" r:id="rId9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0" i="97" l="1"/>
  <c r="W30" i="97"/>
  <c r="U30" i="97"/>
  <c r="S30" i="97"/>
  <c r="Q30" i="97"/>
  <c r="O30" i="97"/>
  <c r="M30" i="97"/>
  <c r="K30" i="97"/>
  <c r="I30" i="97"/>
  <c r="G30" i="97"/>
  <c r="Y28" i="97"/>
  <c r="W28" i="97"/>
  <c r="U28" i="97"/>
  <c r="S28" i="97"/>
  <c r="Q28" i="97"/>
  <c r="O28" i="97"/>
  <c r="M28" i="97"/>
  <c r="K28" i="97"/>
  <c r="I28" i="97"/>
  <c r="G28" i="97"/>
  <c r="Y27" i="97"/>
  <c r="W27" i="97"/>
  <c r="U27" i="97"/>
  <c r="S27" i="97"/>
  <c r="Q27" i="97"/>
  <c r="O27" i="97"/>
  <c r="M27" i="97"/>
  <c r="K27" i="97"/>
  <c r="I27" i="97"/>
  <c r="G27" i="97"/>
  <c r="Y26" i="97"/>
  <c r="W26" i="97"/>
  <c r="U26" i="97"/>
  <c r="S26" i="97"/>
  <c r="Q26" i="97"/>
  <c r="O26" i="97"/>
  <c r="M26" i="97"/>
  <c r="K26" i="97"/>
  <c r="I26" i="97"/>
  <c r="G26" i="97"/>
  <c r="Y25" i="97"/>
  <c r="W25" i="97"/>
  <c r="U25" i="97"/>
  <c r="S25" i="97"/>
  <c r="Q25" i="97"/>
  <c r="O25" i="97"/>
  <c r="M25" i="97"/>
  <c r="K25" i="97"/>
  <c r="I25" i="97"/>
  <c r="G25" i="97"/>
  <c r="Y24" i="97"/>
  <c r="W24" i="97"/>
  <c r="U24" i="97"/>
  <c r="S24" i="97"/>
  <c r="Q24" i="97"/>
  <c r="O24" i="97"/>
  <c r="M24" i="97"/>
  <c r="K24" i="97"/>
  <c r="I24" i="97"/>
  <c r="G24" i="97"/>
  <c r="Y23" i="97"/>
  <c r="W23" i="97"/>
  <c r="U23" i="97"/>
  <c r="S23" i="97"/>
  <c r="Q23" i="97"/>
  <c r="O23" i="97"/>
  <c r="M23" i="97"/>
  <c r="K23" i="97"/>
  <c r="I23" i="97"/>
  <c r="G23" i="97"/>
  <c r="Y22" i="97"/>
  <c r="W22" i="97"/>
  <c r="U22" i="97"/>
  <c r="S22" i="97"/>
  <c r="Q22" i="97"/>
  <c r="O22" i="97"/>
  <c r="M22" i="97"/>
  <c r="K22" i="97"/>
  <c r="I22" i="97"/>
  <c r="G22" i="97"/>
  <c r="Y21" i="97"/>
  <c r="W21" i="97"/>
  <c r="U21" i="97"/>
  <c r="S21" i="97"/>
  <c r="Q21" i="97"/>
  <c r="O21" i="97"/>
  <c r="M21" i="97"/>
  <c r="K21" i="97"/>
  <c r="I21" i="97"/>
  <c r="G21" i="97"/>
  <c r="Y20" i="97"/>
  <c r="W20" i="97"/>
  <c r="U20" i="97"/>
  <c r="S20" i="97"/>
  <c r="Q20" i="97"/>
  <c r="O20" i="97"/>
  <c r="M20" i="97"/>
  <c r="K20" i="97"/>
  <c r="I20" i="97"/>
  <c r="G20" i="97"/>
  <c r="Y19" i="97"/>
  <c r="W19" i="97"/>
  <c r="U19" i="97"/>
  <c r="S19" i="97"/>
  <c r="Q19" i="97"/>
  <c r="O19" i="97"/>
  <c r="M19" i="97"/>
  <c r="K19" i="97"/>
  <c r="I19" i="97"/>
  <c r="G19" i="97"/>
  <c r="Y18" i="97"/>
  <c r="W18" i="97"/>
  <c r="U18" i="97"/>
  <c r="S18" i="97"/>
  <c r="Q18" i="97"/>
  <c r="O18" i="97"/>
  <c r="M18" i="97"/>
  <c r="K18" i="97"/>
  <c r="I18" i="97"/>
  <c r="G18" i="97"/>
  <c r="Y17" i="97"/>
  <c r="W17" i="97"/>
  <c r="U17" i="97"/>
  <c r="S17" i="97"/>
  <c r="Q17" i="97"/>
  <c r="O17" i="97"/>
  <c r="M17" i="97"/>
  <c r="K17" i="97"/>
  <c r="I17" i="97"/>
  <c r="G17" i="97"/>
  <c r="Y16" i="97"/>
  <c r="W16" i="97"/>
  <c r="U16" i="97"/>
  <c r="S16" i="97"/>
  <c r="Q16" i="97"/>
  <c r="O16" i="97"/>
  <c r="M16" i="97"/>
  <c r="K16" i="97"/>
  <c r="I16" i="97"/>
  <c r="G16" i="97"/>
  <c r="Y15" i="97"/>
  <c r="W15" i="97"/>
  <c r="U15" i="97"/>
  <c r="S15" i="97"/>
  <c r="Q15" i="97"/>
  <c r="O15" i="97"/>
  <c r="M15" i="97"/>
  <c r="K15" i="97"/>
  <c r="I15" i="97"/>
  <c r="G15" i="97"/>
  <c r="Y14" i="97"/>
  <c r="W14" i="97"/>
  <c r="U14" i="97"/>
  <c r="S14" i="97"/>
  <c r="Q14" i="97"/>
  <c r="O14" i="97"/>
  <c r="M14" i="97"/>
  <c r="K14" i="97"/>
  <c r="I14" i="97"/>
  <c r="G14" i="97"/>
  <c r="Y13" i="97"/>
  <c r="W13" i="97"/>
  <c r="U13" i="97"/>
  <c r="S13" i="97"/>
  <c r="Q13" i="97"/>
  <c r="O13" i="97"/>
  <c r="M13" i="97"/>
  <c r="K13" i="97"/>
  <c r="I13" i="97"/>
  <c r="G13" i="97"/>
  <c r="Y12" i="97"/>
  <c r="W12" i="97"/>
  <c r="U12" i="97"/>
  <c r="S12" i="97"/>
  <c r="Q12" i="97"/>
  <c r="O12" i="97"/>
  <c r="M12" i="97"/>
  <c r="K12" i="97"/>
  <c r="I12" i="97"/>
  <c r="G12" i="97"/>
  <c r="Y11" i="97"/>
  <c r="W11" i="97"/>
  <c r="U11" i="97"/>
  <c r="S11" i="97"/>
  <c r="Q11" i="97"/>
  <c r="O11" i="97"/>
  <c r="M11" i="97"/>
  <c r="K11" i="97"/>
  <c r="I11" i="97"/>
  <c r="G11" i="97"/>
  <c r="Y10" i="97"/>
  <c r="W10" i="97"/>
  <c r="U10" i="97"/>
  <c r="S10" i="97"/>
  <c r="Q10" i="97"/>
  <c r="O10" i="97"/>
  <c r="M10" i="97"/>
  <c r="K10" i="97"/>
  <c r="I10" i="97"/>
  <c r="G10" i="97"/>
  <c r="Y30" i="96"/>
  <c r="W30" i="96"/>
  <c r="U30" i="96"/>
  <c r="S30" i="96"/>
  <c r="Q30" i="96"/>
  <c r="O30" i="96"/>
  <c r="M30" i="96"/>
  <c r="K30" i="96"/>
  <c r="I30" i="96"/>
  <c r="G30" i="96"/>
  <c r="Y28" i="96"/>
  <c r="W28" i="96"/>
  <c r="U28" i="96"/>
  <c r="S28" i="96"/>
  <c r="Q28" i="96"/>
  <c r="O28" i="96"/>
  <c r="M28" i="96"/>
  <c r="K28" i="96"/>
  <c r="I28" i="96"/>
  <c r="G28" i="96"/>
  <c r="Y27" i="96"/>
  <c r="W27" i="96"/>
  <c r="U27" i="96"/>
  <c r="S27" i="96"/>
  <c r="Q27" i="96"/>
  <c r="O27" i="96"/>
  <c r="M27" i="96"/>
  <c r="K27" i="96"/>
  <c r="I27" i="96"/>
  <c r="G27" i="96"/>
  <c r="Y26" i="96"/>
  <c r="W26" i="96"/>
  <c r="U26" i="96"/>
  <c r="S26" i="96"/>
  <c r="Q26" i="96"/>
  <c r="O26" i="96"/>
  <c r="M26" i="96"/>
  <c r="K26" i="96"/>
  <c r="I26" i="96"/>
  <c r="G26" i="96"/>
  <c r="Y25" i="96"/>
  <c r="W25" i="96"/>
  <c r="U25" i="96"/>
  <c r="S25" i="96"/>
  <c r="Q25" i="96"/>
  <c r="O25" i="96"/>
  <c r="M25" i="96"/>
  <c r="K25" i="96"/>
  <c r="I25" i="96"/>
  <c r="G25" i="96"/>
  <c r="Y24" i="96"/>
  <c r="W24" i="96"/>
  <c r="U24" i="96"/>
  <c r="S24" i="96"/>
  <c r="Q24" i="96"/>
  <c r="O24" i="96"/>
  <c r="M24" i="96"/>
  <c r="K24" i="96"/>
  <c r="I24" i="96"/>
  <c r="G24" i="96"/>
  <c r="Y23" i="96"/>
  <c r="W23" i="96"/>
  <c r="U23" i="96"/>
  <c r="S23" i="96"/>
  <c r="Q23" i="96"/>
  <c r="O23" i="96"/>
  <c r="M23" i="96"/>
  <c r="K23" i="96"/>
  <c r="I23" i="96"/>
  <c r="G23" i="96"/>
  <c r="Y22" i="96"/>
  <c r="W22" i="96"/>
  <c r="U22" i="96"/>
  <c r="S22" i="96"/>
  <c r="Q22" i="96"/>
  <c r="O22" i="96"/>
  <c r="M22" i="96"/>
  <c r="K22" i="96"/>
  <c r="I22" i="96"/>
  <c r="G22" i="96"/>
  <c r="Y21" i="96"/>
  <c r="W21" i="96"/>
  <c r="U21" i="96"/>
  <c r="S21" i="96"/>
  <c r="Q21" i="96"/>
  <c r="O21" i="96"/>
  <c r="M21" i="96"/>
  <c r="K21" i="96"/>
  <c r="I21" i="96"/>
  <c r="G21" i="96"/>
  <c r="Y20" i="96"/>
  <c r="W20" i="96"/>
  <c r="U20" i="96"/>
  <c r="S20" i="96"/>
  <c r="Q20" i="96"/>
  <c r="O20" i="96"/>
  <c r="M20" i="96"/>
  <c r="K20" i="96"/>
  <c r="I20" i="96"/>
  <c r="G20" i="96"/>
  <c r="Y19" i="96"/>
  <c r="W19" i="96"/>
  <c r="U19" i="96"/>
  <c r="S19" i="96"/>
  <c r="Q19" i="96"/>
  <c r="O19" i="96"/>
  <c r="M19" i="96"/>
  <c r="K19" i="96"/>
  <c r="I19" i="96"/>
  <c r="G19" i="96"/>
  <c r="Y18" i="96"/>
  <c r="W18" i="96"/>
  <c r="U18" i="96"/>
  <c r="S18" i="96"/>
  <c r="Q18" i="96"/>
  <c r="O18" i="96"/>
  <c r="M18" i="96"/>
  <c r="K18" i="96"/>
  <c r="I18" i="96"/>
  <c r="G18" i="96"/>
  <c r="Y17" i="96"/>
  <c r="W17" i="96"/>
  <c r="U17" i="96"/>
  <c r="S17" i="96"/>
  <c r="Q17" i="96"/>
  <c r="O17" i="96"/>
  <c r="M17" i="96"/>
  <c r="K17" i="96"/>
  <c r="I17" i="96"/>
  <c r="G17" i="96"/>
  <c r="Y16" i="96"/>
  <c r="W16" i="96"/>
  <c r="U16" i="96"/>
  <c r="S16" i="96"/>
  <c r="Q16" i="96"/>
  <c r="O16" i="96"/>
  <c r="M16" i="96"/>
  <c r="K16" i="96"/>
  <c r="I16" i="96"/>
  <c r="G16" i="96"/>
  <c r="Y15" i="96"/>
  <c r="W15" i="96"/>
  <c r="U15" i="96"/>
  <c r="S15" i="96"/>
  <c r="Q15" i="96"/>
  <c r="O15" i="96"/>
  <c r="M15" i="96"/>
  <c r="K15" i="96"/>
  <c r="I15" i="96"/>
  <c r="G15" i="96"/>
  <c r="Y14" i="96"/>
  <c r="W14" i="96"/>
  <c r="U14" i="96"/>
  <c r="S14" i="96"/>
  <c r="Q14" i="96"/>
  <c r="O14" i="96"/>
  <c r="M14" i="96"/>
  <c r="K14" i="96"/>
  <c r="I14" i="96"/>
  <c r="G14" i="96"/>
  <c r="Y13" i="96"/>
  <c r="W13" i="96"/>
  <c r="U13" i="96"/>
  <c r="S13" i="96"/>
  <c r="Q13" i="96"/>
  <c r="O13" i="96"/>
  <c r="M13" i="96"/>
  <c r="K13" i="96"/>
  <c r="I13" i="96"/>
  <c r="G13" i="96"/>
  <c r="Y12" i="96"/>
  <c r="W12" i="96"/>
  <c r="U12" i="96"/>
  <c r="S12" i="96"/>
  <c r="Q12" i="96"/>
  <c r="O12" i="96"/>
  <c r="M12" i="96"/>
  <c r="K12" i="96"/>
  <c r="I12" i="96"/>
  <c r="G12" i="96"/>
  <c r="Y11" i="96"/>
  <c r="W11" i="96"/>
  <c r="U11" i="96"/>
  <c r="S11" i="96"/>
  <c r="Q11" i="96"/>
  <c r="O11" i="96"/>
  <c r="M11" i="96"/>
  <c r="K11" i="96"/>
  <c r="I11" i="96"/>
  <c r="G11" i="96"/>
  <c r="Y10" i="96"/>
  <c r="W10" i="96"/>
  <c r="U10" i="96"/>
  <c r="S10" i="96"/>
  <c r="Q10" i="96"/>
  <c r="O10" i="96"/>
  <c r="M10" i="96"/>
  <c r="K10" i="96"/>
  <c r="I10" i="96"/>
  <c r="G10" i="96"/>
  <c r="Y30" i="95"/>
  <c r="W30" i="95"/>
  <c r="U30" i="95"/>
  <c r="S30" i="95"/>
  <c r="Q30" i="95"/>
  <c r="O30" i="95"/>
  <c r="M30" i="95"/>
  <c r="K30" i="95"/>
  <c r="I30" i="95"/>
  <c r="G30" i="95"/>
  <c r="Y28" i="95"/>
  <c r="W28" i="95"/>
  <c r="U28" i="95"/>
  <c r="S28" i="95"/>
  <c r="Q28" i="95"/>
  <c r="O28" i="95"/>
  <c r="M28" i="95"/>
  <c r="K28" i="95"/>
  <c r="I28" i="95"/>
  <c r="G28" i="95"/>
  <c r="Y27" i="95"/>
  <c r="W27" i="95"/>
  <c r="U27" i="95"/>
  <c r="S27" i="95"/>
  <c r="Q27" i="95"/>
  <c r="O27" i="95"/>
  <c r="M27" i="95"/>
  <c r="K27" i="95"/>
  <c r="I27" i="95"/>
  <c r="G27" i="95"/>
  <c r="Y26" i="95"/>
  <c r="W26" i="95"/>
  <c r="U26" i="95"/>
  <c r="S26" i="95"/>
  <c r="Q26" i="95"/>
  <c r="O26" i="95"/>
  <c r="M26" i="95"/>
  <c r="K26" i="95"/>
  <c r="I26" i="95"/>
  <c r="G26" i="95"/>
  <c r="Y25" i="95"/>
  <c r="W25" i="95"/>
  <c r="U25" i="95"/>
  <c r="S25" i="95"/>
  <c r="Q25" i="95"/>
  <c r="O25" i="95"/>
  <c r="M25" i="95"/>
  <c r="K25" i="95"/>
  <c r="I25" i="95"/>
  <c r="G25" i="95"/>
  <c r="Y24" i="95"/>
  <c r="W24" i="95"/>
  <c r="U24" i="95"/>
  <c r="S24" i="95"/>
  <c r="Q24" i="95"/>
  <c r="O24" i="95"/>
  <c r="M24" i="95"/>
  <c r="K24" i="95"/>
  <c r="I24" i="95"/>
  <c r="G24" i="95"/>
  <c r="Y23" i="95"/>
  <c r="W23" i="95"/>
  <c r="U23" i="95"/>
  <c r="S23" i="95"/>
  <c r="Q23" i="95"/>
  <c r="O23" i="95"/>
  <c r="M23" i="95"/>
  <c r="K23" i="95"/>
  <c r="I23" i="95"/>
  <c r="G23" i="95"/>
  <c r="Y22" i="95"/>
  <c r="W22" i="95"/>
  <c r="U22" i="95"/>
  <c r="S22" i="95"/>
  <c r="Q22" i="95"/>
  <c r="O22" i="95"/>
  <c r="M22" i="95"/>
  <c r="K22" i="95"/>
  <c r="I22" i="95"/>
  <c r="G22" i="95"/>
  <c r="Y21" i="95"/>
  <c r="W21" i="95"/>
  <c r="U21" i="95"/>
  <c r="S21" i="95"/>
  <c r="Q21" i="95"/>
  <c r="O21" i="95"/>
  <c r="M21" i="95"/>
  <c r="K21" i="95"/>
  <c r="I21" i="95"/>
  <c r="G21" i="95"/>
  <c r="Y20" i="95"/>
  <c r="W20" i="95"/>
  <c r="U20" i="95"/>
  <c r="S20" i="95"/>
  <c r="Q20" i="95"/>
  <c r="O20" i="95"/>
  <c r="M20" i="95"/>
  <c r="K20" i="95"/>
  <c r="I20" i="95"/>
  <c r="G20" i="95"/>
  <c r="Y19" i="95"/>
  <c r="W19" i="95"/>
  <c r="U19" i="95"/>
  <c r="S19" i="95"/>
  <c r="Q19" i="95"/>
  <c r="O19" i="95"/>
  <c r="M19" i="95"/>
  <c r="K19" i="95"/>
  <c r="I19" i="95"/>
  <c r="G19" i="95"/>
  <c r="Y18" i="95"/>
  <c r="W18" i="95"/>
  <c r="U18" i="95"/>
  <c r="S18" i="95"/>
  <c r="Q18" i="95"/>
  <c r="O18" i="95"/>
  <c r="M18" i="95"/>
  <c r="K18" i="95"/>
  <c r="I18" i="95"/>
  <c r="G18" i="95"/>
  <c r="Y17" i="95"/>
  <c r="W17" i="95"/>
  <c r="U17" i="95"/>
  <c r="S17" i="95"/>
  <c r="Q17" i="95"/>
  <c r="O17" i="95"/>
  <c r="M17" i="95"/>
  <c r="K17" i="95"/>
  <c r="I17" i="95"/>
  <c r="G17" i="95"/>
  <c r="Y16" i="95"/>
  <c r="W16" i="95"/>
  <c r="U16" i="95"/>
  <c r="S16" i="95"/>
  <c r="Q16" i="95"/>
  <c r="O16" i="95"/>
  <c r="M16" i="95"/>
  <c r="K16" i="95"/>
  <c r="I16" i="95"/>
  <c r="G16" i="95"/>
  <c r="Y15" i="95"/>
  <c r="W15" i="95"/>
  <c r="U15" i="95"/>
  <c r="S15" i="95"/>
  <c r="Q15" i="95"/>
  <c r="O15" i="95"/>
  <c r="M15" i="95"/>
  <c r="K15" i="95"/>
  <c r="I15" i="95"/>
  <c r="G15" i="95"/>
  <c r="Y14" i="95"/>
  <c r="W14" i="95"/>
  <c r="U14" i="95"/>
  <c r="S14" i="95"/>
  <c r="Q14" i="95"/>
  <c r="O14" i="95"/>
  <c r="M14" i="95"/>
  <c r="K14" i="95"/>
  <c r="I14" i="95"/>
  <c r="G14" i="95"/>
  <c r="Y13" i="95"/>
  <c r="W13" i="95"/>
  <c r="U13" i="95"/>
  <c r="S13" i="95"/>
  <c r="Q13" i="95"/>
  <c r="O13" i="95"/>
  <c r="M13" i="95"/>
  <c r="K13" i="95"/>
  <c r="I13" i="95"/>
  <c r="G13" i="95"/>
  <c r="Y12" i="95"/>
  <c r="W12" i="95"/>
  <c r="U12" i="95"/>
  <c r="S12" i="95"/>
  <c r="Q12" i="95"/>
  <c r="O12" i="95"/>
  <c r="M12" i="95"/>
  <c r="K12" i="95"/>
  <c r="I12" i="95"/>
  <c r="G12" i="95"/>
  <c r="Y11" i="95"/>
  <c r="W11" i="95"/>
  <c r="U11" i="95"/>
  <c r="S11" i="95"/>
  <c r="Q11" i="95"/>
  <c r="O11" i="95"/>
  <c r="M11" i="95"/>
  <c r="K11" i="95"/>
  <c r="I11" i="95"/>
  <c r="G11" i="95"/>
  <c r="Y10" i="95"/>
  <c r="W10" i="95"/>
  <c r="U10" i="95"/>
  <c r="S10" i="95"/>
  <c r="Q10" i="95"/>
  <c r="O10" i="95"/>
  <c r="M10" i="95"/>
  <c r="K10" i="95"/>
  <c r="I10" i="95"/>
  <c r="G10" i="95"/>
  <c r="Y30" i="94"/>
  <c r="W30" i="94"/>
  <c r="U30" i="94"/>
  <c r="S30" i="94"/>
  <c r="Q30" i="94"/>
  <c r="O30" i="94"/>
  <c r="M30" i="94"/>
  <c r="K30" i="94"/>
  <c r="I30" i="94"/>
  <c r="G30" i="94"/>
  <c r="Y28" i="94"/>
  <c r="W28" i="94"/>
  <c r="U28" i="94"/>
  <c r="S28" i="94"/>
  <c r="Q28" i="94"/>
  <c r="O28" i="94"/>
  <c r="M28" i="94"/>
  <c r="K28" i="94"/>
  <c r="I28" i="94"/>
  <c r="G28" i="94"/>
  <c r="Y27" i="94"/>
  <c r="W27" i="94"/>
  <c r="U27" i="94"/>
  <c r="S27" i="94"/>
  <c r="Q27" i="94"/>
  <c r="O27" i="94"/>
  <c r="M27" i="94"/>
  <c r="K27" i="94"/>
  <c r="I27" i="94"/>
  <c r="G27" i="94"/>
  <c r="Y26" i="94"/>
  <c r="W26" i="94"/>
  <c r="U26" i="94"/>
  <c r="S26" i="94"/>
  <c r="Q26" i="94"/>
  <c r="O26" i="94"/>
  <c r="M26" i="94"/>
  <c r="K26" i="94"/>
  <c r="I26" i="94"/>
  <c r="G26" i="94"/>
  <c r="Y25" i="94"/>
  <c r="W25" i="94"/>
  <c r="U25" i="94"/>
  <c r="S25" i="94"/>
  <c r="Q25" i="94"/>
  <c r="O25" i="94"/>
  <c r="M25" i="94"/>
  <c r="K25" i="94"/>
  <c r="I25" i="94"/>
  <c r="G25" i="94"/>
  <c r="Y24" i="94"/>
  <c r="W24" i="94"/>
  <c r="U24" i="94"/>
  <c r="S24" i="94"/>
  <c r="Q24" i="94"/>
  <c r="O24" i="94"/>
  <c r="M24" i="94"/>
  <c r="K24" i="94"/>
  <c r="I24" i="94"/>
  <c r="G24" i="94"/>
  <c r="Y23" i="94"/>
  <c r="W23" i="94"/>
  <c r="U23" i="94"/>
  <c r="S23" i="94"/>
  <c r="Q23" i="94"/>
  <c r="O23" i="94"/>
  <c r="M23" i="94"/>
  <c r="K23" i="94"/>
  <c r="I23" i="94"/>
  <c r="G23" i="94"/>
  <c r="Y22" i="94"/>
  <c r="W22" i="94"/>
  <c r="U22" i="94"/>
  <c r="S22" i="94"/>
  <c r="Q22" i="94"/>
  <c r="O22" i="94"/>
  <c r="M22" i="94"/>
  <c r="K22" i="94"/>
  <c r="I22" i="94"/>
  <c r="G22" i="94"/>
  <c r="Y21" i="94"/>
  <c r="W21" i="94"/>
  <c r="U21" i="94"/>
  <c r="S21" i="94"/>
  <c r="Q21" i="94"/>
  <c r="O21" i="94"/>
  <c r="M21" i="94"/>
  <c r="K21" i="94"/>
  <c r="I21" i="94"/>
  <c r="G21" i="94"/>
  <c r="Y20" i="94"/>
  <c r="W20" i="94"/>
  <c r="U20" i="94"/>
  <c r="S20" i="94"/>
  <c r="Q20" i="94"/>
  <c r="O20" i="94"/>
  <c r="M20" i="94"/>
  <c r="K20" i="94"/>
  <c r="I20" i="94"/>
  <c r="G20" i="94"/>
  <c r="Y19" i="94"/>
  <c r="W19" i="94"/>
  <c r="U19" i="94"/>
  <c r="S19" i="94"/>
  <c r="Q19" i="94"/>
  <c r="O19" i="94"/>
  <c r="M19" i="94"/>
  <c r="K19" i="94"/>
  <c r="I19" i="94"/>
  <c r="G19" i="94"/>
  <c r="Y18" i="94"/>
  <c r="W18" i="94"/>
  <c r="U18" i="94"/>
  <c r="S18" i="94"/>
  <c r="Q18" i="94"/>
  <c r="O18" i="94"/>
  <c r="M18" i="94"/>
  <c r="K18" i="94"/>
  <c r="I18" i="94"/>
  <c r="G18" i="94"/>
  <c r="Y17" i="94"/>
  <c r="W17" i="94"/>
  <c r="U17" i="94"/>
  <c r="S17" i="94"/>
  <c r="Q17" i="94"/>
  <c r="O17" i="94"/>
  <c r="M17" i="94"/>
  <c r="K17" i="94"/>
  <c r="I17" i="94"/>
  <c r="G17" i="94"/>
  <c r="Y16" i="94"/>
  <c r="W16" i="94"/>
  <c r="U16" i="94"/>
  <c r="S16" i="94"/>
  <c r="Q16" i="94"/>
  <c r="O16" i="94"/>
  <c r="M16" i="94"/>
  <c r="K16" i="94"/>
  <c r="I16" i="94"/>
  <c r="G16" i="94"/>
  <c r="Y15" i="94"/>
  <c r="W15" i="94"/>
  <c r="U15" i="94"/>
  <c r="S15" i="94"/>
  <c r="Q15" i="94"/>
  <c r="O15" i="94"/>
  <c r="M15" i="94"/>
  <c r="K15" i="94"/>
  <c r="I15" i="94"/>
  <c r="G15" i="94"/>
  <c r="Y14" i="94"/>
  <c r="W14" i="94"/>
  <c r="U14" i="94"/>
  <c r="S14" i="94"/>
  <c r="Q14" i="94"/>
  <c r="O14" i="94"/>
  <c r="M14" i="94"/>
  <c r="K14" i="94"/>
  <c r="I14" i="94"/>
  <c r="G14" i="94"/>
  <c r="Y13" i="94"/>
  <c r="W13" i="94"/>
  <c r="U13" i="94"/>
  <c r="S13" i="94"/>
  <c r="Q13" i="94"/>
  <c r="O13" i="94"/>
  <c r="M13" i="94"/>
  <c r="K13" i="94"/>
  <c r="I13" i="94"/>
  <c r="G13" i="94"/>
  <c r="Y12" i="94"/>
  <c r="W12" i="94"/>
  <c r="U12" i="94"/>
  <c r="S12" i="94"/>
  <c r="Q12" i="94"/>
  <c r="O12" i="94"/>
  <c r="M12" i="94"/>
  <c r="K12" i="94"/>
  <c r="I12" i="94"/>
  <c r="G12" i="94"/>
  <c r="Y11" i="94"/>
  <c r="W11" i="94"/>
  <c r="U11" i="94"/>
  <c r="S11" i="94"/>
  <c r="Q11" i="94"/>
  <c r="O11" i="94"/>
  <c r="M11" i="94"/>
  <c r="K11" i="94"/>
  <c r="I11" i="94"/>
  <c r="G11" i="94"/>
  <c r="Y10" i="94"/>
  <c r="W10" i="94"/>
  <c r="U10" i="94"/>
  <c r="S10" i="94"/>
  <c r="Q10" i="94"/>
  <c r="O10" i="94"/>
  <c r="M10" i="94"/>
  <c r="K10" i="94"/>
  <c r="I10" i="94"/>
  <c r="G10" i="94"/>
  <c r="P31" i="93"/>
  <c r="Q31" i="93" s="1"/>
  <c r="N31" i="93"/>
  <c r="L31" i="93"/>
  <c r="I31" i="93"/>
  <c r="F31" i="93" s="1"/>
  <c r="G31" i="93" s="1"/>
  <c r="D31" i="93"/>
  <c r="I29" i="93"/>
  <c r="F29" i="93" s="1"/>
  <c r="G29" i="93" s="1"/>
  <c r="Q28" i="93"/>
  <c r="O28" i="93"/>
  <c r="M28" i="93"/>
  <c r="J28" i="93"/>
  <c r="I28" i="93"/>
  <c r="G28" i="93"/>
  <c r="F28" i="93"/>
  <c r="Q27" i="93"/>
  <c r="O27" i="93"/>
  <c r="M27" i="93"/>
  <c r="J27" i="93"/>
  <c r="I27" i="93"/>
  <c r="F27" i="93"/>
  <c r="G27" i="93" s="1"/>
  <c r="I26" i="93"/>
  <c r="Q26" i="93" s="1"/>
  <c r="Q25" i="93"/>
  <c r="O25" i="93"/>
  <c r="M25" i="93"/>
  <c r="J25" i="93"/>
  <c r="I25" i="93"/>
  <c r="F25" i="93" s="1"/>
  <c r="G25" i="93" s="1"/>
  <c r="O24" i="93"/>
  <c r="J24" i="93"/>
  <c r="I24" i="93"/>
  <c r="M24" i="93" s="1"/>
  <c r="F24" i="93"/>
  <c r="G24" i="93" s="1"/>
  <c r="M23" i="93"/>
  <c r="I23" i="93"/>
  <c r="J23" i="93" s="1"/>
  <c r="Q22" i="93"/>
  <c r="J22" i="93"/>
  <c r="I22" i="93"/>
  <c r="O22" i="93" s="1"/>
  <c r="G22" i="93"/>
  <c r="F22" i="93"/>
  <c r="I21" i="93"/>
  <c r="F21" i="93" s="1"/>
  <c r="G21" i="93" s="1"/>
  <c r="Q20" i="93"/>
  <c r="O20" i="93"/>
  <c r="M20" i="93"/>
  <c r="J20" i="93"/>
  <c r="I20" i="93"/>
  <c r="G20" i="93"/>
  <c r="F20" i="93"/>
  <c r="Q19" i="93"/>
  <c r="O19" i="93"/>
  <c r="M19" i="93"/>
  <c r="J19" i="93"/>
  <c r="I19" i="93"/>
  <c r="F19" i="93"/>
  <c r="G19" i="93" s="1"/>
  <c r="I18" i="93"/>
  <c r="Q18" i="93" s="1"/>
  <c r="Q17" i="93"/>
  <c r="O17" i="93"/>
  <c r="M17" i="93"/>
  <c r="J17" i="93"/>
  <c r="I17" i="93"/>
  <c r="F17" i="93" s="1"/>
  <c r="G17" i="93" s="1"/>
  <c r="O16" i="93"/>
  <c r="J16" i="93"/>
  <c r="I16" i="93"/>
  <c r="M16" i="93" s="1"/>
  <c r="F16" i="93"/>
  <c r="G16" i="93" s="1"/>
  <c r="M15" i="93"/>
  <c r="I15" i="93"/>
  <c r="J15" i="93" s="1"/>
  <c r="Q14" i="93"/>
  <c r="J14" i="93"/>
  <c r="I14" i="93"/>
  <c r="O14" i="93" s="1"/>
  <c r="G14" i="93"/>
  <c r="F14" i="93"/>
  <c r="I13" i="93"/>
  <c r="F13" i="93" s="1"/>
  <c r="G13" i="93" s="1"/>
  <c r="Q12" i="93"/>
  <c r="O12" i="93"/>
  <c r="M12" i="93"/>
  <c r="J12" i="93"/>
  <c r="I12" i="93"/>
  <c r="G12" i="93"/>
  <c r="F12" i="93"/>
  <c r="Q11" i="93"/>
  <c r="O11" i="93"/>
  <c r="M11" i="93"/>
  <c r="J11" i="93"/>
  <c r="I11" i="93"/>
  <c r="F11" i="93"/>
  <c r="G11" i="93" s="1"/>
  <c r="R19" i="77"/>
  <c r="Q19" i="77"/>
  <c r="P19" i="77"/>
  <c r="O19" i="77"/>
  <c r="L19" i="77"/>
  <c r="K19" i="77"/>
  <c r="J19" i="77"/>
  <c r="I19" i="77"/>
  <c r="F19" i="77"/>
  <c r="E19" i="77"/>
  <c r="D19" i="77"/>
  <c r="C19" i="77"/>
  <c r="R20" i="73"/>
  <c r="Q20" i="73"/>
  <c r="P20" i="73"/>
  <c r="O20" i="73"/>
  <c r="L20" i="73"/>
  <c r="K20" i="73"/>
  <c r="J20" i="73"/>
  <c r="I20" i="73"/>
  <c r="F20" i="73"/>
  <c r="E20" i="73"/>
  <c r="D20" i="73"/>
  <c r="C20" i="73"/>
  <c r="C30" i="72"/>
  <c r="C28" i="72"/>
  <c r="C27" i="72"/>
  <c r="C26" i="72"/>
  <c r="C25" i="72"/>
  <c r="C24" i="72"/>
  <c r="C23" i="72"/>
  <c r="C22" i="72"/>
  <c r="C21" i="72"/>
  <c r="C20" i="72"/>
  <c r="C19" i="72"/>
  <c r="C18" i="72"/>
  <c r="C17" i="72"/>
  <c r="C16" i="72"/>
  <c r="C15" i="72"/>
  <c r="C14" i="72"/>
  <c r="C13" i="72"/>
  <c r="C12" i="72"/>
  <c r="C11" i="72"/>
  <c r="C10" i="72"/>
  <c r="C30" i="71"/>
  <c r="C28" i="71"/>
  <c r="C27" i="71"/>
  <c r="C26" i="71"/>
  <c r="C25" i="71"/>
  <c r="C24" i="71"/>
  <c r="C23" i="71"/>
  <c r="C22" i="71"/>
  <c r="C21" i="71"/>
  <c r="C20" i="71"/>
  <c r="C19" i="71"/>
  <c r="C18" i="71"/>
  <c r="C17" i="71"/>
  <c r="C16" i="71"/>
  <c r="C15" i="71"/>
  <c r="C14" i="71"/>
  <c r="C13" i="71"/>
  <c r="C12" i="71"/>
  <c r="C11" i="71"/>
  <c r="C10" i="71"/>
  <c r="AC21" i="50"/>
  <c r="I21" i="50" s="1"/>
  <c r="AA21" i="50"/>
  <c r="U21" i="50"/>
  <c r="L21" i="50"/>
  <c r="F21" i="50"/>
  <c r="Z19" i="50"/>
  <c r="W19" i="50"/>
  <c r="X19" i="50" s="1"/>
  <c r="T19" i="50"/>
  <c r="Q19" i="50"/>
  <c r="N19" i="50"/>
  <c r="K19" i="50"/>
  <c r="H19" i="50"/>
  <c r="E19" i="50"/>
  <c r="AC19" i="50" s="1"/>
  <c r="AC18" i="50"/>
  <c r="AA18" i="50" s="1"/>
  <c r="X18" i="50"/>
  <c r="U18" i="50"/>
  <c r="R18" i="50"/>
  <c r="O18" i="50"/>
  <c r="L18" i="50"/>
  <c r="I18" i="50"/>
  <c r="AD18" i="50" s="1"/>
  <c r="F18" i="50"/>
  <c r="AC17" i="50"/>
  <c r="AA17" i="50" s="1"/>
  <c r="F17" i="50"/>
  <c r="AC16" i="50"/>
  <c r="I16" i="50" s="1"/>
  <c r="AA16" i="50"/>
  <c r="U16" i="50"/>
  <c r="L16" i="50"/>
  <c r="F16" i="50"/>
  <c r="Z15" i="50"/>
  <c r="W15" i="50"/>
  <c r="T15" i="50"/>
  <c r="U15" i="50" s="1"/>
  <c r="Q15" i="50"/>
  <c r="N15" i="50"/>
  <c r="K15" i="50"/>
  <c r="H15" i="50"/>
  <c r="E15" i="50"/>
  <c r="AC15" i="50" s="1"/>
  <c r="AC14" i="50"/>
  <c r="L14" i="50" s="1"/>
  <c r="X14" i="50"/>
  <c r="U14" i="50"/>
  <c r="R14" i="50"/>
  <c r="O14" i="50"/>
  <c r="I14" i="50"/>
  <c r="F14" i="50"/>
  <c r="AC13" i="50"/>
  <c r="AA13" i="50" s="1"/>
  <c r="F13" i="50"/>
  <c r="AC12" i="50"/>
  <c r="I12" i="50" s="1"/>
  <c r="AA12" i="50"/>
  <c r="U12" i="50"/>
  <c r="L12" i="50"/>
  <c r="F12" i="50"/>
  <c r="AC22" i="31"/>
  <c r="U22" i="31" s="1"/>
  <c r="AA22" i="31"/>
  <c r="X22" i="31"/>
  <c r="R22" i="31"/>
  <c r="O22" i="31"/>
  <c r="L22" i="31"/>
  <c r="I22" i="31"/>
  <c r="AD22" i="31" s="1"/>
  <c r="F22" i="31"/>
  <c r="Z20" i="31"/>
  <c r="W20" i="31"/>
  <c r="X20" i="31" s="1"/>
  <c r="T20" i="31"/>
  <c r="Q20" i="31"/>
  <c r="N20" i="31"/>
  <c r="O20" i="31" s="1"/>
  <c r="K20" i="31"/>
  <c r="H20" i="31"/>
  <c r="E20" i="31"/>
  <c r="AC20" i="31" s="1"/>
  <c r="AC19" i="31"/>
  <c r="AA19" i="31" s="1"/>
  <c r="AC18" i="31"/>
  <c r="I18" i="31" s="1"/>
  <c r="AA18" i="31"/>
  <c r="U18" i="31"/>
  <c r="L18" i="31"/>
  <c r="F18" i="31"/>
  <c r="AC17" i="31"/>
  <c r="U17" i="31" s="1"/>
  <c r="AA17" i="31"/>
  <c r="X17" i="31"/>
  <c r="R17" i="31"/>
  <c r="O17" i="31"/>
  <c r="L17" i="31"/>
  <c r="I17" i="31"/>
  <c r="AD17" i="31" s="1"/>
  <c r="F17" i="31"/>
  <c r="AC16" i="31"/>
  <c r="L16" i="31" s="1"/>
  <c r="X16" i="31"/>
  <c r="U16" i="31"/>
  <c r="R16" i="31"/>
  <c r="O16" i="31"/>
  <c r="I16" i="31"/>
  <c r="F16" i="31"/>
  <c r="Z15" i="31"/>
  <c r="W15" i="31"/>
  <c r="T15" i="31"/>
  <c r="Q15" i="31"/>
  <c r="N15" i="31"/>
  <c r="K15" i="31"/>
  <c r="H15" i="31"/>
  <c r="E15" i="31"/>
  <c r="AC14" i="31"/>
  <c r="I14" i="31" s="1"/>
  <c r="AA14" i="31"/>
  <c r="U14" i="31"/>
  <c r="L14" i="31"/>
  <c r="F14" i="31"/>
  <c r="AC13" i="31"/>
  <c r="U13" i="31" s="1"/>
  <c r="AA13" i="31"/>
  <c r="X13" i="31"/>
  <c r="R13" i="31"/>
  <c r="O13" i="31"/>
  <c r="L13" i="31"/>
  <c r="I13" i="31"/>
  <c r="F13" i="31"/>
  <c r="AC12" i="31"/>
  <c r="L12" i="31" s="1"/>
  <c r="X12" i="31"/>
  <c r="U12" i="31"/>
  <c r="R12" i="31"/>
  <c r="O12" i="31"/>
  <c r="I12" i="31"/>
  <c r="F12" i="31"/>
  <c r="AC11" i="31"/>
  <c r="AA11" i="31" s="1"/>
  <c r="F11" i="31"/>
  <c r="Y15" i="18"/>
  <c r="V15" i="18"/>
  <c r="S15" i="18"/>
  <c r="P15" i="18"/>
  <c r="M15" i="18"/>
  <c r="J15" i="18"/>
  <c r="G15" i="18"/>
  <c r="D15" i="18"/>
  <c r="AB13" i="18"/>
  <c r="T13" i="18" s="1"/>
  <c r="Z13" i="18"/>
  <c r="W13" i="18"/>
  <c r="Q13" i="18"/>
  <c r="N13" i="18"/>
  <c r="K13" i="18"/>
  <c r="H13" i="18"/>
  <c r="AC13" i="18" s="1"/>
  <c r="E13" i="18"/>
  <c r="AB12" i="18"/>
  <c r="K12" i="18" s="1"/>
  <c r="W12" i="18"/>
  <c r="T12" i="18"/>
  <c r="Q12" i="18"/>
  <c r="N12" i="18"/>
  <c r="H12" i="18"/>
  <c r="E12" i="18"/>
  <c r="E28" i="12"/>
  <c r="E27" i="12"/>
  <c r="E26" i="12"/>
  <c r="E25" i="12"/>
  <c r="E24" i="12"/>
  <c r="E23" i="12"/>
  <c r="E22" i="12"/>
  <c r="E21" i="12"/>
  <c r="E20" i="12"/>
  <c r="E19" i="12"/>
  <c r="E18" i="12"/>
  <c r="E17" i="12"/>
  <c r="E16" i="12"/>
  <c r="E15" i="12"/>
  <c r="E14" i="12"/>
  <c r="E13" i="12"/>
  <c r="E12" i="12"/>
  <c r="E11" i="12"/>
  <c r="E10" i="12"/>
  <c r="Y28" i="10"/>
  <c r="X28" i="10"/>
  <c r="W28" i="10"/>
  <c r="V28" i="10"/>
  <c r="U28" i="10"/>
  <c r="T28" i="10"/>
  <c r="S28" i="10"/>
  <c r="R28" i="10"/>
  <c r="Q28" i="10"/>
  <c r="P28" i="10"/>
  <c r="O28" i="10"/>
  <c r="N28" i="10"/>
  <c r="Y27" i="10"/>
  <c r="X27" i="10"/>
  <c r="W27" i="10"/>
  <c r="V27" i="10"/>
  <c r="U27" i="10"/>
  <c r="T27" i="10"/>
  <c r="S27" i="10"/>
  <c r="R27" i="10"/>
  <c r="Q27" i="10"/>
  <c r="P27" i="10"/>
  <c r="O27" i="10"/>
  <c r="N27" i="10"/>
  <c r="Y26" i="10"/>
  <c r="X26" i="10"/>
  <c r="W26" i="10"/>
  <c r="V26" i="10"/>
  <c r="U26" i="10"/>
  <c r="T26" i="10"/>
  <c r="S26" i="10"/>
  <c r="R26" i="10"/>
  <c r="Q26" i="10"/>
  <c r="P26" i="10"/>
  <c r="O26" i="10"/>
  <c r="N26" i="10"/>
  <c r="Y25" i="10"/>
  <c r="X25" i="10"/>
  <c r="W25" i="10"/>
  <c r="V25" i="10"/>
  <c r="U25" i="10"/>
  <c r="T25" i="10"/>
  <c r="S25" i="10"/>
  <c r="R25" i="10"/>
  <c r="Q25" i="10"/>
  <c r="P25" i="10"/>
  <c r="O25" i="10"/>
  <c r="N25" i="10"/>
  <c r="Y24" i="10"/>
  <c r="X24" i="10"/>
  <c r="W24" i="10"/>
  <c r="V24" i="10"/>
  <c r="U24" i="10"/>
  <c r="T24" i="10"/>
  <c r="S24" i="10"/>
  <c r="R24" i="10"/>
  <c r="Q24" i="10"/>
  <c r="P24" i="10"/>
  <c r="O24" i="10"/>
  <c r="N24" i="10"/>
  <c r="Y23" i="10"/>
  <c r="X23" i="10"/>
  <c r="W23" i="10"/>
  <c r="V23" i="10"/>
  <c r="U23" i="10"/>
  <c r="T23" i="10"/>
  <c r="S23" i="10"/>
  <c r="R23" i="10"/>
  <c r="Q23" i="10"/>
  <c r="P23" i="10"/>
  <c r="O23" i="10"/>
  <c r="N23" i="10"/>
  <c r="Y22" i="10"/>
  <c r="X22" i="10"/>
  <c r="W22" i="10"/>
  <c r="V22" i="10"/>
  <c r="U22" i="10"/>
  <c r="T22" i="10"/>
  <c r="S22" i="10"/>
  <c r="R22" i="10"/>
  <c r="Q22" i="10"/>
  <c r="P22" i="10"/>
  <c r="O22" i="10"/>
  <c r="N22" i="10"/>
  <c r="Y21" i="10"/>
  <c r="X21" i="10"/>
  <c r="W21" i="10"/>
  <c r="V21" i="10"/>
  <c r="U21" i="10"/>
  <c r="T21" i="10"/>
  <c r="S21" i="10"/>
  <c r="R21" i="10"/>
  <c r="Q21" i="10"/>
  <c r="P21" i="10"/>
  <c r="O21" i="10"/>
  <c r="N21" i="10"/>
  <c r="Y20" i="10"/>
  <c r="X20" i="10"/>
  <c r="W20" i="10"/>
  <c r="V20" i="10"/>
  <c r="U20" i="10"/>
  <c r="T20" i="10"/>
  <c r="S20" i="10"/>
  <c r="R20" i="10"/>
  <c r="Q20" i="10"/>
  <c r="P20" i="10"/>
  <c r="O20" i="10"/>
  <c r="N20" i="10"/>
  <c r="Y19" i="10"/>
  <c r="X19" i="10"/>
  <c r="W19" i="10"/>
  <c r="V19" i="10"/>
  <c r="U19" i="10"/>
  <c r="T19" i="10"/>
  <c r="S19" i="10"/>
  <c r="R19" i="10"/>
  <c r="Q19" i="10"/>
  <c r="P19" i="10"/>
  <c r="O19" i="10"/>
  <c r="N19" i="10"/>
  <c r="Y18" i="10"/>
  <c r="X18" i="10"/>
  <c r="W18" i="10"/>
  <c r="V18" i="10"/>
  <c r="U18" i="10"/>
  <c r="T18" i="10"/>
  <c r="S18" i="10"/>
  <c r="R18" i="10"/>
  <c r="Q18" i="10"/>
  <c r="P18" i="10"/>
  <c r="O18" i="10"/>
  <c r="N18" i="10"/>
  <c r="Y17" i="10"/>
  <c r="X17" i="10"/>
  <c r="W17" i="10"/>
  <c r="V17" i="10"/>
  <c r="U17" i="10"/>
  <c r="T17" i="10"/>
  <c r="S17" i="10"/>
  <c r="R17" i="10"/>
  <c r="Q17" i="10"/>
  <c r="P17" i="10"/>
  <c r="O17" i="10"/>
  <c r="N17" i="10"/>
  <c r="Y16" i="10"/>
  <c r="X16" i="10"/>
  <c r="W16" i="10"/>
  <c r="V16" i="10"/>
  <c r="U16" i="10"/>
  <c r="T16" i="10"/>
  <c r="S16" i="10"/>
  <c r="R16" i="10"/>
  <c r="Q16" i="10"/>
  <c r="P16" i="10"/>
  <c r="O16" i="10"/>
  <c r="N16" i="10"/>
  <c r="Y15" i="10"/>
  <c r="X15" i="10"/>
  <c r="W15" i="10"/>
  <c r="V15" i="10"/>
  <c r="U15" i="10"/>
  <c r="T15" i="10"/>
  <c r="S15" i="10"/>
  <c r="R15" i="10"/>
  <c r="Q15" i="10"/>
  <c r="P15" i="10"/>
  <c r="O15" i="10"/>
  <c r="N15" i="10"/>
  <c r="Y14" i="10"/>
  <c r="X14" i="10"/>
  <c r="W14" i="10"/>
  <c r="V14" i="10"/>
  <c r="U14" i="10"/>
  <c r="T14" i="10"/>
  <c r="S14" i="10"/>
  <c r="R14" i="10"/>
  <c r="Q14" i="10"/>
  <c r="P14" i="10"/>
  <c r="O14" i="10"/>
  <c r="N14" i="10"/>
  <c r="Y13" i="10"/>
  <c r="X13" i="10"/>
  <c r="W13" i="10"/>
  <c r="V13" i="10"/>
  <c r="U13" i="10"/>
  <c r="T13" i="10"/>
  <c r="S13" i="10"/>
  <c r="R13" i="10"/>
  <c r="Q13" i="10"/>
  <c r="P13" i="10"/>
  <c r="O13" i="10"/>
  <c r="N13" i="10"/>
  <c r="Y12" i="10"/>
  <c r="X12" i="10"/>
  <c r="W12" i="10"/>
  <c r="V12" i="10"/>
  <c r="U12" i="10"/>
  <c r="T12" i="10"/>
  <c r="S12" i="10"/>
  <c r="R12" i="10"/>
  <c r="Q12" i="10"/>
  <c r="P12" i="10"/>
  <c r="O12" i="10"/>
  <c r="N12" i="10"/>
  <c r="Y11" i="10"/>
  <c r="X11" i="10"/>
  <c r="W11" i="10"/>
  <c r="V11" i="10"/>
  <c r="U11" i="10"/>
  <c r="T11" i="10"/>
  <c r="S11" i="10"/>
  <c r="R11" i="10"/>
  <c r="Q11" i="10"/>
  <c r="P11" i="10"/>
  <c r="O11" i="10"/>
  <c r="N11" i="10"/>
  <c r="Y10" i="10"/>
  <c r="X10" i="10"/>
  <c r="W10" i="10"/>
  <c r="V10" i="10"/>
  <c r="U10" i="10"/>
  <c r="T10" i="10"/>
  <c r="S10" i="10"/>
  <c r="R10" i="10"/>
  <c r="Q10" i="10"/>
  <c r="P10" i="10"/>
  <c r="O10" i="10"/>
  <c r="N10" i="10"/>
  <c r="Y9" i="10"/>
  <c r="X9" i="10"/>
  <c r="W9" i="10"/>
  <c r="V9" i="10"/>
  <c r="U9" i="10"/>
  <c r="T9" i="10"/>
  <c r="S9" i="10"/>
  <c r="R9" i="10"/>
  <c r="Q9" i="10"/>
  <c r="P9" i="10"/>
  <c r="O9" i="10"/>
  <c r="N9" i="10"/>
  <c r="Y28" i="9"/>
  <c r="X28" i="9"/>
  <c r="W28" i="9"/>
  <c r="V28" i="9"/>
  <c r="U28" i="9"/>
  <c r="T28" i="9"/>
  <c r="S28" i="9"/>
  <c r="R28" i="9"/>
  <c r="Q28" i="9"/>
  <c r="P28" i="9"/>
  <c r="O28" i="9"/>
  <c r="N28" i="9"/>
  <c r="Y27" i="9"/>
  <c r="X27" i="9"/>
  <c r="W27" i="9"/>
  <c r="V27" i="9"/>
  <c r="U27" i="9"/>
  <c r="T27" i="9"/>
  <c r="S27" i="9"/>
  <c r="R27" i="9"/>
  <c r="Q27" i="9"/>
  <c r="P27" i="9"/>
  <c r="O27" i="9"/>
  <c r="N27" i="9"/>
  <c r="Y26" i="9"/>
  <c r="X26" i="9"/>
  <c r="W26" i="9"/>
  <c r="V26" i="9"/>
  <c r="U26" i="9"/>
  <c r="T26" i="9"/>
  <c r="S26" i="9"/>
  <c r="R26" i="9"/>
  <c r="Q26" i="9"/>
  <c r="P26" i="9"/>
  <c r="O26" i="9"/>
  <c r="N26" i="9"/>
  <c r="Y25" i="9"/>
  <c r="X25" i="9"/>
  <c r="W25" i="9"/>
  <c r="V25" i="9"/>
  <c r="U25" i="9"/>
  <c r="T25" i="9"/>
  <c r="S25" i="9"/>
  <c r="R25" i="9"/>
  <c r="Q25" i="9"/>
  <c r="P25" i="9"/>
  <c r="O25" i="9"/>
  <c r="N25" i="9"/>
  <c r="Y24" i="9"/>
  <c r="X24" i="9"/>
  <c r="W24" i="9"/>
  <c r="V24" i="9"/>
  <c r="U24" i="9"/>
  <c r="T24" i="9"/>
  <c r="S24" i="9"/>
  <c r="R24" i="9"/>
  <c r="Q24" i="9"/>
  <c r="P24" i="9"/>
  <c r="O24" i="9"/>
  <c r="N24" i="9"/>
  <c r="Y23" i="9"/>
  <c r="X23" i="9"/>
  <c r="W23" i="9"/>
  <c r="V23" i="9"/>
  <c r="U23" i="9"/>
  <c r="T23" i="9"/>
  <c r="S23" i="9"/>
  <c r="R23" i="9"/>
  <c r="Q23" i="9"/>
  <c r="P23" i="9"/>
  <c r="O23" i="9"/>
  <c r="N23" i="9"/>
  <c r="Y22" i="9"/>
  <c r="X22" i="9"/>
  <c r="W22" i="9"/>
  <c r="V22" i="9"/>
  <c r="U22" i="9"/>
  <c r="T22" i="9"/>
  <c r="S22" i="9"/>
  <c r="R22" i="9"/>
  <c r="Q22" i="9"/>
  <c r="P22" i="9"/>
  <c r="O22" i="9"/>
  <c r="N22" i="9"/>
  <c r="Y21" i="9"/>
  <c r="X21" i="9"/>
  <c r="W21" i="9"/>
  <c r="V21" i="9"/>
  <c r="U21" i="9"/>
  <c r="T21" i="9"/>
  <c r="S21" i="9"/>
  <c r="R21" i="9"/>
  <c r="Q21" i="9"/>
  <c r="P21" i="9"/>
  <c r="O21" i="9"/>
  <c r="N21" i="9"/>
  <c r="Y20" i="9"/>
  <c r="X20" i="9"/>
  <c r="W20" i="9"/>
  <c r="V20" i="9"/>
  <c r="U20" i="9"/>
  <c r="T20" i="9"/>
  <c r="S20" i="9"/>
  <c r="R20" i="9"/>
  <c r="Q20" i="9"/>
  <c r="P20" i="9"/>
  <c r="O20" i="9"/>
  <c r="N20" i="9"/>
  <c r="Y19" i="9"/>
  <c r="X19" i="9"/>
  <c r="W19" i="9"/>
  <c r="V19" i="9"/>
  <c r="U19" i="9"/>
  <c r="T19" i="9"/>
  <c r="S19" i="9"/>
  <c r="R19" i="9"/>
  <c r="Q19" i="9"/>
  <c r="P19" i="9"/>
  <c r="O19" i="9"/>
  <c r="N19" i="9"/>
  <c r="Y18" i="9"/>
  <c r="X18" i="9"/>
  <c r="W18" i="9"/>
  <c r="V18" i="9"/>
  <c r="U18" i="9"/>
  <c r="T18" i="9"/>
  <c r="S18" i="9"/>
  <c r="R18" i="9"/>
  <c r="Q18" i="9"/>
  <c r="P18" i="9"/>
  <c r="O18" i="9"/>
  <c r="N18" i="9"/>
  <c r="Y17" i="9"/>
  <c r="X17" i="9"/>
  <c r="W17" i="9"/>
  <c r="V17" i="9"/>
  <c r="U17" i="9"/>
  <c r="T17" i="9"/>
  <c r="S17" i="9"/>
  <c r="R17" i="9"/>
  <c r="Q17" i="9"/>
  <c r="P17" i="9"/>
  <c r="O17" i="9"/>
  <c r="N17" i="9"/>
  <c r="Y16" i="9"/>
  <c r="X16" i="9"/>
  <c r="W16" i="9"/>
  <c r="V16" i="9"/>
  <c r="U16" i="9"/>
  <c r="T16" i="9"/>
  <c r="S16" i="9"/>
  <c r="R16" i="9"/>
  <c r="Q16" i="9"/>
  <c r="P16" i="9"/>
  <c r="O16" i="9"/>
  <c r="N16" i="9"/>
  <c r="Y15" i="9"/>
  <c r="X15" i="9"/>
  <c r="W15" i="9"/>
  <c r="V15" i="9"/>
  <c r="U15" i="9"/>
  <c r="T15" i="9"/>
  <c r="S15" i="9"/>
  <c r="R15" i="9"/>
  <c r="Q15" i="9"/>
  <c r="P15" i="9"/>
  <c r="O15" i="9"/>
  <c r="N15" i="9"/>
  <c r="Y14" i="9"/>
  <c r="X14" i="9"/>
  <c r="W14" i="9"/>
  <c r="V14" i="9"/>
  <c r="U14" i="9"/>
  <c r="T14" i="9"/>
  <c r="S14" i="9"/>
  <c r="R14" i="9"/>
  <c r="Q14" i="9"/>
  <c r="P14" i="9"/>
  <c r="O14" i="9"/>
  <c r="N14" i="9"/>
  <c r="Y13" i="9"/>
  <c r="X13" i="9"/>
  <c r="W13" i="9"/>
  <c r="V13" i="9"/>
  <c r="U13" i="9"/>
  <c r="T13" i="9"/>
  <c r="S13" i="9"/>
  <c r="R13" i="9"/>
  <c r="Q13" i="9"/>
  <c r="P13" i="9"/>
  <c r="O13" i="9"/>
  <c r="N13" i="9"/>
  <c r="Y12" i="9"/>
  <c r="X12" i="9"/>
  <c r="W12" i="9"/>
  <c r="V12" i="9"/>
  <c r="U12" i="9"/>
  <c r="T12" i="9"/>
  <c r="S12" i="9"/>
  <c r="R12" i="9"/>
  <c r="Q12" i="9"/>
  <c r="P12" i="9"/>
  <c r="O12" i="9"/>
  <c r="N12" i="9"/>
  <c r="Y11" i="9"/>
  <c r="X11" i="9"/>
  <c r="W11" i="9"/>
  <c r="V11" i="9"/>
  <c r="U11" i="9"/>
  <c r="T11" i="9"/>
  <c r="S11" i="9"/>
  <c r="R11" i="9"/>
  <c r="Q11" i="9"/>
  <c r="P11" i="9"/>
  <c r="O11" i="9"/>
  <c r="N11" i="9"/>
  <c r="Y10" i="9"/>
  <c r="X10" i="9"/>
  <c r="W10" i="9"/>
  <c r="V10" i="9"/>
  <c r="U10" i="9"/>
  <c r="T10" i="9"/>
  <c r="S10" i="9"/>
  <c r="R10" i="9"/>
  <c r="Q10" i="9"/>
  <c r="P10" i="9"/>
  <c r="O10" i="9"/>
  <c r="N10" i="9"/>
  <c r="Y9" i="9"/>
  <c r="X9" i="9"/>
  <c r="W9" i="9"/>
  <c r="V9" i="9"/>
  <c r="U9" i="9"/>
  <c r="T9" i="9"/>
  <c r="S9" i="9"/>
  <c r="R9" i="9"/>
  <c r="Q9" i="9"/>
  <c r="P9" i="9"/>
  <c r="O9" i="9"/>
  <c r="N9" i="9"/>
  <c r="Y28" i="8"/>
  <c r="X28" i="8"/>
  <c r="W28" i="8"/>
  <c r="V28" i="8"/>
  <c r="U28" i="8"/>
  <c r="T28" i="8"/>
  <c r="S28" i="8"/>
  <c r="R28" i="8"/>
  <c r="Q28" i="8"/>
  <c r="P28" i="8"/>
  <c r="O28" i="8"/>
  <c r="N28" i="8"/>
  <c r="Y27" i="8"/>
  <c r="X27" i="8"/>
  <c r="W27" i="8"/>
  <c r="V27" i="8"/>
  <c r="U27" i="8"/>
  <c r="T27" i="8"/>
  <c r="S27" i="8"/>
  <c r="R27" i="8"/>
  <c r="Q27" i="8"/>
  <c r="P27" i="8"/>
  <c r="O27" i="8"/>
  <c r="N27" i="8"/>
  <c r="Y26" i="8"/>
  <c r="X26" i="8"/>
  <c r="W26" i="8"/>
  <c r="V26" i="8"/>
  <c r="U26" i="8"/>
  <c r="T26" i="8"/>
  <c r="S26" i="8"/>
  <c r="R26" i="8"/>
  <c r="Q26" i="8"/>
  <c r="P26" i="8"/>
  <c r="O26" i="8"/>
  <c r="N26" i="8"/>
  <c r="Y25" i="8"/>
  <c r="X25" i="8"/>
  <c r="W25" i="8"/>
  <c r="V25" i="8"/>
  <c r="U25" i="8"/>
  <c r="T25" i="8"/>
  <c r="S25" i="8"/>
  <c r="R25" i="8"/>
  <c r="Q25" i="8"/>
  <c r="P25" i="8"/>
  <c r="O25" i="8"/>
  <c r="N25" i="8"/>
  <c r="Y24" i="8"/>
  <c r="X24" i="8"/>
  <c r="W24" i="8"/>
  <c r="V24" i="8"/>
  <c r="U24" i="8"/>
  <c r="T24" i="8"/>
  <c r="S24" i="8"/>
  <c r="R24" i="8"/>
  <c r="Q24" i="8"/>
  <c r="P24" i="8"/>
  <c r="O24" i="8"/>
  <c r="N24" i="8"/>
  <c r="Y23" i="8"/>
  <c r="X23" i="8"/>
  <c r="W23" i="8"/>
  <c r="V23" i="8"/>
  <c r="U23" i="8"/>
  <c r="T23" i="8"/>
  <c r="S23" i="8"/>
  <c r="R23" i="8"/>
  <c r="Q23" i="8"/>
  <c r="P23" i="8"/>
  <c r="O23" i="8"/>
  <c r="N23" i="8"/>
  <c r="Y22" i="8"/>
  <c r="X22" i="8"/>
  <c r="W22" i="8"/>
  <c r="V22" i="8"/>
  <c r="U22" i="8"/>
  <c r="T22" i="8"/>
  <c r="S22" i="8"/>
  <c r="R22" i="8"/>
  <c r="Q22" i="8"/>
  <c r="P22" i="8"/>
  <c r="O22" i="8"/>
  <c r="N22" i="8"/>
  <c r="Y21" i="8"/>
  <c r="X21" i="8"/>
  <c r="W21" i="8"/>
  <c r="V21" i="8"/>
  <c r="U21" i="8"/>
  <c r="T21" i="8"/>
  <c r="S21" i="8"/>
  <c r="R21" i="8"/>
  <c r="Q21" i="8"/>
  <c r="P21" i="8"/>
  <c r="O21" i="8"/>
  <c r="N21" i="8"/>
  <c r="Y20" i="8"/>
  <c r="X20" i="8"/>
  <c r="W20" i="8"/>
  <c r="V20" i="8"/>
  <c r="U20" i="8"/>
  <c r="T20" i="8"/>
  <c r="S20" i="8"/>
  <c r="R20" i="8"/>
  <c r="Q20" i="8"/>
  <c r="P20" i="8"/>
  <c r="O20" i="8"/>
  <c r="N20" i="8"/>
  <c r="Y19" i="8"/>
  <c r="X19" i="8"/>
  <c r="W19" i="8"/>
  <c r="V19" i="8"/>
  <c r="U19" i="8"/>
  <c r="T19" i="8"/>
  <c r="S19" i="8"/>
  <c r="R19" i="8"/>
  <c r="Q19" i="8"/>
  <c r="P19" i="8"/>
  <c r="O19" i="8"/>
  <c r="N19" i="8"/>
  <c r="Y18" i="8"/>
  <c r="X18" i="8"/>
  <c r="W18" i="8"/>
  <c r="V18" i="8"/>
  <c r="U18" i="8"/>
  <c r="T18" i="8"/>
  <c r="S18" i="8"/>
  <c r="R18" i="8"/>
  <c r="Q18" i="8"/>
  <c r="P18" i="8"/>
  <c r="O18" i="8"/>
  <c r="N18" i="8"/>
  <c r="Y17" i="8"/>
  <c r="X17" i="8"/>
  <c r="W17" i="8"/>
  <c r="V17" i="8"/>
  <c r="U17" i="8"/>
  <c r="T17" i="8"/>
  <c r="S17" i="8"/>
  <c r="R17" i="8"/>
  <c r="Q17" i="8"/>
  <c r="P17" i="8"/>
  <c r="O17" i="8"/>
  <c r="N17" i="8"/>
  <c r="Y16" i="8"/>
  <c r="X16" i="8"/>
  <c r="W16" i="8"/>
  <c r="V16" i="8"/>
  <c r="U16" i="8"/>
  <c r="T16" i="8"/>
  <c r="S16" i="8"/>
  <c r="R16" i="8"/>
  <c r="Q16" i="8"/>
  <c r="P16" i="8"/>
  <c r="O16" i="8"/>
  <c r="N16" i="8"/>
  <c r="Y15" i="8"/>
  <c r="X15" i="8"/>
  <c r="W15" i="8"/>
  <c r="V15" i="8"/>
  <c r="U15" i="8"/>
  <c r="T15" i="8"/>
  <c r="S15" i="8"/>
  <c r="R15" i="8"/>
  <c r="Q15" i="8"/>
  <c r="P15" i="8"/>
  <c r="O15" i="8"/>
  <c r="N15" i="8"/>
  <c r="Y14" i="8"/>
  <c r="X14" i="8"/>
  <c r="W14" i="8"/>
  <c r="V14" i="8"/>
  <c r="U14" i="8"/>
  <c r="T14" i="8"/>
  <c r="S14" i="8"/>
  <c r="R14" i="8"/>
  <c r="Q14" i="8"/>
  <c r="P14" i="8"/>
  <c r="O14" i="8"/>
  <c r="N14" i="8"/>
  <c r="Y13" i="8"/>
  <c r="X13" i="8"/>
  <c r="W13" i="8"/>
  <c r="V13" i="8"/>
  <c r="U13" i="8"/>
  <c r="T13" i="8"/>
  <c r="S13" i="8"/>
  <c r="R13" i="8"/>
  <c r="Q13" i="8"/>
  <c r="P13" i="8"/>
  <c r="O13" i="8"/>
  <c r="N13" i="8"/>
  <c r="Y12" i="8"/>
  <c r="X12" i="8"/>
  <c r="W12" i="8"/>
  <c r="V12" i="8"/>
  <c r="U12" i="8"/>
  <c r="T12" i="8"/>
  <c r="S12" i="8"/>
  <c r="R12" i="8"/>
  <c r="Q12" i="8"/>
  <c r="P12" i="8"/>
  <c r="O12" i="8"/>
  <c r="N12" i="8"/>
  <c r="Y11" i="8"/>
  <c r="X11" i="8"/>
  <c r="W11" i="8"/>
  <c r="V11" i="8"/>
  <c r="U11" i="8"/>
  <c r="T11" i="8"/>
  <c r="S11" i="8"/>
  <c r="R11" i="8"/>
  <c r="Q11" i="8"/>
  <c r="P11" i="8"/>
  <c r="O11" i="8"/>
  <c r="N11" i="8"/>
  <c r="Y10" i="8"/>
  <c r="X10" i="8"/>
  <c r="W10" i="8"/>
  <c r="V10" i="8"/>
  <c r="U10" i="8"/>
  <c r="T10" i="8"/>
  <c r="S10" i="8"/>
  <c r="R10" i="8"/>
  <c r="Q10" i="8"/>
  <c r="P10" i="8"/>
  <c r="O10" i="8"/>
  <c r="N10" i="8"/>
  <c r="Y9" i="8"/>
  <c r="X9" i="8"/>
  <c r="W9" i="8"/>
  <c r="V9" i="8"/>
  <c r="U9" i="8"/>
  <c r="T9" i="8"/>
  <c r="S9" i="8"/>
  <c r="R9" i="8"/>
  <c r="Q9" i="8"/>
  <c r="P9" i="8"/>
  <c r="O9" i="8"/>
  <c r="N9" i="8"/>
  <c r="Y28" i="7"/>
  <c r="X28" i="7"/>
  <c r="W28" i="7"/>
  <c r="V28" i="7"/>
  <c r="U28" i="7"/>
  <c r="T28" i="7"/>
  <c r="S28" i="7"/>
  <c r="R28" i="7"/>
  <c r="Q28" i="7"/>
  <c r="P28" i="7"/>
  <c r="O28" i="7"/>
  <c r="N28" i="7"/>
  <c r="Y27" i="7"/>
  <c r="X27" i="7"/>
  <c r="W27" i="7"/>
  <c r="V27" i="7"/>
  <c r="U27" i="7"/>
  <c r="T27" i="7"/>
  <c r="S27" i="7"/>
  <c r="R27" i="7"/>
  <c r="Q27" i="7"/>
  <c r="P27" i="7"/>
  <c r="O27" i="7"/>
  <c r="N27" i="7"/>
  <c r="Y26" i="7"/>
  <c r="X26" i="7"/>
  <c r="W26" i="7"/>
  <c r="V26" i="7"/>
  <c r="U26" i="7"/>
  <c r="T26" i="7"/>
  <c r="S26" i="7"/>
  <c r="R26" i="7"/>
  <c r="Q26" i="7"/>
  <c r="P26" i="7"/>
  <c r="O26" i="7"/>
  <c r="N26" i="7"/>
  <c r="Y25" i="7"/>
  <c r="X25" i="7"/>
  <c r="W25" i="7"/>
  <c r="V25" i="7"/>
  <c r="U25" i="7"/>
  <c r="T25" i="7"/>
  <c r="S25" i="7"/>
  <c r="R25" i="7"/>
  <c r="Q25" i="7"/>
  <c r="P25" i="7"/>
  <c r="O25" i="7"/>
  <c r="N25" i="7"/>
  <c r="Y24" i="7"/>
  <c r="X24" i="7"/>
  <c r="W24" i="7"/>
  <c r="V24" i="7"/>
  <c r="U24" i="7"/>
  <c r="T24" i="7"/>
  <c r="S24" i="7"/>
  <c r="R24" i="7"/>
  <c r="Q24" i="7"/>
  <c r="P24" i="7"/>
  <c r="O24" i="7"/>
  <c r="N24" i="7"/>
  <c r="Y23" i="7"/>
  <c r="X23" i="7"/>
  <c r="W23" i="7"/>
  <c r="V23" i="7"/>
  <c r="U23" i="7"/>
  <c r="T23" i="7"/>
  <c r="S23" i="7"/>
  <c r="R23" i="7"/>
  <c r="Q23" i="7"/>
  <c r="P23" i="7"/>
  <c r="O23" i="7"/>
  <c r="N23" i="7"/>
  <c r="Y22" i="7"/>
  <c r="X22" i="7"/>
  <c r="W22" i="7"/>
  <c r="V22" i="7"/>
  <c r="U22" i="7"/>
  <c r="T22" i="7"/>
  <c r="S22" i="7"/>
  <c r="R22" i="7"/>
  <c r="Q22" i="7"/>
  <c r="P22" i="7"/>
  <c r="O22" i="7"/>
  <c r="N22" i="7"/>
  <c r="Y21" i="7"/>
  <c r="X21" i="7"/>
  <c r="W21" i="7"/>
  <c r="V21" i="7"/>
  <c r="U21" i="7"/>
  <c r="T21" i="7"/>
  <c r="S21" i="7"/>
  <c r="R21" i="7"/>
  <c r="Q21" i="7"/>
  <c r="P21" i="7"/>
  <c r="O21" i="7"/>
  <c r="N21" i="7"/>
  <c r="Y20" i="7"/>
  <c r="X20" i="7"/>
  <c r="W20" i="7"/>
  <c r="V20" i="7"/>
  <c r="U20" i="7"/>
  <c r="T20" i="7"/>
  <c r="S20" i="7"/>
  <c r="R20" i="7"/>
  <c r="Q20" i="7"/>
  <c r="P20" i="7"/>
  <c r="O20" i="7"/>
  <c r="N20" i="7"/>
  <c r="Y19" i="7"/>
  <c r="X19" i="7"/>
  <c r="W19" i="7"/>
  <c r="V19" i="7"/>
  <c r="U19" i="7"/>
  <c r="T19" i="7"/>
  <c r="S19" i="7"/>
  <c r="R19" i="7"/>
  <c r="Q19" i="7"/>
  <c r="P19" i="7"/>
  <c r="O19" i="7"/>
  <c r="N19" i="7"/>
  <c r="Y18" i="7"/>
  <c r="X18" i="7"/>
  <c r="W18" i="7"/>
  <c r="V18" i="7"/>
  <c r="U18" i="7"/>
  <c r="T18" i="7"/>
  <c r="S18" i="7"/>
  <c r="R18" i="7"/>
  <c r="Q18" i="7"/>
  <c r="P18" i="7"/>
  <c r="O18" i="7"/>
  <c r="N18" i="7"/>
  <c r="Y17" i="7"/>
  <c r="X17" i="7"/>
  <c r="W17" i="7"/>
  <c r="V17" i="7"/>
  <c r="U17" i="7"/>
  <c r="T17" i="7"/>
  <c r="S17" i="7"/>
  <c r="R17" i="7"/>
  <c r="Q17" i="7"/>
  <c r="P17" i="7"/>
  <c r="O17" i="7"/>
  <c r="N17" i="7"/>
  <c r="Y16" i="7"/>
  <c r="X16" i="7"/>
  <c r="W16" i="7"/>
  <c r="V16" i="7"/>
  <c r="U16" i="7"/>
  <c r="T16" i="7"/>
  <c r="S16" i="7"/>
  <c r="R16" i="7"/>
  <c r="Q16" i="7"/>
  <c r="P16" i="7"/>
  <c r="O16" i="7"/>
  <c r="N16" i="7"/>
  <c r="Y15" i="7"/>
  <c r="X15" i="7"/>
  <c r="W15" i="7"/>
  <c r="V15" i="7"/>
  <c r="U15" i="7"/>
  <c r="T15" i="7"/>
  <c r="S15" i="7"/>
  <c r="R15" i="7"/>
  <c r="Q15" i="7"/>
  <c r="P15" i="7"/>
  <c r="O15" i="7"/>
  <c r="N15" i="7"/>
  <c r="Y14" i="7"/>
  <c r="X14" i="7"/>
  <c r="W14" i="7"/>
  <c r="V14" i="7"/>
  <c r="U14" i="7"/>
  <c r="T14" i="7"/>
  <c r="S14" i="7"/>
  <c r="R14" i="7"/>
  <c r="Q14" i="7"/>
  <c r="P14" i="7"/>
  <c r="O14" i="7"/>
  <c r="N14" i="7"/>
  <c r="Y13" i="7"/>
  <c r="X13" i="7"/>
  <c r="W13" i="7"/>
  <c r="V13" i="7"/>
  <c r="U13" i="7"/>
  <c r="T13" i="7"/>
  <c r="S13" i="7"/>
  <c r="R13" i="7"/>
  <c r="Q13" i="7"/>
  <c r="P13" i="7"/>
  <c r="O13" i="7"/>
  <c r="N13" i="7"/>
  <c r="Y12" i="7"/>
  <c r="X12" i="7"/>
  <c r="W12" i="7"/>
  <c r="V12" i="7"/>
  <c r="U12" i="7"/>
  <c r="T12" i="7"/>
  <c r="S12" i="7"/>
  <c r="R12" i="7"/>
  <c r="Q12" i="7"/>
  <c r="P12" i="7"/>
  <c r="O12" i="7"/>
  <c r="N12" i="7"/>
  <c r="Y11" i="7"/>
  <c r="X11" i="7"/>
  <c r="W11" i="7"/>
  <c r="V11" i="7"/>
  <c r="U11" i="7"/>
  <c r="T11" i="7"/>
  <c r="S11" i="7"/>
  <c r="R11" i="7"/>
  <c r="Q11" i="7"/>
  <c r="P11" i="7"/>
  <c r="O11" i="7"/>
  <c r="N11" i="7"/>
  <c r="Y10" i="7"/>
  <c r="X10" i="7"/>
  <c r="W10" i="7"/>
  <c r="V10" i="7"/>
  <c r="U10" i="7"/>
  <c r="T10" i="7"/>
  <c r="S10" i="7"/>
  <c r="R10" i="7"/>
  <c r="Q10" i="7"/>
  <c r="P10" i="7"/>
  <c r="O10" i="7"/>
  <c r="N10" i="7"/>
  <c r="Y9" i="7"/>
  <c r="X9" i="7"/>
  <c r="W9" i="7"/>
  <c r="V9" i="7"/>
  <c r="U9" i="7"/>
  <c r="T9" i="7"/>
  <c r="S9" i="7"/>
  <c r="R9" i="7"/>
  <c r="Q9" i="7"/>
  <c r="P9" i="7"/>
  <c r="O9" i="7"/>
  <c r="N9" i="7"/>
  <c r="Y28" i="6"/>
  <c r="X28" i="6"/>
  <c r="W28" i="6"/>
  <c r="V28" i="6"/>
  <c r="U28" i="6"/>
  <c r="T28" i="6"/>
  <c r="S28" i="6"/>
  <c r="R28" i="6"/>
  <c r="Q28" i="6"/>
  <c r="P28" i="6"/>
  <c r="O28" i="6"/>
  <c r="N28" i="6"/>
  <c r="Y27" i="6"/>
  <c r="X27" i="6"/>
  <c r="W27" i="6"/>
  <c r="V27" i="6"/>
  <c r="U27" i="6"/>
  <c r="T27" i="6"/>
  <c r="S27" i="6"/>
  <c r="R27" i="6"/>
  <c r="Q27" i="6"/>
  <c r="P27" i="6"/>
  <c r="O27" i="6"/>
  <c r="N27" i="6"/>
  <c r="Y26" i="6"/>
  <c r="X26" i="6"/>
  <c r="W26" i="6"/>
  <c r="V26" i="6"/>
  <c r="U26" i="6"/>
  <c r="T26" i="6"/>
  <c r="S26" i="6"/>
  <c r="R26" i="6"/>
  <c r="Q26" i="6"/>
  <c r="P26" i="6"/>
  <c r="O26" i="6"/>
  <c r="N26" i="6"/>
  <c r="Y25" i="6"/>
  <c r="X25" i="6"/>
  <c r="W25" i="6"/>
  <c r="V25" i="6"/>
  <c r="U25" i="6"/>
  <c r="T25" i="6"/>
  <c r="S25" i="6"/>
  <c r="R25" i="6"/>
  <c r="Q25" i="6"/>
  <c r="P25" i="6"/>
  <c r="O25" i="6"/>
  <c r="N25" i="6"/>
  <c r="Y24" i="6"/>
  <c r="X24" i="6"/>
  <c r="W24" i="6"/>
  <c r="V24" i="6"/>
  <c r="U24" i="6"/>
  <c r="T24" i="6"/>
  <c r="S24" i="6"/>
  <c r="R24" i="6"/>
  <c r="Q24" i="6"/>
  <c r="P24" i="6"/>
  <c r="O24" i="6"/>
  <c r="N24" i="6"/>
  <c r="Y23" i="6"/>
  <c r="X23" i="6"/>
  <c r="W23" i="6"/>
  <c r="V23" i="6"/>
  <c r="U23" i="6"/>
  <c r="T23" i="6"/>
  <c r="S23" i="6"/>
  <c r="R23" i="6"/>
  <c r="Q23" i="6"/>
  <c r="P23" i="6"/>
  <c r="O23" i="6"/>
  <c r="N23" i="6"/>
  <c r="Y22" i="6"/>
  <c r="X22" i="6"/>
  <c r="W22" i="6"/>
  <c r="V22" i="6"/>
  <c r="U22" i="6"/>
  <c r="T22" i="6"/>
  <c r="S22" i="6"/>
  <c r="R22" i="6"/>
  <c r="Q22" i="6"/>
  <c r="P22" i="6"/>
  <c r="O22" i="6"/>
  <c r="N22" i="6"/>
  <c r="Y21" i="6"/>
  <c r="X21" i="6"/>
  <c r="W21" i="6"/>
  <c r="V21" i="6"/>
  <c r="U21" i="6"/>
  <c r="T21" i="6"/>
  <c r="S21" i="6"/>
  <c r="R21" i="6"/>
  <c r="Q21" i="6"/>
  <c r="P21" i="6"/>
  <c r="O21" i="6"/>
  <c r="N21" i="6"/>
  <c r="Y20" i="6"/>
  <c r="X20" i="6"/>
  <c r="W20" i="6"/>
  <c r="V20" i="6"/>
  <c r="U20" i="6"/>
  <c r="T20" i="6"/>
  <c r="S20" i="6"/>
  <c r="R20" i="6"/>
  <c r="Q20" i="6"/>
  <c r="P20" i="6"/>
  <c r="O20" i="6"/>
  <c r="N20" i="6"/>
  <c r="Y19" i="6"/>
  <c r="X19" i="6"/>
  <c r="W19" i="6"/>
  <c r="V19" i="6"/>
  <c r="U19" i="6"/>
  <c r="T19" i="6"/>
  <c r="S19" i="6"/>
  <c r="R19" i="6"/>
  <c r="Q19" i="6"/>
  <c r="P19" i="6"/>
  <c r="O19" i="6"/>
  <c r="N19" i="6"/>
  <c r="Y18" i="6"/>
  <c r="X18" i="6"/>
  <c r="W18" i="6"/>
  <c r="V18" i="6"/>
  <c r="U18" i="6"/>
  <c r="T18" i="6"/>
  <c r="S18" i="6"/>
  <c r="R18" i="6"/>
  <c r="Q18" i="6"/>
  <c r="P18" i="6"/>
  <c r="O18" i="6"/>
  <c r="N18" i="6"/>
  <c r="Y17" i="6"/>
  <c r="X17" i="6"/>
  <c r="W17" i="6"/>
  <c r="V17" i="6"/>
  <c r="U17" i="6"/>
  <c r="T17" i="6"/>
  <c r="S17" i="6"/>
  <c r="R17" i="6"/>
  <c r="Q17" i="6"/>
  <c r="P17" i="6"/>
  <c r="O17" i="6"/>
  <c r="N17" i="6"/>
  <c r="Y16" i="6"/>
  <c r="X16" i="6"/>
  <c r="W16" i="6"/>
  <c r="V16" i="6"/>
  <c r="U16" i="6"/>
  <c r="T16" i="6"/>
  <c r="S16" i="6"/>
  <c r="R16" i="6"/>
  <c r="Q16" i="6"/>
  <c r="P16" i="6"/>
  <c r="O16" i="6"/>
  <c r="N16" i="6"/>
  <c r="Y15" i="6"/>
  <c r="X15" i="6"/>
  <c r="W15" i="6"/>
  <c r="V15" i="6"/>
  <c r="U15" i="6"/>
  <c r="T15" i="6"/>
  <c r="S15" i="6"/>
  <c r="R15" i="6"/>
  <c r="Q15" i="6"/>
  <c r="P15" i="6"/>
  <c r="O15" i="6"/>
  <c r="N15" i="6"/>
  <c r="Y14" i="6"/>
  <c r="X14" i="6"/>
  <c r="W14" i="6"/>
  <c r="V14" i="6"/>
  <c r="U14" i="6"/>
  <c r="T14" i="6"/>
  <c r="S14" i="6"/>
  <c r="R14" i="6"/>
  <c r="Q14" i="6"/>
  <c r="P14" i="6"/>
  <c r="O14" i="6"/>
  <c r="N14" i="6"/>
  <c r="Y13" i="6"/>
  <c r="X13" i="6"/>
  <c r="W13" i="6"/>
  <c r="V13" i="6"/>
  <c r="U13" i="6"/>
  <c r="T13" i="6"/>
  <c r="S13" i="6"/>
  <c r="R13" i="6"/>
  <c r="Q13" i="6"/>
  <c r="P13" i="6"/>
  <c r="O13" i="6"/>
  <c r="N13" i="6"/>
  <c r="Y12" i="6"/>
  <c r="X12" i="6"/>
  <c r="W12" i="6"/>
  <c r="V12" i="6"/>
  <c r="U12" i="6"/>
  <c r="T12" i="6"/>
  <c r="S12" i="6"/>
  <c r="R12" i="6"/>
  <c r="Q12" i="6"/>
  <c r="P12" i="6"/>
  <c r="O12" i="6"/>
  <c r="N12" i="6"/>
  <c r="Y11" i="6"/>
  <c r="X11" i="6"/>
  <c r="W11" i="6"/>
  <c r="V11" i="6"/>
  <c r="U11" i="6"/>
  <c r="T11" i="6"/>
  <c r="S11" i="6"/>
  <c r="R11" i="6"/>
  <c r="Q11" i="6"/>
  <c r="P11" i="6"/>
  <c r="O11" i="6"/>
  <c r="N11" i="6"/>
  <c r="Y10" i="6"/>
  <c r="X10" i="6"/>
  <c r="W10" i="6"/>
  <c r="V10" i="6"/>
  <c r="U10" i="6"/>
  <c r="T10" i="6"/>
  <c r="S10" i="6"/>
  <c r="R10" i="6"/>
  <c r="Q10" i="6"/>
  <c r="P10" i="6"/>
  <c r="O10" i="6"/>
  <c r="N10" i="6"/>
  <c r="Y9" i="6"/>
  <c r="X9" i="6"/>
  <c r="W9" i="6"/>
  <c r="V9" i="6"/>
  <c r="U9" i="6"/>
  <c r="T9" i="6"/>
  <c r="S9" i="6"/>
  <c r="R9" i="6"/>
  <c r="Q9" i="6"/>
  <c r="P9" i="6"/>
  <c r="O9" i="6"/>
  <c r="N9" i="6"/>
  <c r="Y28" i="5"/>
  <c r="X28" i="5"/>
  <c r="W28" i="5"/>
  <c r="V28" i="5"/>
  <c r="U28" i="5"/>
  <c r="T28" i="5"/>
  <c r="S28" i="5"/>
  <c r="R28" i="5"/>
  <c r="Q28" i="5"/>
  <c r="P28" i="5"/>
  <c r="O28" i="5"/>
  <c r="N28" i="5"/>
  <c r="Y27" i="5"/>
  <c r="X27" i="5"/>
  <c r="W27" i="5"/>
  <c r="V27" i="5"/>
  <c r="U27" i="5"/>
  <c r="T27" i="5"/>
  <c r="S27" i="5"/>
  <c r="R27" i="5"/>
  <c r="Q27" i="5"/>
  <c r="P27" i="5"/>
  <c r="O27" i="5"/>
  <c r="N27" i="5"/>
  <c r="Y26" i="5"/>
  <c r="X26" i="5"/>
  <c r="W26" i="5"/>
  <c r="V26" i="5"/>
  <c r="U26" i="5"/>
  <c r="T26" i="5"/>
  <c r="S26" i="5"/>
  <c r="R26" i="5"/>
  <c r="Q26" i="5"/>
  <c r="P26" i="5"/>
  <c r="O26" i="5"/>
  <c r="N26" i="5"/>
  <c r="Y25" i="5"/>
  <c r="X25" i="5"/>
  <c r="W25" i="5"/>
  <c r="V25" i="5"/>
  <c r="U25" i="5"/>
  <c r="T25" i="5"/>
  <c r="S25" i="5"/>
  <c r="R25" i="5"/>
  <c r="Q25" i="5"/>
  <c r="P25" i="5"/>
  <c r="O25" i="5"/>
  <c r="N25" i="5"/>
  <c r="Y24" i="5"/>
  <c r="X24" i="5"/>
  <c r="W24" i="5"/>
  <c r="V24" i="5"/>
  <c r="U24" i="5"/>
  <c r="T24" i="5"/>
  <c r="S24" i="5"/>
  <c r="R24" i="5"/>
  <c r="Q24" i="5"/>
  <c r="P24" i="5"/>
  <c r="O24" i="5"/>
  <c r="N24" i="5"/>
  <c r="Y23" i="5"/>
  <c r="X23" i="5"/>
  <c r="W23" i="5"/>
  <c r="V23" i="5"/>
  <c r="U23" i="5"/>
  <c r="T23" i="5"/>
  <c r="S23" i="5"/>
  <c r="R23" i="5"/>
  <c r="Q23" i="5"/>
  <c r="P23" i="5"/>
  <c r="O23" i="5"/>
  <c r="N23" i="5"/>
  <c r="Y22" i="5"/>
  <c r="X22" i="5"/>
  <c r="W22" i="5"/>
  <c r="V22" i="5"/>
  <c r="U22" i="5"/>
  <c r="T22" i="5"/>
  <c r="S22" i="5"/>
  <c r="R22" i="5"/>
  <c r="Q22" i="5"/>
  <c r="P22" i="5"/>
  <c r="O22" i="5"/>
  <c r="N22" i="5"/>
  <c r="Y21" i="5"/>
  <c r="X21" i="5"/>
  <c r="W21" i="5"/>
  <c r="V21" i="5"/>
  <c r="U21" i="5"/>
  <c r="T21" i="5"/>
  <c r="S21" i="5"/>
  <c r="R21" i="5"/>
  <c r="Q21" i="5"/>
  <c r="P21" i="5"/>
  <c r="O21" i="5"/>
  <c r="N21" i="5"/>
  <c r="Y20" i="5"/>
  <c r="X20" i="5"/>
  <c r="W20" i="5"/>
  <c r="V20" i="5"/>
  <c r="U20" i="5"/>
  <c r="T20" i="5"/>
  <c r="S20" i="5"/>
  <c r="R20" i="5"/>
  <c r="Q20" i="5"/>
  <c r="P20" i="5"/>
  <c r="O20" i="5"/>
  <c r="N20" i="5"/>
  <c r="Y19" i="5"/>
  <c r="X19" i="5"/>
  <c r="W19" i="5"/>
  <c r="V19" i="5"/>
  <c r="U19" i="5"/>
  <c r="T19" i="5"/>
  <c r="S19" i="5"/>
  <c r="R19" i="5"/>
  <c r="Q19" i="5"/>
  <c r="P19" i="5"/>
  <c r="O19" i="5"/>
  <c r="N19" i="5"/>
  <c r="Y18" i="5"/>
  <c r="X18" i="5"/>
  <c r="W18" i="5"/>
  <c r="V18" i="5"/>
  <c r="U18" i="5"/>
  <c r="T18" i="5"/>
  <c r="S18" i="5"/>
  <c r="R18" i="5"/>
  <c r="Q18" i="5"/>
  <c r="P18" i="5"/>
  <c r="O18" i="5"/>
  <c r="N18" i="5"/>
  <c r="Y17" i="5"/>
  <c r="X17" i="5"/>
  <c r="W17" i="5"/>
  <c r="V17" i="5"/>
  <c r="U17" i="5"/>
  <c r="T17" i="5"/>
  <c r="S17" i="5"/>
  <c r="R17" i="5"/>
  <c r="Q17" i="5"/>
  <c r="P17" i="5"/>
  <c r="O17" i="5"/>
  <c r="N17" i="5"/>
  <c r="Y16" i="5"/>
  <c r="X16" i="5"/>
  <c r="W16" i="5"/>
  <c r="V16" i="5"/>
  <c r="U16" i="5"/>
  <c r="T16" i="5"/>
  <c r="S16" i="5"/>
  <c r="R16" i="5"/>
  <c r="Q16" i="5"/>
  <c r="P16" i="5"/>
  <c r="O16" i="5"/>
  <c r="N16" i="5"/>
  <c r="Y15" i="5"/>
  <c r="X15" i="5"/>
  <c r="W15" i="5"/>
  <c r="V15" i="5"/>
  <c r="U15" i="5"/>
  <c r="T15" i="5"/>
  <c r="S15" i="5"/>
  <c r="R15" i="5"/>
  <c r="Q15" i="5"/>
  <c r="P15" i="5"/>
  <c r="O15" i="5"/>
  <c r="N15" i="5"/>
  <c r="Y14" i="5"/>
  <c r="X14" i="5"/>
  <c r="W14" i="5"/>
  <c r="V14" i="5"/>
  <c r="U14" i="5"/>
  <c r="T14" i="5"/>
  <c r="S14" i="5"/>
  <c r="R14" i="5"/>
  <c r="Q14" i="5"/>
  <c r="P14" i="5"/>
  <c r="O14" i="5"/>
  <c r="N14" i="5"/>
  <c r="Y13" i="5"/>
  <c r="X13" i="5"/>
  <c r="W13" i="5"/>
  <c r="V13" i="5"/>
  <c r="U13" i="5"/>
  <c r="T13" i="5"/>
  <c r="S13" i="5"/>
  <c r="R13" i="5"/>
  <c r="Q13" i="5"/>
  <c r="P13" i="5"/>
  <c r="O13" i="5"/>
  <c r="N13" i="5"/>
  <c r="Y12" i="5"/>
  <c r="X12" i="5"/>
  <c r="W12" i="5"/>
  <c r="V12" i="5"/>
  <c r="U12" i="5"/>
  <c r="T12" i="5"/>
  <c r="S12" i="5"/>
  <c r="R12" i="5"/>
  <c r="Q12" i="5"/>
  <c r="P12" i="5"/>
  <c r="O12" i="5"/>
  <c r="N12" i="5"/>
  <c r="Y11" i="5"/>
  <c r="X11" i="5"/>
  <c r="W11" i="5"/>
  <c r="V11" i="5"/>
  <c r="U11" i="5"/>
  <c r="T11" i="5"/>
  <c r="S11" i="5"/>
  <c r="R11" i="5"/>
  <c r="Q11" i="5"/>
  <c r="P11" i="5"/>
  <c r="O11" i="5"/>
  <c r="N11" i="5"/>
  <c r="Y10" i="5"/>
  <c r="X10" i="5"/>
  <c r="W10" i="5"/>
  <c r="V10" i="5"/>
  <c r="U10" i="5"/>
  <c r="T10" i="5"/>
  <c r="S10" i="5"/>
  <c r="R10" i="5"/>
  <c r="Q10" i="5"/>
  <c r="P10" i="5"/>
  <c r="O10" i="5"/>
  <c r="N10" i="5"/>
  <c r="Y9" i="5"/>
  <c r="X9" i="5"/>
  <c r="W9" i="5"/>
  <c r="V9" i="5"/>
  <c r="U9" i="5"/>
  <c r="T9" i="5"/>
  <c r="S9" i="5"/>
  <c r="R9" i="5"/>
  <c r="Q9" i="5"/>
  <c r="P9" i="5"/>
  <c r="O9" i="5"/>
  <c r="N9" i="5"/>
  <c r="K43" i="4"/>
  <c r="J43" i="4"/>
  <c r="H43" i="4"/>
  <c r="F43" i="4"/>
  <c r="P43" i="4" s="1"/>
  <c r="E43" i="4"/>
  <c r="Y42" i="4"/>
  <c r="X42" i="4"/>
  <c r="W42" i="4"/>
  <c r="V42" i="4"/>
  <c r="U42" i="4"/>
  <c r="T42" i="4"/>
  <c r="S42" i="4"/>
  <c r="R42" i="4"/>
  <c r="Q42" i="4"/>
  <c r="P42" i="4"/>
  <c r="O42" i="4"/>
  <c r="N42" i="4"/>
  <c r="Y41" i="4"/>
  <c r="X41" i="4"/>
  <c r="W41" i="4"/>
  <c r="V41" i="4"/>
  <c r="U41" i="4"/>
  <c r="T41" i="4"/>
  <c r="S41" i="4"/>
  <c r="R41" i="4"/>
  <c r="Q41" i="4"/>
  <c r="P41" i="4"/>
  <c r="O41" i="4"/>
  <c r="N41" i="4"/>
  <c r="Y40" i="4"/>
  <c r="X40" i="4"/>
  <c r="W40" i="4"/>
  <c r="V40" i="4"/>
  <c r="U40" i="4"/>
  <c r="T40" i="4"/>
  <c r="S40" i="4"/>
  <c r="R40" i="4"/>
  <c r="Q40" i="4"/>
  <c r="P40" i="4"/>
  <c r="O40" i="4"/>
  <c r="N40" i="4"/>
  <c r="Y39" i="4"/>
  <c r="X39" i="4"/>
  <c r="W39" i="4"/>
  <c r="V39" i="4"/>
  <c r="U39" i="4"/>
  <c r="T39" i="4"/>
  <c r="S39" i="4"/>
  <c r="R39" i="4"/>
  <c r="Q39" i="4"/>
  <c r="P39" i="4"/>
  <c r="O39" i="4"/>
  <c r="N39" i="4"/>
  <c r="Y38" i="4"/>
  <c r="X38" i="4"/>
  <c r="W38" i="4"/>
  <c r="V38" i="4"/>
  <c r="U38" i="4"/>
  <c r="T38" i="4"/>
  <c r="S38" i="4"/>
  <c r="R38" i="4"/>
  <c r="Q38" i="4"/>
  <c r="P38" i="4"/>
  <c r="O38" i="4"/>
  <c r="N38" i="4"/>
  <c r="Y37" i="4"/>
  <c r="X37" i="4"/>
  <c r="W37" i="4"/>
  <c r="V37" i="4"/>
  <c r="U37" i="4"/>
  <c r="T37" i="4"/>
  <c r="S37" i="4"/>
  <c r="R37" i="4"/>
  <c r="Q37" i="4"/>
  <c r="P37" i="4"/>
  <c r="O37" i="4"/>
  <c r="N37" i="4"/>
  <c r="Y36" i="4"/>
  <c r="X36" i="4"/>
  <c r="W36" i="4"/>
  <c r="V36" i="4"/>
  <c r="U36" i="4"/>
  <c r="T36" i="4"/>
  <c r="S36" i="4"/>
  <c r="R36" i="4"/>
  <c r="Q36" i="4"/>
  <c r="P36" i="4"/>
  <c r="O36" i="4"/>
  <c r="N36" i="4"/>
  <c r="Y35" i="4"/>
  <c r="X35" i="4"/>
  <c r="W35" i="4"/>
  <c r="V35" i="4"/>
  <c r="U35" i="4"/>
  <c r="T35" i="4"/>
  <c r="S35" i="4"/>
  <c r="R35" i="4"/>
  <c r="Q35" i="4"/>
  <c r="P35" i="4"/>
  <c r="O35" i="4"/>
  <c r="N35" i="4"/>
  <c r="Y34" i="4"/>
  <c r="X34" i="4"/>
  <c r="W34" i="4"/>
  <c r="V34" i="4"/>
  <c r="U34" i="4"/>
  <c r="T34" i="4"/>
  <c r="S34" i="4"/>
  <c r="R34" i="4"/>
  <c r="Q34" i="4"/>
  <c r="P34" i="4"/>
  <c r="O34" i="4"/>
  <c r="N34" i="4"/>
  <c r="Y33" i="4"/>
  <c r="X33" i="4"/>
  <c r="W33" i="4"/>
  <c r="V33" i="4"/>
  <c r="U33" i="4"/>
  <c r="T33" i="4"/>
  <c r="S33" i="4"/>
  <c r="R33" i="4"/>
  <c r="Q33" i="4"/>
  <c r="P33" i="4"/>
  <c r="O33" i="4"/>
  <c r="N33" i="4"/>
  <c r="Y32" i="4"/>
  <c r="X32" i="4"/>
  <c r="W32" i="4"/>
  <c r="V32" i="4"/>
  <c r="U32" i="4"/>
  <c r="T32" i="4"/>
  <c r="S32" i="4"/>
  <c r="R32" i="4"/>
  <c r="Q32" i="4"/>
  <c r="P32" i="4"/>
  <c r="O32" i="4"/>
  <c r="N32" i="4"/>
  <c r="Y31" i="4"/>
  <c r="X31" i="4"/>
  <c r="W31" i="4"/>
  <c r="V31" i="4"/>
  <c r="U31" i="4"/>
  <c r="T31" i="4"/>
  <c r="S31" i="4"/>
  <c r="R31" i="4"/>
  <c r="Q31" i="4"/>
  <c r="P31" i="4"/>
  <c r="O31" i="4"/>
  <c r="N31" i="4"/>
  <c r="Y30" i="4"/>
  <c r="X30" i="4"/>
  <c r="W30" i="4"/>
  <c r="V30" i="4"/>
  <c r="U30" i="4"/>
  <c r="T30" i="4"/>
  <c r="S30" i="4"/>
  <c r="R30" i="4"/>
  <c r="Q30" i="4"/>
  <c r="P30" i="4"/>
  <c r="O30" i="4"/>
  <c r="N30" i="4"/>
  <c r="Y29" i="4"/>
  <c r="X29" i="4"/>
  <c r="W29" i="4"/>
  <c r="V29" i="4"/>
  <c r="U29" i="4"/>
  <c r="T29" i="4"/>
  <c r="S29" i="4"/>
  <c r="R29" i="4"/>
  <c r="Q29" i="4"/>
  <c r="P29" i="4"/>
  <c r="O29" i="4"/>
  <c r="N29" i="4"/>
  <c r="AA28" i="4"/>
  <c r="U28" i="4"/>
  <c r="S28" i="4"/>
  <c r="K28" i="4"/>
  <c r="Z28" i="4" s="1"/>
  <c r="J28" i="4"/>
  <c r="I28" i="4"/>
  <c r="Y28" i="4" s="1"/>
  <c r="H28" i="4"/>
  <c r="T28" i="4" s="1"/>
  <c r="G28" i="4"/>
  <c r="R28" i="4" s="1"/>
  <c r="F28" i="4"/>
  <c r="Q28" i="4" s="1"/>
  <c r="E28" i="4"/>
  <c r="O28" i="4" s="1"/>
  <c r="D28" i="4"/>
  <c r="N28" i="4" s="1"/>
  <c r="AA23" i="4"/>
  <c r="Z23" i="4"/>
  <c r="Y23" i="4"/>
  <c r="Q23" i="4"/>
  <c r="K23" i="4"/>
  <c r="J23" i="4"/>
  <c r="X23" i="4" s="1"/>
  <c r="I23" i="4"/>
  <c r="W23" i="4" s="1"/>
  <c r="H23" i="4"/>
  <c r="U23" i="4" s="1"/>
  <c r="G23" i="4"/>
  <c r="T23" i="4" s="1"/>
  <c r="F23" i="4"/>
  <c r="P23" i="4" s="1"/>
  <c r="E23" i="4"/>
  <c r="O23" i="4" s="1"/>
  <c r="D23" i="4"/>
  <c r="N23" i="4" s="1"/>
  <c r="AA22" i="4"/>
  <c r="Z22" i="4"/>
  <c r="Y22" i="4"/>
  <c r="W22" i="4"/>
  <c r="R22" i="4"/>
  <c r="O22" i="4"/>
  <c r="K22" i="4"/>
  <c r="J22" i="4"/>
  <c r="X22" i="4" s="1"/>
  <c r="I22" i="4"/>
  <c r="H22" i="4"/>
  <c r="V22" i="4" s="1"/>
  <c r="G22" i="4"/>
  <c r="S22" i="4" s="1"/>
  <c r="F22" i="4"/>
  <c r="P22" i="4" s="1"/>
  <c r="E22" i="4"/>
  <c r="N22" i="4" s="1"/>
  <c r="D22" i="4"/>
  <c r="AA21" i="4"/>
  <c r="Z21" i="4"/>
  <c r="X21" i="4"/>
  <c r="W21" i="4"/>
  <c r="U21" i="4"/>
  <c r="K21" i="4"/>
  <c r="J21" i="4"/>
  <c r="Y21" i="4" s="1"/>
  <c r="I21" i="4"/>
  <c r="V21" i="4" s="1"/>
  <c r="H21" i="4"/>
  <c r="T21" i="4" s="1"/>
  <c r="G21" i="4"/>
  <c r="F21" i="4"/>
  <c r="R21" i="4" s="1"/>
  <c r="E21" i="4"/>
  <c r="O21" i="4" s="1"/>
  <c r="D21" i="4"/>
  <c r="Y20" i="4"/>
  <c r="X20" i="4"/>
  <c r="W20" i="4"/>
  <c r="V20" i="4"/>
  <c r="U20" i="4"/>
  <c r="T20" i="4"/>
  <c r="S20" i="4"/>
  <c r="R20" i="4"/>
  <c r="Q20" i="4"/>
  <c r="P20" i="4"/>
  <c r="O20" i="4"/>
  <c r="N20" i="4"/>
  <c r="Y19" i="4"/>
  <c r="X19" i="4"/>
  <c r="W19" i="4"/>
  <c r="V19" i="4"/>
  <c r="U19" i="4"/>
  <c r="T19" i="4"/>
  <c r="S19" i="4"/>
  <c r="R19" i="4"/>
  <c r="Q19" i="4"/>
  <c r="P19" i="4"/>
  <c r="O19" i="4"/>
  <c r="N19" i="4"/>
  <c r="Y18" i="4"/>
  <c r="X18" i="4"/>
  <c r="W18" i="4"/>
  <c r="V18" i="4"/>
  <c r="U18" i="4"/>
  <c r="T18" i="4"/>
  <c r="S18" i="4"/>
  <c r="R18" i="4"/>
  <c r="Q18" i="4"/>
  <c r="P18" i="4"/>
  <c r="O18" i="4"/>
  <c r="N18" i="4"/>
  <c r="Y17" i="4"/>
  <c r="X17" i="4"/>
  <c r="W17" i="4"/>
  <c r="V17" i="4"/>
  <c r="U17" i="4"/>
  <c r="T17" i="4"/>
  <c r="S17" i="4"/>
  <c r="R17" i="4"/>
  <c r="Q17" i="4"/>
  <c r="P17" i="4"/>
  <c r="O17" i="4"/>
  <c r="N17" i="4"/>
  <c r="Y16" i="4"/>
  <c r="X16" i="4"/>
  <c r="W16" i="4"/>
  <c r="V16" i="4"/>
  <c r="U16" i="4"/>
  <c r="T16" i="4"/>
  <c r="S16" i="4"/>
  <c r="R16" i="4"/>
  <c r="Q16" i="4"/>
  <c r="P16" i="4"/>
  <c r="O16" i="4"/>
  <c r="N16" i="4"/>
  <c r="Y15" i="4"/>
  <c r="X15" i="4"/>
  <c r="W15" i="4"/>
  <c r="V15" i="4"/>
  <c r="U15" i="4"/>
  <c r="T15" i="4"/>
  <c r="S15" i="4"/>
  <c r="R15" i="4"/>
  <c r="Q15" i="4"/>
  <c r="P15" i="4"/>
  <c r="O15" i="4"/>
  <c r="N15" i="4"/>
  <c r="Y14" i="4"/>
  <c r="X14" i="4"/>
  <c r="W14" i="4"/>
  <c r="V14" i="4"/>
  <c r="U14" i="4"/>
  <c r="T14" i="4"/>
  <c r="S14" i="4"/>
  <c r="R14" i="4"/>
  <c r="Q14" i="4"/>
  <c r="P14" i="4"/>
  <c r="O14" i="4"/>
  <c r="N14" i="4"/>
  <c r="Y13" i="4"/>
  <c r="X13" i="4"/>
  <c r="W13" i="4"/>
  <c r="V13" i="4"/>
  <c r="U13" i="4"/>
  <c r="T13" i="4"/>
  <c r="S13" i="4"/>
  <c r="R13" i="4"/>
  <c r="Q13" i="4"/>
  <c r="P13" i="4"/>
  <c r="O13" i="4"/>
  <c r="N13" i="4"/>
  <c r="Y12" i="4"/>
  <c r="X12" i="4"/>
  <c r="W12" i="4"/>
  <c r="V12" i="4"/>
  <c r="U12" i="4"/>
  <c r="T12" i="4"/>
  <c r="S12" i="4"/>
  <c r="R12" i="4"/>
  <c r="Q12" i="4"/>
  <c r="P12" i="4"/>
  <c r="O12" i="4"/>
  <c r="N12" i="4"/>
  <c r="Y11" i="4"/>
  <c r="X11" i="4"/>
  <c r="W11" i="4"/>
  <c r="V11" i="4"/>
  <c r="U11" i="4"/>
  <c r="T11" i="4"/>
  <c r="S11" i="4"/>
  <c r="R11" i="4"/>
  <c r="Q11" i="4"/>
  <c r="P11" i="4"/>
  <c r="O11" i="4"/>
  <c r="N11" i="4"/>
  <c r="Y10" i="4"/>
  <c r="X10" i="4"/>
  <c r="W10" i="4"/>
  <c r="V10" i="4"/>
  <c r="U10" i="4"/>
  <c r="T10" i="4"/>
  <c r="S10" i="4"/>
  <c r="R10" i="4"/>
  <c r="Q10" i="4"/>
  <c r="P10" i="4"/>
  <c r="O10" i="4"/>
  <c r="N10" i="4"/>
  <c r="Y9" i="4"/>
  <c r="X9" i="4"/>
  <c r="W9" i="4"/>
  <c r="V9" i="4"/>
  <c r="U9" i="4"/>
  <c r="T9" i="4"/>
  <c r="S9" i="4"/>
  <c r="R9" i="4"/>
  <c r="Q9" i="4"/>
  <c r="P9" i="4"/>
  <c r="O9" i="4"/>
  <c r="N9" i="4"/>
  <c r="X15" i="50" l="1"/>
  <c r="R19" i="50"/>
  <c r="F19" i="50"/>
  <c r="AA19" i="50"/>
  <c r="O19" i="50"/>
  <c r="R15" i="50"/>
  <c r="F15" i="50"/>
  <c r="AA15" i="50"/>
  <c r="O15" i="50"/>
  <c r="I19" i="50"/>
  <c r="O43" i="4"/>
  <c r="AC12" i="18"/>
  <c r="AD13" i="31"/>
  <c r="AA20" i="31"/>
  <c r="I15" i="50"/>
  <c r="L19" i="50"/>
  <c r="U20" i="31"/>
  <c r="I20" i="31"/>
  <c r="R20" i="31"/>
  <c r="F20" i="31"/>
  <c r="L15" i="50"/>
  <c r="AA43" i="4"/>
  <c r="AA15" i="31"/>
  <c r="L20" i="31"/>
  <c r="U19" i="50"/>
  <c r="AC15" i="31"/>
  <c r="N21" i="4"/>
  <c r="R23" i="4"/>
  <c r="D43" i="4"/>
  <c r="N43" i="4"/>
  <c r="Z12" i="18"/>
  <c r="I11" i="31"/>
  <c r="AD11" i="31" s="1"/>
  <c r="AA12" i="31"/>
  <c r="AD12" i="31" s="1"/>
  <c r="O14" i="31"/>
  <c r="AD14" i="31" s="1"/>
  <c r="AA16" i="31"/>
  <c r="AD16" i="31" s="1"/>
  <c r="O18" i="31"/>
  <c r="AD18" i="31" s="1"/>
  <c r="I19" i="31"/>
  <c r="O12" i="50"/>
  <c r="AD12" i="50" s="1"/>
  <c r="I13" i="50"/>
  <c r="AA14" i="50"/>
  <c r="AD14" i="50" s="1"/>
  <c r="O16" i="50"/>
  <c r="AD16" i="50" s="1"/>
  <c r="I17" i="50"/>
  <c r="O21" i="50"/>
  <c r="AD21" i="50" s="1"/>
  <c r="J13" i="93"/>
  <c r="M14" i="93"/>
  <c r="O15" i="93"/>
  <c r="Q16" i="93"/>
  <c r="F18" i="93"/>
  <c r="G18" i="93" s="1"/>
  <c r="J21" i="93"/>
  <c r="M22" i="93"/>
  <c r="O23" i="93"/>
  <c r="Q24" i="93"/>
  <c r="F26" i="93"/>
  <c r="G26" i="93" s="1"/>
  <c r="J29" i="93"/>
  <c r="J31" i="93"/>
  <c r="F19" i="31"/>
  <c r="Q22" i="4"/>
  <c r="S23" i="4"/>
  <c r="L11" i="31"/>
  <c r="R14" i="31"/>
  <c r="R18" i="31"/>
  <c r="L19" i="31"/>
  <c r="R12" i="50"/>
  <c r="L13" i="50"/>
  <c r="AD13" i="50" s="1"/>
  <c r="R16" i="50"/>
  <c r="L17" i="50"/>
  <c r="R21" i="50"/>
  <c r="M13" i="93"/>
  <c r="Q15" i="93"/>
  <c r="M21" i="93"/>
  <c r="Q23" i="93"/>
  <c r="M29" i="93"/>
  <c r="O11" i="31"/>
  <c r="O19" i="31"/>
  <c r="O13" i="50"/>
  <c r="O17" i="50"/>
  <c r="AD17" i="50" s="1"/>
  <c r="O13" i="93"/>
  <c r="O21" i="93"/>
  <c r="O29" i="93"/>
  <c r="M31" i="93"/>
  <c r="Q21" i="4"/>
  <c r="W28" i="4"/>
  <c r="G43" i="4"/>
  <c r="Q43" i="4"/>
  <c r="R11" i="31"/>
  <c r="X14" i="31"/>
  <c r="X18" i="31"/>
  <c r="R19" i="31"/>
  <c r="X12" i="50"/>
  <c r="R13" i="50"/>
  <c r="X16" i="50"/>
  <c r="R17" i="50"/>
  <c r="X21" i="50"/>
  <c r="Q13" i="93"/>
  <c r="F15" i="93"/>
  <c r="G15" i="93" s="1"/>
  <c r="J18" i="93"/>
  <c r="Q21" i="93"/>
  <c r="F23" i="93"/>
  <c r="G23" i="93" s="1"/>
  <c r="J26" i="93"/>
  <c r="Q29" i="93"/>
  <c r="T22" i="4"/>
  <c r="V23" i="4"/>
  <c r="P28" i="4"/>
  <c r="X28" i="4"/>
  <c r="Z43" i="4"/>
  <c r="U11" i="31"/>
  <c r="U19" i="31"/>
  <c r="U13" i="50"/>
  <c r="U17" i="50"/>
  <c r="M18" i="93"/>
  <c r="M26" i="93"/>
  <c r="O31" i="93"/>
  <c r="S21" i="4"/>
  <c r="U22" i="4"/>
  <c r="I43" i="4"/>
  <c r="Y43" i="4" s="1"/>
  <c r="AB15" i="18"/>
  <c r="H15" i="18" s="1"/>
  <c r="X11" i="31"/>
  <c r="X19" i="31"/>
  <c r="X13" i="50"/>
  <c r="X17" i="50"/>
  <c r="O18" i="93"/>
  <c r="O26" i="93"/>
  <c r="P21" i="4"/>
  <c r="V28" i="4"/>
  <c r="X15" i="31" l="1"/>
  <c r="L15" i="31"/>
  <c r="U15" i="31"/>
  <c r="I15" i="31"/>
  <c r="O15" i="31"/>
  <c r="AD15" i="50"/>
  <c r="U43" i="4"/>
  <c r="S43" i="4"/>
  <c r="R43" i="4"/>
  <c r="Q15" i="18"/>
  <c r="T43" i="4"/>
  <c r="E15" i="18"/>
  <c r="X43" i="4"/>
  <c r="W43" i="4"/>
  <c r="V43" i="4"/>
  <c r="AD19" i="31"/>
  <c r="Z15" i="18"/>
  <c r="N15" i="18"/>
  <c r="W15" i="18"/>
  <c r="K15" i="18"/>
  <c r="AD20" i="31"/>
  <c r="T15" i="18"/>
  <c r="R15" i="31"/>
  <c r="AD19" i="50"/>
  <c r="F15" i="31"/>
  <c r="AC15" i="18" l="1"/>
  <c r="AD15" i="31"/>
</calcChain>
</file>

<file path=xl/sharedStrings.xml><?xml version="1.0" encoding="utf-8"?>
<sst xmlns="http://schemas.openxmlformats.org/spreadsheetml/2006/main" count="3961" uniqueCount="398">
  <si>
    <t>INDICE (1/2)</t>
  </si>
  <si>
    <t>INFORMACIÓN INCORPORADA AL SISAAD SOBRE EXPEDIENTES EN VIGOR A</t>
  </si>
  <si>
    <t>31/07/2026</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</si>
  <si>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</si>
  <si>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</si>
  <si>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</si>
  <si>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</si>
  <si>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</si>
  <si>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</si>
  <si>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</si>
  <si>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</si>
  <si>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</si>
  <si>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</si>
  <si>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</si>
  <si>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</si>
  <si>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</si>
  <si>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t>
  </si>
  <si>
    <t>2.5. ALTAS Y BAJAS DE SOLICITUDES EN EL ÚLTIMO MES</t>
  </si>
  <si>
    <t>2.6. PERFIL DE LA PERSONA SOLICITANTE: SEXO Y EDAD</t>
  </si>
  <si>
    <t>3. RESOLUCIONES DE GRADO</t>
  </si>
  <si>
    <t>3.1. RESOLUCIONES DE GRADO.</t>
  </si>
  <si>
    <t>3.2. RESOLUCIONES DE GRADO EN RELACIÓN A LA POBLACIÓN POTENCIALMENTE DEPENDIENTE DE LAS COMUNIDADES AUTÓNOMAS.</t>
  </si>
  <si>
    <t>3.3., 3.3.a.-3.3.d. RESOLUCIONES DE GRADO DE LAS COMUNIDADES AUTÓNOMAS POR SEXO, TRAMOS DE EDAD Y GRADO</t>
  </si>
  <si>
    <t>3.4.a., 3.4.b. RESOLUCIONES DE GRADO EN RELACIÓN A LA POBLACIÓN DE LAS COMUNIDADES AUTÓNOMAS POR TRAMOS DE EDAD</t>
  </si>
  <si>
    <t>3.5. ALTAS Y BAJAS DE RESOLUCIONES DE GRADO EN EL ÚLTIMO MES</t>
  </si>
  <si>
    <t>3.6., 3.6.a., 3.6.b. PERFIL DE LA PERSONA CON RESOLUCIÓN DE GRADO: SEXO Y EDAD. GRÁFICO</t>
  </si>
  <si>
    <t>INDICE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</si>
  <si>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</si>
  <si>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</si>
  <si>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</si>
  <si>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</si>
  <si>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</si>
  <si>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4.5. ALTAS Y BAJAS DE RESOLUCIONES DE PIA EN EL ÚLTIMO MES</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</si>
  <si>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</si>
  <si>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</si>
  <si>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</si>
  <si>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</si>
  <si>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</si>
  <si>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</si>
  <si>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</si>
  <si>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</si>
  <si>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</si>
  <si>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</si>
  <si>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</si>
  <si>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</si>
  <si>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</si>
  <si>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</si>
  <si>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</si>
  <si>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12.1., 12.1.1-12.1.3. PERSONAS CON RESOLUCIÓN DE PIA Y PRESTACIÓN EFECTIVA O NO EFECTIVA POR GRADO</t>
  </si>
  <si>
    <t>Total Nacional</t>
  </si>
  <si>
    <t>Tasas de Variación Anual</t>
  </si>
  <si>
    <t>31/12/2020</t>
  </si>
  <si>
    <t>31/12/2021</t>
  </si>
  <si>
    <t>31/12/2022</t>
  </si>
  <si>
    <t>31/12/2023</t>
  </si>
  <si>
    <t>31/12/2024</t>
  </si>
  <si>
    <t>31/12/2025</t>
  </si>
  <si>
    <t>31/12/2019</t>
  </si>
  <si>
    <t>%</t>
  </si>
  <si>
    <t>Num</t>
  </si>
  <si>
    <t>Solicitudes</t>
  </si>
  <si>
    <t>Resoluciones de grado</t>
  </si>
  <si>
    <t>Sin Grado</t>
  </si>
  <si>
    <t>Personas beneficiarias con derecho</t>
  </si>
  <si>
    <t>Grado I</t>
  </si>
  <si>
    <t>Grado II</t>
  </si>
  <si>
    <t>Grado III</t>
  </si>
  <si>
    <t>Personas beneficiarias con prestación</t>
  </si>
  <si>
    <t>Lista de espera</t>
  </si>
  <si>
    <t>Prestaciones</t>
  </si>
  <si>
    <t>PAPD</t>
  </si>
  <si>
    <t>Teleasistencia</t>
  </si>
  <si>
    <t>Ayuda a Domicilio</t>
  </si>
  <si>
    <t>Centros Día/Noche</t>
  </si>
  <si>
    <t>Atención Residencial</t>
  </si>
  <si>
    <t>PE Vinculada al Servicio</t>
  </si>
  <si>
    <t>PEV PAPD</t>
  </si>
  <si>
    <t>PEV Teleasistencia</t>
  </si>
  <si>
    <t>PEV SAD</t>
  </si>
  <si>
    <t>PEV SCD</t>
  </si>
  <si>
    <t>PEV SAR</t>
  </si>
  <si>
    <t>PEV no identificada</t>
  </si>
  <si>
    <t>-</t>
  </si>
  <si>
    <t>PE Cuidados Familiares</t>
  </si>
  <si>
    <t>PE Asistencia Personal</t>
  </si>
  <si>
    <t>Ratio prestaciones por persona</t>
  </si>
  <si>
    <t>1.2. EVOLUCIÓN DE LAS SOLICITUDES POR CCAA</t>
  </si>
  <si>
    <t>Número</t>
  </si>
  <si>
    <t>Andalucía</t>
  </si>
  <si>
    <t>Aragón</t>
  </si>
  <si>
    <t>Asturias, Principado de</t>
  </si>
  <si>
    <t>Balears, Illes</t>
  </si>
  <si>
    <t>Canarias</t>
  </si>
  <si>
    <t>Cantabria</t>
  </si>
  <si>
    <t>Castilla y León</t>
  </si>
  <si>
    <t>Castilla - La Mancha</t>
  </si>
  <si>
    <t>Cataluña</t>
  </si>
  <si>
    <t>Comunitat Valenciana</t>
  </si>
  <si>
    <t>Extremadura</t>
  </si>
  <si>
    <t>Galicia</t>
  </si>
  <si>
    <t>Madrid, Comunidad de</t>
  </si>
  <si>
    <t>Murcia, Región de</t>
  </si>
  <si>
    <t>Navarra, Comunidad Foral de</t>
  </si>
  <si>
    <t>País Vasco</t>
  </si>
  <si>
    <t>Rioja, La</t>
  </si>
  <si>
    <t>Ceuta</t>
  </si>
  <si>
    <t>Melilla</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</si>
  <si>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</si>
  <si>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</si>
  <si>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</si>
  <si>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</si>
  <si>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</si>
  <si>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2.0. POBLACIÓN POR SEXO Y TRAMOS DE EDAD</t>
  </si>
  <si>
    <t>Situación a 31 de julio de 2026</t>
  </si>
  <si>
    <t>ÁMBITO TERRITORIAL</t>
  </si>
  <si>
    <t>Población por CCAA (1)</t>
  </si>
  <si>
    <t>Población de 0 a 64 años por CCAA</t>
  </si>
  <si>
    <t>Población de 65 a 79 años por CCAA</t>
  </si>
  <si>
    <t>Población de 80 años y más por CCAA</t>
  </si>
  <si>
    <t>Nº</t>
  </si>
  <si>
    <t>Mujer</t>
  </si>
  <si>
    <t>Hombre</t>
  </si>
  <si>
    <t>% s/pob
CCAA</t>
  </si>
  <si>
    <t>% s/pob CCAA</t>
  </si>
  <si>
    <t>% s/pob edad CCAA</t>
  </si>
  <si>
    <t>(1) Cifras INE de población referidas al 01/01/2025. Publicado Censo de Población Anual el 02/12/2025</t>
  </si>
  <si>
    <t>2.1 SOLICITUDES</t>
  </si>
  <si>
    <t>Solicitudes registradas</t>
  </si>
  <si>
    <t>% s/total nacional</t>
  </si>
  <si>
    <t>2.2. SOLICITUDES EN RELACIÓN A LA POBLACIÓN POTENCIALMENTE DEPENDIENTE</t>
  </si>
  <si>
    <t>Pobl. Potencialmente Dependiente por CCAA (2)</t>
  </si>
  <si>
    <t>Solicitudes en relación a la población</t>
  </si>
  <si>
    <t>% s/total
nacional</t>
  </si>
  <si>
    <t>% s/pobl. 
CCAA</t>
  </si>
  <si>
    <t>% s/pobl. Pot. 
Dep. CCAA</t>
  </si>
  <si>
    <t>(1) Cifras INE de población referidas al 01/01/2025.</t>
  </si>
  <si>
    <t>(2) Cifras de Población Potencialmente Dependiente calculadas según lo explicado en la metodología</t>
  </si>
  <si>
    <t>2.3. SOLICITUDES POR SEXO Y TRAMOS DE EDAD</t>
  </si>
  <si>
    <t>Solicitudes de 0 a 64 años</t>
  </si>
  <si>
    <t>Solicitudes de 65 a 79 años</t>
  </si>
  <si>
    <t>Solicitudes de 80 años y más</t>
  </si>
  <si>
    <t>%s/sol
CCAA</t>
  </si>
  <si>
    <t>%s/sol
edad</t>
  </si>
  <si>
    <t>2.4.a SOLICITUDES EN RELACIÓN A LA POBLACIÓN POR TRAMOS DE EDAD</t>
  </si>
  <si>
    <t>2.4.b. SOLICITUDES EN RELACIÓN A LA POBLACIÓN POR TRAMOS DE EDAD. GRÁFICOS</t>
  </si>
  <si>
    <t>2.5. ALTAS Y BAJAS DE SOLICITUDES RESPECTO AL MES ANTERIOR</t>
  </si>
  <si>
    <t>Solicitudes
Registradas</t>
  </si>
  <si>
    <t>Altas de solicitudes</t>
  </si>
  <si>
    <t>Bajas de solicitudes</t>
  </si>
  <si>
    <t>Motivo de la baja</t>
  </si>
  <si>
    <t>Fallecimiento</t>
  </si>
  <si>
    <t>Traslado</t>
  </si>
  <si>
    <t>Fin de prestación</t>
  </si>
  <si>
    <t>Desistimiento/ Renuncia</t>
  </si>
  <si>
    <t>Caducidad</t>
  </si>
  <si>
    <t>Otros motivos*</t>
  </si>
  <si>
    <t>% s/sol 
CCAA</t>
  </si>
  <si>
    <t>% s/bajas CCAA</t>
  </si>
  <si>
    <t>*Otros motivos de baja de solicitudes incluye: Imposibilidad de proceder con el PIA, no aprobación PIA, denegada solicitud prestación, incumplimiento de requisitos, denegada solicitud, inadmitida solicitud, desestimada/desistida solicitud, por variación de circunstancias, ingreso en institución sanitaria o convivencia con familiar, pérdida de condición de residente, no acreditar periodos residencia, duplicidad, archivo expediente o error</t>
  </si>
  <si>
    <t>SEXO</t>
  </si>
  <si>
    <t>TRAMO DE EDAD</t>
  </si>
  <si>
    <t>Total</t>
  </si>
  <si>
    <t>menores de 3</t>
  </si>
  <si>
    <t>3 a 18</t>
  </si>
  <si>
    <t>19 a 30</t>
  </si>
  <si>
    <t>31 a 45</t>
  </si>
  <si>
    <t>46 a 54</t>
  </si>
  <si>
    <t>55 a 64</t>
  </si>
  <si>
    <t>65 a 79</t>
  </si>
  <si>
    <t>80 y más</t>
  </si>
  <si>
    <t>%¹</t>
  </si>
  <si>
    <t>TOTAL</t>
  </si>
  <si>
    <t>¹ Calculado sobre el total de cada sexo</t>
  </si>
  <si>
    <t>3.1.  RESOLUCIONES DE GRADO</t>
  </si>
  <si>
    <t>TOTAL PERSONAS BENEFICIARIAS CON DERECHO A PRESTACIÓN</t>
  </si>
  <si>
    <t>% sobre solicitudes</t>
  </si>
  <si>
    <t>% sobre resolu- ciones</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</si>
  <si>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</si>
  <si>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</si>
  <si>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</si>
  <si>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TRAMOS DE EDAD Y GRADO. TODOS LOS GRADOS</t>
  </si>
  <si>
    <t>Resoluciones de grado de 0 a 64 años</t>
  </si>
  <si>
    <t>Resoluciones de grado de 65 a 79 años</t>
  </si>
  <si>
    <t>Resoluciones de grado de 80 años y más</t>
  </si>
  <si>
    <t>% s/resol
CCAA</t>
  </si>
  <si>
    <t>%s/resol
CCAA</t>
  </si>
  <si>
    <t>%s/resol
edad</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</si>
  <si>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</si>
  <si>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</si>
  <si>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</si>
  <si>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</si>
  <si>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</si>
  <si>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</si>
  <si>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3.5. ALTAS Y BAJAS DE RESOLUCIONES DE GRADO RESPECTO AL MES ANTERIOR</t>
  </si>
  <si>
    <t>Resoluciones de
grado</t>
  </si>
  <si>
    <t>Altas de resoluciones de grado</t>
  </si>
  <si>
    <t>Bajas de resoluciones de grado</t>
  </si>
  <si>
    <t>% s/resoluciones 
de grado</t>
  </si>
  <si>
    <t>3.6. PERFIL DE LA PERSONA CON RESOLUCIÓN DE GRADO</t>
  </si>
  <si>
    <t>GRADO</t>
  </si>
  <si>
    <t>3.6.a. PERFIL DE LA PERSONA CON RESOLUCIÓN DE GRADO. GRÁFICO</t>
  </si>
  <si>
    <t>3.6.b. PERFIL DE LA PERSONA BENEFICIARIA CON DERECHO A PRESTACIÓN. GRÁFICO</t>
  </si>
  <si>
    <t>4.1. PERSONAS CON RESOLUCIÓN DE PIA Y PRESTACIONES. TODOS LOS GRADOS</t>
  </si>
  <si>
    <t>PRESTACIONES</t>
  </si>
  <si>
    <t>Personas con resolución de PIA</t>
  </si>
  <si>
    <t>Prevención Dependencia y Promoción A.Personal</t>
  </si>
  <si>
    <t>Centros de Día/Noche</t>
  </si>
  <si>
    <t>P.E. Vinculada Servicio</t>
  </si>
  <si>
    <t>P.E. Cuidados Familiares</t>
  </si>
  <si>
    <t>P.E. Asist. Personal</t>
  </si>
  <si>
    <t>RATIO DE PRESTACIONES POR PERSONA CON RESOLUCION DE PIA</t>
  </si>
  <si>
    <t>4.1.a. DISTRIBUCIÓN DE LAS PRESTACIONES POR TIPO DE PRESTACIÓN EN CADA CCAA</t>
  </si>
  <si>
    <t>4.1.1. PERSONAS DE GRADO III CON RESOLUCIÓN DE PIA Y PRESTACIONES</t>
  </si>
  <si>
    <t>Personas con resolución de PIA (Grado III)</t>
  </si>
  <si>
    <t>4.1.1.a DISTRIBUCIÓN DE LAS PRESTACIONES DE GRADO III POR TIPO DE PRESTACIÓN EN CADA CCAA</t>
  </si>
  <si>
    <t>4.1.2. PERSONAS DE GRADO II CON RESOLUCIÓN DE PIA Y PRESTACIONES</t>
  </si>
  <si>
    <t>Personas con resolución de PIA (Grado II)</t>
  </si>
  <si>
    <t>4.1.2.a DISTRIBUCIÓN DE LAS PRESTACIONES DE GRADO II POR TIPO DE PRESTACIÓN EN CADA CCAA</t>
  </si>
  <si>
    <t>4.1.3. PERSONAS DE GRADO I CON RESOLUCIÓN DE PIA Y PRESTACIONES</t>
  </si>
  <si>
    <t>Personas con resolución de PIA (Grado I)</t>
  </si>
  <si>
    <t>4.1.3.a DISTRIBUCIÓN DE LAS PRESTACIONES DE GRADO I POR TIPO DE PRESTACIÓN EN CADA CCAA</t>
  </si>
  <si>
    <t>4.2. PERSONAS CON RESOLUCIÓN DE PIA EN RELACIÓN A LA POBLACIÓN POTENCIALMENTE DEPENDIENTE DE LAS CCAA</t>
  </si>
  <si>
    <t>Personas con resolución de PIA en relación a la población</t>
  </si>
  <si>
    <t>4.3. PERSONAS CON RESOLUCIÓN DE PIA POR SEXO Y TRAMOS DE EDAD. TODOS LOS GRADOS</t>
  </si>
  <si>
    <t>Pers. con resol. PIA de 0 a 64 años</t>
  </si>
  <si>
    <t>Pers. con resol. PIA de 65 a 79 años</t>
  </si>
  <si>
    <t>Pers. con resol. PIA de 80 años y más</t>
  </si>
  <si>
    <t>% s/benef
CCAA</t>
  </si>
  <si>
    <t>%s/benef
CCAA</t>
  </si>
  <si>
    <t>4.3.1. PERSONAS DE GRADO III CON RESOLUCIÓN DE PIA POR SEXO Y TRAMOS DE EDAD</t>
  </si>
  <si>
    <t>% s/resol
PIA
CCAA</t>
  </si>
  <si>
    <t>%s/resol
PIA</t>
  </si>
  <si>
    <t>4.3.2. PERSONAS DE GRADO II CON RESOLUCIÓN DE PIA POR SEXO Y TRAMOS DE EDAD</t>
  </si>
  <si>
    <t>4.3.3. PERSONAS DE GRADO I CON RESOLUCIÓN DE PIA POR SEXO Y TRAMOS DE EDAD</t>
  </si>
  <si>
    <t>4.4.a PERSONAS CON RESOLUCIÓN DE PIA EN RELACIÓN A LA POBLACIÓN POR TRAMOS DE EDAD</t>
  </si>
  <si>
    <t>4.4.b. PERSONAS CON RESOLUCIÓN DE PIA EN RELACIÓN A LA POBLACIÓN POR TRAMOS DE EDAD. GRÁFICOS</t>
  </si>
  <si>
    <t>4.5. ALTAS Y BAJAS DE RESOLUCIONES DE PIA RESPECTO AL MES ANTERIOR</t>
  </si>
  <si>
    <t>Altas de resoluciones de PIA</t>
  </si>
  <si>
    <t>Bajas de resoluciones de PIA</t>
  </si>
  <si>
    <t>% s/resoluciones 
de PIA</t>
  </si>
  <si>
    <t>4.6. PERFIL DE LA PERSONA CON RESOLUCIÓN DE PIA POR GRADO: SEXO Y EDAD</t>
  </si>
  <si>
    <t>4.6.a. PERFIL DE LA PERSONA CON RESOLUCIÓN DE PIA. GRÁFICO</t>
  </si>
  <si>
    <t>5.1.  PRESTACIONES Y PERSONAS CON RESOLUCIÓN DE PIA POR GRADO</t>
  </si>
  <si>
    <t>Personas con resol. PIA</t>
  </si>
  <si>
    <t>% presta- ciones</t>
  </si>
  <si>
    <t>5.1.a.  PRESTACIONES PAPD POR GRADO</t>
  </si>
  <si>
    <t>Prestaciones PAPD</t>
  </si>
  <si>
    <t>Personas con resol. PIA con prestación única</t>
  </si>
  <si>
    <t>% únicas sobre prest.</t>
  </si>
  <si>
    <t>5.1.b.  PRESTACIONES TELEASISTENCIA POR GRADO</t>
  </si>
  <si>
    <t>Prestaciones Teleasistencia</t>
  </si>
  <si>
    <t>Beneficiarios con prestación única</t>
  </si>
  <si>
    <t>5.1.c. PRESTACIONES AYUDA A DOMICILIO POR GRADO</t>
  </si>
  <si>
    <t>Prestaciones de Ayuda a Domicilio</t>
  </si>
  <si>
    <t>5.1.d.  PRESTACIONES CENTROS DE DÍA/NOCHE POR GRADO</t>
  </si>
  <si>
    <t>Prestaciones Centros de Día/Noche</t>
  </si>
  <si>
    <t>5.1.e.  PRESTACIONES ATENCIÓN RESIDENCIAL POR GRADO</t>
  </si>
  <si>
    <t>Prestaciones SAR</t>
  </si>
  <si>
    <t>5.1.f. PE VINCULADAS AL SERVICIO POR GRADO</t>
  </si>
  <si>
    <t>PE Vinculadas al Servicio</t>
  </si>
  <si>
    <t>5.1.g. PE CUIDADOS FAMILIARES POR GRADO</t>
  </si>
  <si>
    <t>5.1.h. PE ASISTENCIA PERSONAL POR GRADO</t>
  </si>
  <si>
    <t>5.2. SUBTIPO DE P.E. VINCULADA AL SERVICIO. TODOS LOS GRADOS</t>
  </si>
  <si>
    <t>P.E. VINCULADA SERVICIO</t>
  </si>
  <si>
    <t>P.E. vinculada al Servicio de Ayuda a Domicilio</t>
  </si>
  <si>
    <t>P.E. vinculada al Servicio de Atención Residencial</t>
  </si>
  <si>
    <t>P.E. vinculada al Servicio de Centros de Día/Noche</t>
  </si>
  <si>
    <t>P.E. vinculada al Servicio de Prevención Dependencia</t>
  </si>
  <si>
    <t>P.E. vinculada al Servicio de Teleasistencia</t>
  </si>
  <si>
    <t>P.E. vinculada al Servicio sin Identificar</t>
  </si>
  <si>
    <t>5.2.1. SUBTIPO DE P.E. VINCULADA AL SERVICIO. GRADO III</t>
  </si>
  <si>
    <t>5.2.2. SUBTIPO DE P.E. VINCULADA AL SERVICIO. GRADO II</t>
  </si>
  <si>
    <t>5.2.3. SUBTIPO DE P.E. VINCULADA AL SERVICIO. GRADO I</t>
  </si>
  <si>
    <t>5.3. COMBINACIÓN DE PRESTACIONES MÁS FRECUENTES. TODOS LOS GRADOS</t>
  </si>
  <si>
    <t>COMBINACIONES DE PRESTACIONES</t>
  </si>
  <si>
    <t>Ayuda a Domicilio + Teleasistencia</t>
  </si>
  <si>
    <t>PE Cuidados Familiares + Teleasistencia</t>
  </si>
  <si>
    <t>PE Vinculada al Servicio + Teleasistencia</t>
  </si>
  <si>
    <t>PAPD + PE Cuidados Familiares</t>
  </si>
  <si>
    <t>Atención Residencial + PAPD</t>
  </si>
  <si>
    <t>Centros Día/Noche + PE Cuidados Familiares</t>
  </si>
  <si>
    <t>Centros Día/Noche + PAPD</t>
  </si>
  <si>
    <t>5.3.1 COMBINACIÓN DE PRESTACIONES MÁS FRECUENTES. GRADO I</t>
  </si>
  <si>
    <t>5.3.2 COMBINACIÓN DE PRESTACIONES MÁS FRECUENTES. GRADO II</t>
  </si>
  <si>
    <t>5.3.3 COMBINACIÓN DE PRESTACIONES MÁS FRECUENTES. GRADO III</t>
  </si>
  <si>
    <t>6. PERFIL DE CUIDADOR. TOTAL DE CCAA</t>
  </si>
  <si>
    <t>6.2. PERFIL DEL CUIDADOR POR CCAA. EDAD</t>
  </si>
  <si>
    <t>De 16 a 49 años</t>
  </si>
  <si>
    <t>De 50 a 66 años</t>
  </si>
  <si>
    <t>De 67 a 79 años</t>
  </si>
  <si>
    <t>De 80 a 89 años</t>
  </si>
  <si>
    <t>90 años o más</t>
  </si>
  <si>
    <t>6.3. PERFIL DEL CUIDADOR POR CCAA. PARENTESCO</t>
  </si>
  <si>
    <t>Hijo/a</t>
  </si>
  <si>
    <t>Madre</t>
  </si>
  <si>
    <t>Cónyuge</t>
  </si>
  <si>
    <t>Hermano/a</t>
  </si>
  <si>
    <t>Padre</t>
  </si>
  <si>
    <t>Yerno/Nuera</t>
  </si>
  <si>
    <t>Nieto/a</t>
  </si>
  <si>
    <t>Compañero/a</t>
  </si>
  <si>
    <t>Otros</t>
  </si>
  <si>
    <t>Intensidad de la Ayuda a Domicilio</t>
  </si>
  <si>
    <t>Intensidad de la PE Vinculada a la Ayuda a Domicilio</t>
  </si>
  <si>
    <t>Intensidad de todas las prestaciones</t>
  </si>
  <si>
    <t>Horas</t>
  </si>
  <si>
    <t>GRADO I</t>
  </si>
  <si>
    <t>GRADO II</t>
  </si>
  <si>
    <t>GRADO III</t>
  </si>
  <si>
    <t>Menos de 5</t>
  </si>
  <si>
    <t>De 5 a 10</t>
  </si>
  <si>
    <t>De 11 a 15</t>
  </si>
  <si>
    <t>De 16 a 20</t>
  </si>
  <si>
    <t>De 21 a 30</t>
  </si>
  <si>
    <t>De 31 a 45</t>
  </si>
  <si>
    <t>De 46 a 55</t>
  </si>
  <si>
    <t>De 56 a 65</t>
  </si>
  <si>
    <t>De 66 a 70</t>
  </si>
  <si>
    <t>71 o más</t>
  </si>
  <si>
    <t>7.1. INTENSIDAD DE LA AYUDA A DOMICILIO POR CCAA. TOTAL DE PRESTACIONES</t>
  </si>
  <si>
    <t>Media (horas)</t>
  </si>
  <si>
    <t>Coeficiente de variación (σ/|µ|)</t>
  </si>
  <si>
    <t>(1) A mayor coeficiente de variación, mayor dispersión de los datos</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</si>
  <si>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</si>
  <si>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7.1.a. INTENSIDAD DE LA AYUDA A DOMICILIO POR CCAA. PRESTACIÓN SAD</t>
  </si>
  <si>
    <t>7.1.b. INTENSIDAD DE LA AYUDA A DOMICILIO POR CCAA. PRESTACIÓN ECONÓMICA VINCULADA A LA AYUDA A DOMICILIO</t>
  </si>
  <si>
    <t>8. CUANTÍA DE LAS PRESTACIONES (Euros)</t>
  </si>
  <si>
    <t>Cuantía de PE Cuidados Familiares</t>
  </si>
  <si>
    <t>Cuantía de PE Vinculada al Servicio</t>
  </si>
  <si>
    <t>Cuantía de PE Asistencia Personal</t>
  </si>
  <si>
    <t>Euros</t>
  </si>
  <si>
    <t>Menos de 25</t>
  </si>
  <si>
    <t>De 25 a 49</t>
  </si>
  <si>
    <t>De 50 a 99</t>
  </si>
  <si>
    <t>De 100 a 199</t>
  </si>
  <si>
    <t>De 200 a 299</t>
  </si>
  <si>
    <t>De 300 a 399</t>
  </si>
  <si>
    <t>De 400 a 499</t>
  </si>
  <si>
    <t>De 500 a 699</t>
  </si>
  <si>
    <t>700 o más</t>
  </si>
  <si>
    <t>8.1.a. CUANTÍA DE LAS PRESTACIONES POR CCAA. PRESTACIONES DE CUIDADOS FAMILIARES</t>
  </si>
  <si>
    <t>*Las cuantías se asignan teniendo en cuenta diferentes variables, como la concesión de otras prestaciones complementarias. Por ello, en territorios en los que las personas con resolución de PIA tienen asignadas más de una prestación pueden tener cuantías medias inferiores a la media</t>
  </si>
  <si>
    <t>8.1.b. CUANTÍA DE LAS PRESTACIONES POR CCAA. PRESTACIONES DE ASISTENCIA PERSONAL</t>
  </si>
  <si>
    <t>8.1.c. CUANTÍA DE LAS PRESTACIONES POR CCAA. PRESTACIONES VINCULADAS AL SERVICIO DE AYUDA A DOMICILIO</t>
  </si>
  <si>
    <t>8.1.d. CUANTÍA DE LAS PRESTACIONES POR CCAA. PRESTACIONES VINCULADAS AL SERVICIO DE ATENCIÓN RESIDENCIAL</t>
  </si>
  <si>
    <t>8.1.e. CUANTÍA DE LAS PRESTACIONES POR CCAA. PRESTACIONES VINCULADAS AL SERVICIO DE CENTRO DE DÍA/NOCHE</t>
  </si>
  <si>
    <t>8.1.f. CUANTÍA DE LAS PRESTACIONES POR CCAA. PRESTACIONES VINCULADAS AL SERVICIO PAPD</t>
  </si>
  <si>
    <t>8.1.g. CUANTÍA DE LAS PRESTACIONES POR CCAA. PRESTACIONES VINCULADAS AL SERVICIO DE TELEASISTENCIA</t>
  </si>
  <si>
    <t>Tiempo de resolución calculado sobre las Resoluciones realizadas entre el 1 de agosto de 2025 y el 31 de julio de 2026</t>
  </si>
  <si>
    <t>Tiempo medio desde la Solicitud de dependencia hasta la Resolución de Grado (1)</t>
  </si>
  <si>
    <t>Tiempo medio desde la Resolución de Grado hasta la Resolución de Prestación (2)</t>
  </si>
  <si>
    <t>Tiempo medio desde la Solicitud de dependencia hasta la Resolución de Prestación (2)</t>
  </si>
  <si>
    <t>Nº de Resol. de Grado</t>
  </si>
  <si>
    <t>Tiempo medio (días)</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</si>
  <si>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</si>
  <si>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</si>
  <si>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 Andalucía, Aragón, Principado de Asturias, Canarias, Castilla y León, Comunidad de Madrid y País Vasco tienen un procedimiento de gestión en el que la mayoría de Resoluciones de Grado y Resoluciones de Prestación se realizan de manera conjunta</t>
  </si>
  <si>
    <t>10.1. PERSONAS SOLICITANTES PENDIENTES DE RESOLUCIÓN DE GRADO</t>
  </si>
  <si>
    <t>Personas solicitantes pendientes de resolución de grado</t>
  </si>
  <si>
    <t>Motivo de exclusión no imputable a la Administración</t>
  </si>
  <si>
    <t>Sin motivo de exclusión</t>
  </si>
  <si>
    <t>Menos de 6 meses pendientes de resolución de grado</t>
  </si>
  <si>
    <t>6 meses o más pendientes de resolución de grado (1)</t>
  </si>
  <si>
    <t>% sobre pers. solicitantes pend. resol. grado</t>
  </si>
  <si>
    <t>*Los motivos de exclusión no imputables a la Administración están especificados en la metodología</t>
  </si>
  <si>
    <t>**No se dispone de información completa de todas las CCAA relativa a las solicitudes que hay en tramitación</t>
  </si>
  <si>
    <t>Aragón, Principado de Asturias, Canarias, Castilla y León, Comunidad de Madrid y País Vasco tienen un procedimiento de gestión en el que la mayoría de Resoluciones de Grado y Resoluciones de Prestación se realizan de manera conjunta</t>
  </si>
  <si>
    <t>(1) El cómputo de tiempo se efectúa desde la fecha de presentación de la solicitud, sin descontar los periodos de suspensión del plazo de tramitación.</t>
  </si>
  <si>
    <t>10.2. PERSONAS BENEFICIARIAS CON DERECHO A PRESTACIÓN PENDIENTES DE RESOLUCIÓN DE PIA</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</si>
  <si>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</si>
  <si>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</si>
  <si>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</si>
  <si>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</si>
  <si>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10.3. PERSONAS PENDIENTES DE RESOLUCIÓN DE GRADO O PENDIENTES DE RESOLUCIÓN DE PIA</t>
  </si>
  <si>
    <t>Personas solicitantes pendientes de Resolución de grado desde hace 6 meses o más, sin motivo de exclusión</t>
  </si>
  <si>
    <t>Personas beneficiarias con derecho pendientes de resolución de PIA desde hace 6 meses o más, sin motivo de exclusión</t>
  </si>
  <si>
    <t>Personas pendientes de resolución de grado o pendientes de resolución de PIA desde hace 6 meses o más, sin motivo de exclusión</t>
  </si>
  <si>
    <t>% sobre pers. pend. de resol.</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</si>
  <si>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</si>
  <si>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</si>
  <si>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</si>
  <si>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</si>
  <si>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12. PERSONAS CON RESOLUCIÓN DE PIA Y PRESTACIÓN EFECTIVA</t>
  </si>
  <si>
    <t>PERSONAS CON RESOLUCIÓN DE PIA</t>
  </si>
  <si>
    <t>PERSONAS BENEFICIARIAS CON PRESTACIÓN EFECTIVA</t>
  </si>
  <si>
    <t>PERSONAS CON RESOLUCIÓN DE PIA AÚN SIN RECIBIR PRESTACIÓN</t>
  </si>
  <si>
    <t>Menos de 6 meses pendientes de efectividad</t>
  </si>
  <si>
    <t>6 meses o más pendientes de efectividad</t>
  </si>
  <si>
    <t>% sobre personas con resol. de PIA</t>
  </si>
  <si>
    <t>% sobre pers. con resol. De PIA sin recibir prest.</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</si>
  <si>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</si>
  <si>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12.1. PERSONAS CON RESOLUCIÓN DE PIA Y PRESTACION EFECTIVA. TODOS LOS GRADOS</t>
  </si>
  <si>
    <t>PERSONAS CON RESOLUCIÓN DE PIA EFECTIVA</t>
  </si>
  <si>
    <t>PRESTACIONES EFECTIVAS</t>
  </si>
  <si>
    <t>RATIO DE PRESTACIONES EFECTIVAS POR PERSONA CON RESOLUCION DE PIA EFECTIVA</t>
  </si>
  <si>
    <t>12.1.1 PERSONAS CON RESOLUCIÓN DE PIA Y PRESTACION EFECTIVA. GRADO I</t>
  </si>
  <si>
    <t>12.1.2 PERSONAS CON RESOLUCIÓN DE PIA Y PRESTACION EFECTIVA. GRADO II</t>
  </si>
  <si>
    <t>12.1.3 PERSONAS CON RESOLUCIÓN DE PIA Y PRESTACION EFECTIVA. GRADO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</si>
</sst>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quot;%&quot;"/>
  </numFmts>
  <fonts count="29">
    <font>
      <sz val="11"/>
      <color theme="1"/>
      <name val="Calibri"/>
      <family val="2"/>
      <scheme val="minor"/>
    </font>
    <font>
      <b/>
      <sz val="12"/>
      <color rgb="FF593470"/>
      <name val="Verdana"/>
    </font>
    <font>
      <b/>
      <sz val="10"/>
      <color rgb="FF593470"/>
      <name val="Verdana"/>
    </font>
    <font>
      <sz val="10"/>
      <color rgb="FF593470"/>
      <name val="Verdana"/>
    </font>
    <font>
      <b/>
      <sz val="16"/>
      <color rgb="FF593470"/>
      <name val="Calibri"/>
    </font>
    <font>
      <b/>
      <sz val="11"/>
      <color rgb="FFFFFFFF"/>
      <name val="Calibri"/>
    </font>
    <font>
      <b/>
      <sz val="11"/>
      <name val="Calibri"/>
    </font>
    <font>
      <sz val="11"/>
      <name val="Calibri"/>
    </font>
    <font>
      <sz val="12"/>
      <color rgb="FF874EA9"/>
      <name val="Calibri"/>
    </font>
    <font>
      <b/>
      <sz val="10"/>
      <color rgb="FFFFFFFF"/>
      <name val="Calibri"/>
    </font>
    <font>
      <b/>
      <sz val="11"/>
      <color rgb="FF593470"/>
      <name val="Calibri"/>
    </font>
    <font>
      <b/>
      <sz val="11"/>
      <color rgb="FF000000"/>
      <name val="Calibri"/>
    </font>
    <font>
      <sz val="11"/>
      <color rgb="FF7030A0"/>
      <name val="Calibri"/>
    </font>
    <font>
      <b/>
      <sz val="9"/>
      <color rgb="FFFFFFFF"/>
      <name val="Calibri"/>
    </font>
    <font>
      <b/>
      <sz val="8"/>
      <color rgb="FFFFFFFF"/>
      <name val="Calibri"/>
    </font>
    <font>
      <b/>
      <i/>
      <sz val="11"/>
      <color rgb="FFFFFFFF"/>
      <name val="Calibri"/>
    </font>
    <font>
      <i/>
      <sz val="11"/>
      <color rgb="FF7030A0"/>
      <name val="Calibri"/>
    </font>
    <font>
      <b/>
      <sz val="11"/>
      <color rgb="FF874EA9"/>
      <name val="Calibri"/>
    </font>
    <font>
      <b/>
      <sz val="10"/>
      <color rgb="FF7030A0"/>
      <name val="Calibri"/>
    </font>
    <font>
      <b/>
      <sz val="7"/>
      <color rgb="FFFFFFFF"/>
      <name val="Calibri"/>
    </font>
    <font>
      <i/>
      <sz val="11"/>
      <name val="Calibri"/>
    </font>
    <font>
      <b/>
      <i/>
      <sz val="11"/>
      <color rgb="FF000000"/>
      <name val="Calibri"/>
    </font>
    <font>
      <i/>
      <sz val="11"/>
      <name val="Calibri"/>
    </font>
    <font>
      <b/>
      <i/>
      <sz val="11"/>
      <name val="Calibri"/>
    </font>
    <font>
      <i/>
      <sz val="11"/>
      <color rgb="FF000000"/>
      <name val="Calibri"/>
    </font>
    <font>
      <b/>
      <sz val="10"/>
      <name val="Calibri"/>
    </font>
    <font>
      <sz val="10"/>
      <name val="Calibri"/>
    </font>
    <font>
      <i/>
      <sz val="10"/>
      <name val="Calibri"/>
    </font>
    <font>
      <b/>
      <i/>
      <sz val="10"/>
      <name val="Calibri"/>
    </font>
  </fonts>
  <fills count="5">
    <fill>
      <patternFill patternType="none"/>
    </fill>
    <fill>
      <patternFill patternType="gray125"/>
    </fill>
    <fill>
      <patternFill patternType="solid">
        <fgColor rgb="FF593470"/>
        <bgColor rgb="FF593470"/>
      </patternFill>
    </fill>
    <fill>
      <patternFill patternType="solid">
        <fgColor rgb="FFEFE7F3"/>
        <bgColor rgb="FFEFE7F3"/>
      </patternFill>
    </fill>
    <fill>
      <patternFill patternType="solid">
        <fgColor rgb="FF874EA9"/>
        <bgColor rgb="FF874EA9"/>
      </patternFill>
    </fill>
  </fills>
  <borders count="65">
    <border>
      <left/>
      <right/>
      <top/>
      <bottom/>
      <diagonal/>
    </border>
    <border>
      <left style="thin">
        <color rgb="FFFFFFFF"/>
      </left>
      <right style="thin">
        <color rgb="FFFFFFFF"/>
      </right>
      <top style="thin">
        <color rgb="FFFFFFFF"/>
      </top>
      <bottom style="thin">
        <color rgb="FFFFFFFF"/>
      </bottom>
      <diagonal/>
    </border>
    <border>
      <left style="thin">
        <color rgb="FF593470"/>
      </left>
      <right style="thin">
        <color rgb="FF593470"/>
      </right>
      <top style="thin">
        <color rgb="FF593470"/>
      </top>
      <bottom style="thin">
        <color rgb="FF593470"/>
      </bottom>
      <diagonal/>
    </border>
    <border>
      <left style="thin">
        <color rgb="FF593470"/>
      </left>
      <right style="thin">
        <color rgb="FF593470"/>
      </right>
      <top style="thin">
        <color rgb="FF593470"/>
      </top>
      <bottom/>
      <diagonal/>
    </border>
    <border>
      <left style="thin">
        <color rgb="FF593470"/>
      </left>
      <right style="thin">
        <color rgb="FF593470"/>
      </right>
      <top/>
      <bottom/>
      <diagonal/>
    </border>
    <border>
      <left style="thin">
        <color rgb="FF593470"/>
      </left>
      <right style="thin">
        <color rgb="FF593470"/>
      </right>
      <top/>
      <bottom style="thin">
        <color rgb="FF593470"/>
      </bottom>
      <diagonal/>
    </border>
    <border>
      <left style="thin">
        <color rgb="FF593470"/>
      </left>
      <right/>
      <top style="thin">
        <color rgb="FF593470"/>
      </top>
      <bottom style="thin">
        <color rgb="FF593470"/>
      </bottom>
      <diagonal/>
    </border>
    <border>
      <left/>
      <right/>
      <top style="thin">
        <color rgb="FF593470"/>
      </top>
      <bottom style="thin">
        <color rgb="FF593470"/>
      </bottom>
      <diagonal/>
    </border>
    <border>
      <left/>
      <right style="thin">
        <color rgb="FF593470"/>
      </right>
      <top style="thin">
        <color rgb="FF593470"/>
      </top>
      <bottom style="thin">
        <color rgb="FF593470"/>
      </bottom>
      <diagonal/>
    </border>
    <border>
      <left style="thin">
        <color rgb="FF593470"/>
      </left>
      <right/>
      <top style="thin">
        <color rgb="FF593470"/>
      </top>
      <bottom/>
      <diagonal/>
    </border>
    <border>
      <left/>
      <right/>
      <top style="thin">
        <color rgb="FF593470"/>
      </top>
      <bottom/>
      <diagonal/>
    </border>
    <border>
      <left/>
      <right style="thin">
        <color rgb="FF593470"/>
      </right>
      <top style="thin">
        <color rgb="FF593470"/>
      </top>
      <bottom/>
      <diagonal/>
    </border>
    <border>
      <left style="thin">
        <color rgb="FF593470"/>
      </left>
      <right/>
      <top/>
      <bottom/>
      <diagonal/>
    </border>
    <border>
      <left/>
      <right/>
      <top/>
      <bottom/>
      <diagonal/>
    </border>
    <border>
      <left/>
      <right style="thin">
        <color rgb="FF593470"/>
      </right>
      <top/>
      <bottom/>
      <diagonal/>
    </border>
    <border>
      <left style="thin">
        <color rgb="FF593470"/>
      </left>
      <right/>
      <top/>
      <bottom style="thin">
        <color rgb="FF593470"/>
      </bottom>
      <diagonal/>
    </border>
    <border>
      <left/>
      <right/>
      <top/>
      <bottom style="thin">
        <color rgb="FF593470"/>
      </bottom>
      <diagonal/>
    </border>
    <border>
      <left/>
      <right style="thin">
        <color rgb="FF593470"/>
      </right>
      <top/>
      <bottom style="thin">
        <color rgb="FF593470"/>
      </bottom>
      <diagonal/>
    </border>
    <border>
      <left style="thin">
        <color rgb="FF593470"/>
      </left>
      <right style="thin">
        <color rgb="FF593470"/>
      </right>
      <top/>
      <bottom style="dashed">
        <color rgb="FF593470"/>
      </bottom>
      <diagonal/>
    </border>
    <border>
      <left style="thin">
        <color rgb="FF593470"/>
      </left>
      <right/>
      <top/>
      <bottom style="dashed">
        <color rgb="FF593470"/>
      </bottom>
      <diagonal/>
    </border>
    <border>
      <left/>
      <right/>
      <top/>
      <bottom style="dashed">
        <color rgb="FF593470"/>
      </bottom>
      <diagonal/>
    </border>
    <border>
      <left/>
      <right style="thin">
        <color rgb="FF593470"/>
      </right>
      <top/>
      <bottom style="dashed">
        <color rgb="FF593470"/>
      </bottom>
      <diagonal/>
    </border>
    <border>
      <left/>
      <right/>
      <top/>
      <bottom/>
      <diagonal/>
    </border>
    <border>
      <left style="thin">
        <color rgb="FF593470"/>
      </left>
      <right style="thin">
        <color rgb="FF593470"/>
      </right>
      <top style="thin">
        <color rgb="FF593470"/>
      </top>
      <bottom style="thin">
        <color rgb="FFFFFFFF"/>
      </bottom>
      <diagonal/>
    </border>
    <border>
      <left style="thin">
        <color rgb="FF593470"/>
      </left>
      <right style="thin">
        <color rgb="FF593470"/>
      </right>
      <top style="thin">
        <color rgb="FFFFFFFF"/>
      </top>
      <bottom style="thin">
        <color rgb="FF593470"/>
      </bottom>
      <diagonal/>
    </border>
    <border>
      <left style="thin">
        <color rgb="FF593470"/>
      </left>
      <right style="thin">
        <color rgb="FFFFFFFF"/>
      </right>
      <top style="thin">
        <color rgb="FFFFFFFF"/>
      </top>
      <bottom style="thin">
        <color rgb="FFFFFFFF"/>
      </bottom>
      <diagonal/>
    </border>
    <border>
      <left style="thin">
        <color rgb="FFFFFFFF"/>
      </left>
      <right style="thin">
        <color rgb="FF593470"/>
      </right>
      <top style="thin">
        <color rgb="FFFFFFFF"/>
      </top>
      <bottom style="thin">
        <color rgb="FFFFFFFF"/>
      </bottom>
      <diagonal/>
    </border>
    <border>
      <left style="thin">
        <color rgb="FF593470"/>
      </left>
      <right style="thin">
        <color rgb="FFFFFFFF"/>
      </right>
      <top style="thin">
        <color rgb="FFFFFFFF"/>
      </top>
      <bottom style="thin">
        <color rgb="FF593470"/>
      </bottom>
      <diagonal/>
    </border>
    <border>
      <left style="thin">
        <color rgb="FFFFFFFF"/>
      </left>
      <right style="thin">
        <color rgb="FFFFFFFF"/>
      </right>
      <top style="thin">
        <color rgb="FFFFFFFF"/>
      </top>
      <bottom style="thin">
        <color rgb="FF593470"/>
      </bottom>
      <diagonal/>
    </border>
    <border>
      <left style="thin">
        <color rgb="FFFFFFFF"/>
      </left>
      <right style="thin">
        <color rgb="FF593470"/>
      </right>
      <top style="thin">
        <color rgb="FFFFFFFF"/>
      </top>
      <bottom style="thin">
        <color rgb="FF593470"/>
      </bottom>
      <diagonal/>
    </border>
    <border>
      <left style="thin">
        <color rgb="FF593470"/>
      </left>
      <right style="thin">
        <color rgb="FFFFFFFF"/>
      </right>
      <top style="thin">
        <color rgb="FF593470"/>
      </top>
      <bottom style="thin">
        <color rgb="FFFFFFFF"/>
      </bottom>
      <diagonal/>
    </border>
    <border>
      <left style="thin">
        <color rgb="FFFFFFFF"/>
      </left>
      <right style="thin">
        <color rgb="FF593470"/>
      </right>
      <top style="thin">
        <color rgb="FF593470"/>
      </top>
      <bottom style="thin">
        <color rgb="FFFFFFFF"/>
      </bottom>
      <diagonal/>
    </border>
    <border>
      <left style="thin">
        <color rgb="FF874EA9"/>
      </left>
      <right/>
      <top style="thin">
        <color rgb="FF874EA9"/>
      </top>
      <bottom style="thin">
        <color rgb="FF874EA9"/>
      </bottom>
      <diagonal/>
    </border>
    <border>
      <left/>
      <right style="thin">
        <color rgb="FF874EA9"/>
      </right>
      <top style="thin">
        <color rgb="FF874EA9"/>
      </top>
      <bottom style="thin">
        <color rgb="FF874EA9"/>
      </bottom>
      <diagonal/>
    </border>
    <border>
      <left style="thin">
        <color rgb="FFFFFFFF"/>
      </left>
      <right style="thin">
        <color rgb="FFFFFFFF"/>
      </right>
      <top style="thin">
        <color rgb="FF593470"/>
      </top>
      <bottom style="thin">
        <color rgb="FFFFFFFF"/>
      </bottom>
      <diagonal/>
    </border>
    <border>
      <left/>
      <right/>
      <top style="thin">
        <color rgb="FFFFFFFF"/>
      </top>
      <bottom/>
      <diagonal/>
    </border>
    <border>
      <left/>
      <right style="thin">
        <color rgb="FFFFFFFF"/>
      </right>
      <top style="thin">
        <color rgb="FFFFFFFF"/>
      </top>
      <bottom/>
      <diagonal/>
    </border>
    <border>
      <left/>
      <right style="thin">
        <color rgb="FFFFFFFF"/>
      </right>
      <top style="thin">
        <color rgb="FFFFFFFF"/>
      </top>
      <bottom style="thin">
        <color rgb="FFFFFFFF"/>
      </bottom>
      <diagonal/>
    </border>
    <border>
      <left style="thin">
        <color rgb="FFFFFFFF"/>
      </left>
      <right/>
      <top/>
      <bottom/>
      <diagonal/>
    </border>
    <border>
      <left/>
      <right style="thin">
        <color rgb="FFFFFFFF"/>
      </right>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
      <left/>
      <right/>
      <top style="thin">
        <color rgb="FF593470"/>
      </top>
      <bottom/>
      <diagonal/>
    </border>
    <border>
      <left style="thin">
        <color rgb="FF593470"/>
      </left>
      <right/>
      <top/>
      <bottom/>
      <diagonal/>
    </border>
    <border>
      <left/>
      <right style="thin">
        <color rgb="FF593470"/>
      </right>
      <top style="thin">
        <color rgb="FF593470"/>
      </top>
      <bottom/>
      <diagonal/>
    </border>
    <border>
      <left/>
      <right style="thin">
        <color rgb="FF593470"/>
      </right>
      <top/>
      <bottom/>
      <diagonal/>
    </border>
    <border>
      <left style="thin">
        <color rgb="FF593470"/>
      </left>
      <right style="thin">
        <color rgb="FFFFFFFF"/>
      </right>
      <top/>
      <bottom/>
      <diagonal/>
    </border>
    <border>
      <left style="thin">
        <color rgb="FF593470"/>
      </left>
      <right style="thin">
        <color rgb="FFFFFFFF"/>
      </right>
      <top/>
      <bottom style="thin">
        <color rgb="FFFFFFFF"/>
      </bottom>
      <diagonal/>
    </border>
    <border>
      <left style="thin">
        <color rgb="FF593470"/>
      </left>
      <right style="thin">
        <color rgb="FF593470"/>
      </right>
      <top/>
      <bottom/>
      <diagonal/>
    </border>
    <border>
      <left style="thin">
        <color rgb="FF593470"/>
      </left>
      <right style="thin">
        <color rgb="FF593470"/>
      </right>
      <top/>
      <bottom style="thin">
        <color rgb="FFFFFFFF"/>
      </bottom>
      <diagonal/>
    </border>
    <border>
      <left/>
      <right style="thin">
        <color rgb="FFFFFFFF"/>
      </right>
      <top style="thin">
        <color rgb="FF593470"/>
      </top>
      <bottom/>
      <diagonal/>
    </border>
    <border>
      <left/>
      <right style="thin">
        <color rgb="FFFFFFFF"/>
      </right>
      <top style="thin">
        <color rgb="FF593470"/>
      </top>
      <bottom style="thin">
        <color rgb="FFFFFFFF"/>
      </bottom>
      <diagonal/>
    </border>
    <border>
      <left style="thin">
        <color rgb="FF593470"/>
      </left>
      <right style="thin">
        <color rgb="FF593470"/>
      </right>
      <top/>
      <bottom style="thin">
        <color rgb="FF593470"/>
      </bottom>
      <diagonal/>
    </border>
    <border>
      <left style="thin">
        <color rgb="FFFFFFFF"/>
      </left>
      <right style="thin">
        <color rgb="FF593470"/>
      </right>
      <top/>
      <bottom style="thin">
        <color rgb="FFFFFFFF"/>
      </bottom>
      <diagonal/>
    </border>
    <border>
      <left style="thin">
        <color rgb="FF874EA9"/>
      </left>
      <right style="thin">
        <color rgb="FF874EA9"/>
      </right>
      <top style="thin">
        <color rgb="FF874EA9"/>
      </top>
      <bottom style="thin">
        <color rgb="FF874EA9"/>
      </bottom>
      <diagonal/>
    </border>
    <border>
      <left/>
      <right/>
      <top style="thin">
        <color rgb="FF874EA9"/>
      </top>
      <bottom style="thin">
        <color rgb="FF874EA9"/>
      </bottom>
      <diagonal/>
    </border>
    <border>
      <left/>
      <right style="thin">
        <color rgb="FF874EA9"/>
      </right>
      <top style="thin">
        <color rgb="FF874EA9"/>
      </top>
      <bottom style="thin">
        <color rgb="FF874EA9"/>
      </bottom>
      <diagonal/>
    </border>
    <border>
      <left style="thin">
        <color rgb="FF593470"/>
      </left>
      <right/>
      <top/>
      <bottom style="thin">
        <color rgb="FFFFFFFF"/>
      </bottom>
      <diagonal/>
    </border>
    <border>
      <left/>
      <right/>
      <top style="thin">
        <color rgb="FF593470"/>
      </top>
      <bottom style="thin">
        <color rgb="FFFFFFFF"/>
      </bottom>
      <diagonal/>
    </border>
    <border>
      <left/>
      <right/>
      <top style="thin">
        <color rgb="FF593470"/>
      </top>
      <bottom style="thin">
        <color rgb="FF593470"/>
      </bottom>
      <diagonal/>
    </border>
    <border>
      <left/>
      <right style="thin">
        <color rgb="FF593470"/>
      </right>
      <top style="thin">
        <color rgb="FF593470"/>
      </top>
      <bottom style="thin">
        <color rgb="FF593470"/>
      </bottom>
      <diagonal/>
    </border>
  </borders>
  <cellStyleXfs count="1">
    <xf numFmtId="0" fontId="0" fillId="0" borderId="0"/>
  </cellStyleXfs>
  <cellXfs count="279">
    <xf numFmtId="0" fontId="0" fillId="0" borderId="0" xfId="0"/>
    <xf numFmtId="0" fontId="1" fillId="0" borderId="0" xfId="0" applyFont="1"/>
    <xf numFmtId="0" fontId="2" fillId="0" borderId="0" xfId="0" applyFont="1"/>
    <xf numFmtId="0" fontId="3" fillId="0" borderId="0" xfId="0" applyFont="1"/>
    <xf numFmtId="0" fontId="5" fillId="2" borderId="1" xfId="0" applyFont="1" applyFill="1" applyBorder="1" applyAlignment="1">
      <alignment horizontal="center" vertical="center"/>
    </xf>
    <xf numFmtId="0" fontId="0" fillId="0" borderId="10" xfId="0" applyBorder="1"/>
    <xf numFmtId="0" fontId="0" fillId="0" borderId="11" xfId="0" applyBorder="1"/>
    <xf numFmtId="0" fontId="0" fillId="0" borderId="3" xfId="0" applyBorder="1"/>
    <xf numFmtId="0" fontId="0" fillId="0" borderId="4" xfId="0" applyBorder="1"/>
    <xf numFmtId="0" fontId="0" fillId="0" borderId="13" xfId="0" applyBorder="1"/>
    <xf numFmtId="0" fontId="0" fillId="0" borderId="16" xfId="0" applyBorder="1"/>
    <xf numFmtId="0" fontId="0" fillId="0" borderId="5" xfId="0" applyBorder="1"/>
    <xf numFmtId="0" fontId="0" fillId="0" borderId="22" xfId="0" applyBorder="1"/>
    <xf numFmtId="0" fontId="5" fillId="2" borderId="28" xfId="0" applyFont="1" applyFill="1" applyBorder="1" applyAlignment="1">
      <alignment horizontal="center" vertical="center"/>
    </xf>
    <xf numFmtId="0" fontId="9" fillId="2" borderId="28"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11" fillId="0" borderId="3" xfId="0" applyFont="1" applyBorder="1"/>
    <xf numFmtId="0" fontId="11" fillId="0" borderId="4" xfId="0" applyFont="1" applyBorder="1"/>
    <xf numFmtId="0" fontId="11" fillId="0" borderId="5" xfId="0" applyFont="1" applyBorder="1"/>
    <xf numFmtId="0" fontId="11" fillId="0" borderId="2" xfId="0" applyFont="1" applyBorder="1"/>
    <xf numFmtId="0" fontId="5" fillId="2" borderId="27"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27" xfId="0" applyFont="1" applyFill="1" applyBorder="1" applyAlignment="1">
      <alignment horizontal="center" vertical="center"/>
    </xf>
    <xf numFmtId="0" fontId="13" fillId="2" borderId="29"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6" fillId="0" borderId="3" xfId="0" applyFont="1" applyBorder="1" applyAlignment="1">
      <alignment horizontal="left" vertical="center"/>
    </xf>
    <xf numFmtId="0" fontId="6" fillId="0" borderId="5" xfId="0" applyFont="1" applyBorder="1" applyAlignment="1">
      <alignment horizontal="left" vertical="center"/>
    </xf>
    <xf numFmtId="0" fontId="6" fillId="0" borderId="2" xfId="0" applyFont="1" applyBorder="1" applyAlignment="1">
      <alignment horizontal="left" vertical="center"/>
    </xf>
    <xf numFmtId="0" fontId="17" fillId="0" borderId="0" xfId="0" applyFont="1" applyAlignment="1">
      <alignment horizontal="left" vertical="center"/>
    </xf>
    <xf numFmtId="0" fontId="6" fillId="0" borderId="3" xfId="0" applyFont="1" applyBorder="1" applyAlignment="1">
      <alignment horizontal="center"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13" fillId="2" borderId="23"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9" fillId="2" borderId="24" xfId="0" applyFont="1" applyFill="1" applyBorder="1" applyAlignment="1">
      <alignment horizontal="center" vertical="center"/>
    </xf>
    <xf numFmtId="0" fontId="9" fillId="2" borderId="27" xfId="0" applyFont="1" applyFill="1" applyBorder="1" applyAlignment="1">
      <alignment horizontal="center" vertical="center" wrapText="1"/>
    </xf>
    <xf numFmtId="3" fontId="0" fillId="0" borderId="9" xfId="0" applyNumberFormat="1" applyBorder="1" applyAlignment="1">
      <alignment horizontal="center" vertical="center"/>
    </xf>
    <xf numFmtId="164" fontId="0" fillId="0" borderId="11" xfId="0" applyNumberFormat="1" applyBorder="1" applyAlignment="1">
      <alignment horizontal="center" vertical="center"/>
    </xf>
    <xf numFmtId="3" fontId="0" fillId="0" borderId="12" xfId="0" applyNumberFormat="1" applyBorder="1" applyAlignment="1">
      <alignment horizontal="center" vertical="center"/>
    </xf>
    <xf numFmtId="164" fontId="0" fillId="0" borderId="14" xfId="0" applyNumberFormat="1" applyBorder="1" applyAlignment="1">
      <alignment horizontal="center" vertical="center"/>
    </xf>
    <xf numFmtId="3" fontId="0" fillId="0" borderId="15" xfId="0" applyNumberFormat="1" applyBorder="1" applyAlignment="1">
      <alignment horizontal="center" vertical="center"/>
    </xf>
    <xf numFmtId="164" fontId="0" fillId="0" borderId="17" xfId="0" applyNumberFormat="1" applyBorder="1" applyAlignment="1">
      <alignment horizontal="center" vertical="center"/>
    </xf>
    <xf numFmtId="3" fontId="0" fillId="0" borderId="6" xfId="0" applyNumberFormat="1" applyBorder="1" applyAlignment="1">
      <alignment horizontal="center" vertical="center"/>
    </xf>
    <xf numFmtId="164" fontId="0" fillId="0" borderId="8" xfId="0" applyNumberFormat="1" applyBorder="1" applyAlignment="1">
      <alignment horizontal="center" vertical="center"/>
    </xf>
    <xf numFmtId="0" fontId="5" fillId="2" borderId="31"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5" fillId="2" borderId="29" xfId="0" applyFont="1" applyFill="1" applyBorder="1" applyAlignment="1">
      <alignment horizontal="center" vertical="center"/>
    </xf>
    <xf numFmtId="0" fontId="11" fillId="0" borderId="9" xfId="0" applyFont="1" applyBorder="1" applyAlignment="1">
      <alignment horizontal="left" vertical="center"/>
    </xf>
    <xf numFmtId="0" fontId="11" fillId="0" borderId="12" xfId="0" applyFont="1" applyBorder="1" applyAlignment="1">
      <alignment horizontal="left" vertical="center"/>
    </xf>
    <xf numFmtId="0" fontId="11" fillId="0" borderId="15" xfId="0" applyFont="1" applyBorder="1" applyAlignment="1">
      <alignment horizontal="left" vertical="center"/>
    </xf>
    <xf numFmtId="0" fontId="11" fillId="0" borderId="6" xfId="0" applyFont="1" applyBorder="1" applyAlignment="1">
      <alignment horizontal="left" vertical="center"/>
    </xf>
    <xf numFmtId="0" fontId="9" fillId="4" borderId="28" xfId="0" applyFont="1" applyFill="1" applyBorder="1" applyAlignment="1">
      <alignment horizontal="center" vertical="center" wrapText="1"/>
    </xf>
    <xf numFmtId="0" fontId="9" fillId="4" borderId="29"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19" fillId="2" borderId="23" xfId="0" applyFont="1" applyFill="1" applyBorder="1" applyAlignment="1">
      <alignment horizontal="center" vertical="center" wrapText="1"/>
    </xf>
    <xf numFmtId="3" fontId="6" fillId="0" borderId="6" xfId="0" applyNumberFormat="1" applyFont="1" applyBorder="1" applyAlignment="1">
      <alignment horizontal="center" vertical="center"/>
    </xf>
    <xf numFmtId="3" fontId="6" fillId="0" borderId="7" xfId="0" applyNumberFormat="1" applyFont="1" applyBorder="1" applyAlignment="1">
      <alignment horizontal="center" vertical="center"/>
    </xf>
    <xf numFmtId="3" fontId="6" fillId="0" borderId="8" xfId="0" applyNumberFormat="1" applyFont="1" applyBorder="1" applyAlignment="1">
      <alignment horizontal="center" vertical="center"/>
    </xf>
    <xf numFmtId="3" fontId="6" fillId="0" borderId="2" xfId="0" applyNumberFormat="1" applyFont="1" applyBorder="1" applyAlignment="1">
      <alignment horizontal="center" vertical="center"/>
    </xf>
    <xf numFmtId="0" fontId="6" fillId="0" borderId="2" xfId="0" applyFont="1" applyBorder="1" applyAlignment="1">
      <alignment horizontal="center" vertical="center"/>
    </xf>
    <xf numFmtId="10" fontId="6" fillId="0" borderId="6" xfId="0" applyNumberFormat="1" applyFont="1" applyBorder="1" applyAlignment="1">
      <alignment horizontal="center" vertical="center"/>
    </xf>
    <xf numFmtId="3" fontId="6" fillId="0" borderId="9" xfId="0" applyNumberFormat="1" applyFont="1" applyBorder="1" applyAlignment="1">
      <alignment horizontal="center" vertical="center"/>
    </xf>
    <xf numFmtId="3" fontId="6" fillId="0" borderId="10" xfId="0" applyNumberFormat="1" applyFont="1" applyBorder="1" applyAlignment="1">
      <alignment horizontal="center" vertical="center"/>
    </xf>
    <xf numFmtId="3" fontId="6" fillId="0" borderId="11" xfId="0" applyNumberFormat="1" applyFont="1" applyBorder="1" applyAlignment="1">
      <alignment horizontal="center" vertical="center"/>
    </xf>
    <xf numFmtId="3" fontId="6" fillId="0" borderId="3" xfId="0" applyNumberFormat="1" applyFont="1" applyBorder="1" applyAlignment="1">
      <alignment horizontal="center" vertical="center"/>
    </xf>
    <xf numFmtId="10" fontId="6" fillId="0" borderId="9" xfId="0" applyNumberFormat="1" applyFont="1" applyBorder="1" applyAlignment="1">
      <alignment horizontal="center" vertical="center"/>
    </xf>
    <xf numFmtId="0" fontId="7" fillId="0" borderId="4" xfId="0" applyFont="1" applyBorder="1" applyAlignment="1">
      <alignment horizontal="left" vertical="center" indent="1"/>
    </xf>
    <xf numFmtId="3" fontId="7" fillId="0" borderId="12" xfId="0" applyNumberFormat="1" applyFont="1" applyBorder="1" applyAlignment="1">
      <alignment horizontal="center" vertical="center"/>
    </xf>
    <xf numFmtId="3" fontId="7" fillId="0" borderId="13" xfId="0" applyNumberFormat="1" applyFont="1" applyBorder="1" applyAlignment="1">
      <alignment horizontal="center" vertical="center"/>
    </xf>
    <xf numFmtId="3" fontId="7" fillId="0" borderId="14" xfId="0" applyNumberFormat="1" applyFont="1" applyBorder="1" applyAlignment="1">
      <alignment horizontal="center" vertical="center"/>
    </xf>
    <xf numFmtId="3" fontId="7" fillId="0" borderId="4" xfId="0" applyNumberFormat="1" applyFont="1" applyBorder="1" applyAlignment="1">
      <alignment horizontal="center" vertical="center"/>
    </xf>
    <xf numFmtId="0" fontId="7" fillId="0" borderId="4" xfId="0" applyFont="1" applyBorder="1" applyAlignment="1">
      <alignment horizontal="center" vertical="center"/>
    </xf>
    <xf numFmtId="10" fontId="7" fillId="0" borderId="12" xfId="0" applyNumberFormat="1" applyFont="1" applyBorder="1" applyAlignment="1">
      <alignment horizontal="center" vertical="center"/>
    </xf>
    <xf numFmtId="0" fontId="6" fillId="0" borderId="18" xfId="0" applyFont="1" applyBorder="1" applyAlignment="1">
      <alignment horizontal="left" vertical="center" indent="1"/>
    </xf>
    <xf numFmtId="3" fontId="6" fillId="0" borderId="19" xfId="0" applyNumberFormat="1" applyFont="1" applyBorder="1" applyAlignment="1">
      <alignment horizontal="center" vertical="center"/>
    </xf>
    <xf numFmtId="3" fontId="6" fillId="0" borderId="20" xfId="0" applyNumberFormat="1" applyFont="1" applyBorder="1" applyAlignment="1">
      <alignment horizontal="center" vertical="center"/>
    </xf>
    <xf numFmtId="3" fontId="6" fillId="0" borderId="21" xfId="0" applyNumberFormat="1" applyFont="1" applyBorder="1" applyAlignment="1">
      <alignment horizontal="center" vertical="center"/>
    </xf>
    <xf numFmtId="3" fontId="6" fillId="0" borderId="18" xfId="0" applyNumberFormat="1" applyFont="1" applyBorder="1" applyAlignment="1">
      <alignment horizontal="center" vertical="center"/>
    </xf>
    <xf numFmtId="0" fontId="6" fillId="0" borderId="18" xfId="0" applyFont="1" applyBorder="1" applyAlignment="1">
      <alignment horizontal="center" vertical="center"/>
    </xf>
    <xf numFmtId="10" fontId="6" fillId="0" borderId="19" xfId="0" applyNumberFormat="1" applyFont="1" applyBorder="1" applyAlignment="1">
      <alignment horizontal="center" vertical="center"/>
    </xf>
    <xf numFmtId="0" fontId="7" fillId="0" borderId="4" xfId="0" applyFont="1" applyBorder="1" applyAlignment="1">
      <alignment horizontal="left" vertical="center" indent="2"/>
    </xf>
    <xf numFmtId="0" fontId="7" fillId="0" borderId="5" xfId="0" applyFont="1" applyBorder="1" applyAlignment="1">
      <alignment horizontal="left" vertical="center" indent="2"/>
    </xf>
    <xf numFmtId="3" fontId="7" fillId="0" borderId="15" xfId="0" applyNumberFormat="1" applyFont="1" applyBorder="1" applyAlignment="1">
      <alignment horizontal="center" vertical="center"/>
    </xf>
    <xf numFmtId="3" fontId="7" fillId="0" borderId="16" xfId="0" applyNumberFormat="1" applyFont="1" applyBorder="1" applyAlignment="1">
      <alignment horizontal="center" vertical="center"/>
    </xf>
    <xf numFmtId="3" fontId="7" fillId="0" borderId="17" xfId="0" applyNumberFormat="1" applyFont="1" applyBorder="1" applyAlignment="1">
      <alignment horizontal="center" vertical="center"/>
    </xf>
    <xf numFmtId="3" fontId="7" fillId="0" borderId="5" xfId="0" applyNumberFormat="1" applyFont="1" applyBorder="1" applyAlignment="1">
      <alignment horizontal="center" vertical="center"/>
    </xf>
    <xf numFmtId="0" fontId="7" fillId="0" borderId="5" xfId="0" applyFont="1" applyBorder="1" applyAlignment="1">
      <alignment horizontal="center" vertical="center"/>
    </xf>
    <xf numFmtId="10" fontId="7" fillId="0" borderId="15" xfId="0" applyNumberFormat="1" applyFont="1" applyBorder="1" applyAlignment="1">
      <alignment horizontal="center" vertical="center"/>
    </xf>
    <xf numFmtId="0" fontId="7" fillId="0" borderId="5" xfId="0" applyFont="1" applyBorder="1" applyAlignment="1">
      <alignment horizontal="left" vertical="center"/>
    </xf>
    <xf numFmtId="0" fontId="7" fillId="0" borderId="3" xfId="0" applyFont="1" applyBorder="1" applyAlignment="1">
      <alignment horizontal="left" vertical="center" indent="1"/>
    </xf>
    <xf numFmtId="3" fontId="7" fillId="0" borderId="9" xfId="0" applyNumberFormat="1" applyFont="1" applyBorder="1" applyAlignment="1">
      <alignment horizontal="center" vertical="center"/>
    </xf>
    <xf numFmtId="3" fontId="7" fillId="0" borderId="10" xfId="0" applyNumberFormat="1" applyFont="1" applyBorder="1" applyAlignment="1">
      <alignment horizontal="center" vertical="center"/>
    </xf>
    <xf numFmtId="3" fontId="7" fillId="0" borderId="11" xfId="0" applyNumberFormat="1" applyFont="1" applyBorder="1" applyAlignment="1">
      <alignment horizontal="center" vertical="center"/>
    </xf>
    <xf numFmtId="3" fontId="7" fillId="0" borderId="3" xfId="0" applyNumberFormat="1" applyFont="1" applyBorder="1" applyAlignment="1">
      <alignment horizontal="center" vertical="center"/>
    </xf>
    <xf numFmtId="0" fontId="7" fillId="0" borderId="3" xfId="0" applyFont="1" applyBorder="1" applyAlignment="1">
      <alignment horizontal="center" vertical="center"/>
    </xf>
    <xf numFmtId="10" fontId="7" fillId="0" borderId="9" xfId="0" applyNumberFormat="1" applyFont="1" applyBorder="1" applyAlignment="1">
      <alignment horizontal="center" vertical="center"/>
    </xf>
    <xf numFmtId="0" fontId="7" fillId="0" borderId="4" xfId="0" applyFont="1" applyBorder="1" applyAlignment="1">
      <alignment horizontal="left" vertical="center" indent="3"/>
    </xf>
    <xf numFmtId="0" fontId="7" fillId="0" borderId="5" xfId="0" applyFont="1" applyBorder="1" applyAlignment="1">
      <alignment horizontal="left" vertical="center" indent="1"/>
    </xf>
    <xf numFmtId="2" fontId="6" fillId="0" borderId="6" xfId="0" applyNumberFormat="1" applyFont="1" applyBorder="1" applyAlignment="1">
      <alignment horizontal="center" vertical="center"/>
    </xf>
    <xf numFmtId="2" fontId="6" fillId="0" borderId="7" xfId="0" applyNumberFormat="1" applyFont="1" applyBorder="1" applyAlignment="1">
      <alignment horizontal="center" vertical="center"/>
    </xf>
    <xf numFmtId="2" fontId="6" fillId="0" borderId="8" xfId="0" applyNumberFormat="1" applyFont="1" applyBorder="1" applyAlignment="1">
      <alignment horizontal="center" vertical="center"/>
    </xf>
    <xf numFmtId="2" fontId="6" fillId="0" borderId="2" xfId="0" applyNumberFormat="1" applyFont="1" applyBorder="1" applyAlignment="1">
      <alignment horizontal="center" vertical="center"/>
    </xf>
    <xf numFmtId="0" fontId="11" fillId="0" borderId="3" xfId="0" applyFont="1" applyBorder="1" applyAlignment="1">
      <alignment horizontal="left" vertical="center"/>
    </xf>
    <xf numFmtId="3" fontId="0" fillId="0" borderId="10" xfId="0" applyNumberFormat="1" applyBorder="1" applyAlignment="1">
      <alignment horizontal="center" vertical="center"/>
    </xf>
    <xf numFmtId="2" fontId="20" fillId="0" borderId="10" xfId="0" applyNumberFormat="1" applyFont="1" applyBorder="1" applyAlignment="1">
      <alignment horizontal="center" vertical="center"/>
    </xf>
    <xf numFmtId="2" fontId="20" fillId="0" borderId="11" xfId="0" applyNumberFormat="1" applyFont="1" applyBorder="1" applyAlignment="1">
      <alignment horizontal="center" vertical="center"/>
    </xf>
    <xf numFmtId="0" fontId="11" fillId="0" borderId="4" xfId="0" applyFont="1" applyBorder="1" applyAlignment="1">
      <alignment horizontal="left" vertical="center"/>
    </xf>
    <xf numFmtId="3" fontId="0" fillId="0" borderId="13" xfId="0" applyNumberFormat="1" applyBorder="1" applyAlignment="1">
      <alignment horizontal="center" vertical="center"/>
    </xf>
    <xf numFmtId="2" fontId="20" fillId="0" borderId="13" xfId="0" applyNumberFormat="1" applyFont="1" applyBorder="1" applyAlignment="1">
      <alignment horizontal="center" vertical="center"/>
    </xf>
    <xf numFmtId="2" fontId="20" fillId="0" borderId="14" xfId="0" applyNumberFormat="1" applyFont="1" applyBorder="1" applyAlignment="1">
      <alignment horizontal="center" vertical="center"/>
    </xf>
    <xf numFmtId="0" fontId="11" fillId="0" borderId="5" xfId="0" applyFont="1" applyBorder="1" applyAlignment="1">
      <alignment horizontal="left" vertical="center"/>
    </xf>
    <xf numFmtId="3" fontId="0" fillId="0" borderId="16" xfId="0" applyNumberFormat="1" applyBorder="1" applyAlignment="1">
      <alignment horizontal="center" vertical="center"/>
    </xf>
    <xf numFmtId="2" fontId="20" fillId="0" borderId="16" xfId="0" applyNumberFormat="1" applyFont="1" applyBorder="1" applyAlignment="1">
      <alignment horizontal="center" vertical="center"/>
    </xf>
    <xf numFmtId="2" fontId="20" fillId="0" borderId="17" xfId="0" applyNumberFormat="1" applyFont="1" applyBorder="1" applyAlignment="1">
      <alignment horizontal="center" vertical="center"/>
    </xf>
    <xf numFmtId="0" fontId="11" fillId="0" borderId="2" xfId="0" applyFont="1" applyBorder="1" applyAlignment="1">
      <alignment horizontal="left" vertical="center"/>
    </xf>
    <xf numFmtId="3" fontId="11" fillId="0" borderId="6" xfId="0" applyNumberFormat="1" applyFont="1" applyBorder="1" applyAlignment="1">
      <alignment horizontal="center" vertical="center"/>
    </xf>
    <xf numFmtId="3" fontId="11" fillId="0" borderId="7" xfId="0" applyNumberFormat="1" applyFont="1" applyBorder="1" applyAlignment="1">
      <alignment horizontal="center" vertical="center"/>
    </xf>
    <xf numFmtId="2" fontId="21" fillId="0" borderId="7" xfId="0" applyNumberFormat="1" applyFont="1" applyBorder="1" applyAlignment="1">
      <alignment horizontal="center" vertical="center"/>
    </xf>
    <xf numFmtId="2" fontId="21" fillId="0" borderId="8" xfId="0" applyNumberFormat="1" applyFont="1" applyBorder="1" applyAlignment="1">
      <alignment horizontal="center" vertical="center"/>
    </xf>
    <xf numFmtId="2" fontId="22" fillId="0" borderId="11" xfId="0" applyNumberFormat="1" applyFont="1" applyBorder="1" applyAlignment="1">
      <alignment horizontal="center" vertical="center"/>
    </xf>
    <xf numFmtId="2" fontId="22" fillId="0" borderId="14" xfId="0" applyNumberFormat="1" applyFont="1" applyBorder="1" applyAlignment="1">
      <alignment horizontal="center" vertical="center"/>
    </xf>
    <xf numFmtId="2" fontId="22" fillId="0" borderId="17" xfId="0" applyNumberFormat="1" applyFont="1" applyBorder="1" applyAlignment="1">
      <alignment horizontal="center" vertical="center"/>
    </xf>
    <xf numFmtId="2" fontId="22" fillId="0" borderId="10" xfId="0" applyNumberFormat="1" applyFont="1" applyBorder="1" applyAlignment="1">
      <alignment horizontal="center" vertical="center"/>
    </xf>
    <xf numFmtId="2" fontId="22" fillId="0" borderId="13" xfId="0" applyNumberFormat="1" applyFont="1" applyBorder="1" applyAlignment="1">
      <alignment horizontal="center" vertical="center"/>
    </xf>
    <xf numFmtId="2" fontId="22" fillId="0" borderId="16" xfId="0" applyNumberFormat="1" applyFont="1" applyBorder="1" applyAlignment="1">
      <alignment horizontal="center" vertical="center"/>
    </xf>
    <xf numFmtId="3" fontId="0" fillId="0" borderId="3" xfId="0" applyNumberFormat="1" applyBorder="1" applyAlignment="1">
      <alignment horizontal="center" vertical="center"/>
    </xf>
    <xf numFmtId="3" fontId="0" fillId="0" borderId="4" xfId="0" applyNumberFormat="1" applyBorder="1" applyAlignment="1">
      <alignment horizontal="center" vertical="center"/>
    </xf>
    <xf numFmtId="3" fontId="0" fillId="0" borderId="5" xfId="0" applyNumberFormat="1" applyBorder="1" applyAlignment="1">
      <alignment horizontal="center" vertical="center"/>
    </xf>
    <xf numFmtId="3" fontId="11" fillId="0" borderId="2" xfId="0" applyNumberFormat="1" applyFont="1" applyBorder="1" applyAlignment="1">
      <alignment horizontal="center" vertical="center"/>
    </xf>
    <xf numFmtId="2" fontId="23" fillId="0" borderId="11" xfId="0" applyNumberFormat="1" applyFont="1" applyBorder="1" applyAlignment="1">
      <alignment horizontal="center" vertical="center"/>
    </xf>
    <xf numFmtId="3" fontId="6" fillId="0" borderId="15" xfId="0" applyNumberFormat="1" applyFont="1" applyBorder="1" applyAlignment="1">
      <alignment horizontal="center" vertical="center"/>
    </xf>
    <xf numFmtId="2" fontId="23" fillId="0" borderId="17" xfId="0" applyNumberFormat="1" applyFont="1" applyBorder="1" applyAlignment="1">
      <alignment horizontal="center" vertical="center"/>
    </xf>
    <xf numFmtId="2" fontId="23" fillId="0" borderId="8" xfId="0" applyNumberFormat="1" applyFont="1" applyBorder="1" applyAlignment="1">
      <alignment horizontal="center" vertical="center"/>
    </xf>
    <xf numFmtId="2" fontId="24" fillId="0" borderId="11" xfId="0" applyNumberFormat="1" applyFont="1" applyBorder="1" applyAlignment="1">
      <alignment horizontal="center" vertical="center"/>
    </xf>
    <xf numFmtId="2" fontId="24" fillId="0" borderId="14" xfId="0" applyNumberFormat="1" applyFont="1" applyBorder="1" applyAlignment="1">
      <alignment horizontal="center" vertical="center"/>
    </xf>
    <xf numFmtId="2" fontId="24" fillId="0" borderId="17" xfId="0" applyNumberFormat="1" applyFont="1" applyBorder="1" applyAlignment="1">
      <alignment horizontal="center" vertical="center"/>
    </xf>
    <xf numFmtId="3" fontId="6" fillId="0" borderId="12" xfId="0" applyNumberFormat="1" applyFont="1" applyBorder="1" applyAlignment="1">
      <alignment horizontal="center" vertical="center"/>
    </xf>
    <xf numFmtId="2" fontId="23" fillId="0" borderId="14" xfId="0" applyNumberFormat="1" applyFont="1" applyBorder="1" applyAlignment="1">
      <alignment horizontal="center" vertical="center"/>
    </xf>
    <xf numFmtId="3" fontId="6" fillId="0" borderId="32" xfId="0" applyNumberFormat="1" applyFont="1" applyBorder="1" applyAlignment="1">
      <alignment horizontal="center" vertical="center"/>
    </xf>
    <xf numFmtId="2" fontId="23" fillId="0" borderId="33" xfId="0" applyNumberFormat="1" applyFont="1" applyBorder="1" applyAlignment="1">
      <alignment horizontal="center" vertical="center"/>
    </xf>
    <xf numFmtId="2" fontId="22" fillId="0" borderId="3" xfId="0" applyNumberFormat="1" applyFont="1" applyBorder="1" applyAlignment="1">
      <alignment horizontal="center" vertical="center"/>
    </xf>
    <xf numFmtId="2" fontId="22" fillId="0" borderId="4" xfId="0" applyNumberFormat="1" applyFont="1" applyBorder="1" applyAlignment="1">
      <alignment horizontal="center" vertical="center"/>
    </xf>
    <xf numFmtId="2" fontId="22" fillId="0" borderId="5" xfId="0" applyNumberFormat="1" applyFont="1" applyBorder="1" applyAlignment="1">
      <alignment horizontal="center" vertical="center"/>
    </xf>
    <xf numFmtId="2" fontId="23" fillId="0" borderId="2" xfId="0" applyNumberFormat="1" applyFont="1" applyBorder="1" applyAlignment="1">
      <alignment horizontal="center" vertical="center"/>
    </xf>
    <xf numFmtId="0" fontId="25" fillId="0" borderId="3" xfId="0" applyFont="1" applyBorder="1" applyAlignment="1">
      <alignment horizontal="left" vertical="center"/>
    </xf>
    <xf numFmtId="3" fontId="26" fillId="0" borderId="9" xfId="0" applyNumberFormat="1" applyFont="1" applyBorder="1" applyAlignment="1">
      <alignment horizontal="center" vertical="center"/>
    </xf>
    <xf numFmtId="2" fontId="27" fillId="0" borderId="10" xfId="0" applyNumberFormat="1" applyFont="1" applyBorder="1" applyAlignment="1">
      <alignment horizontal="center" vertical="center"/>
    </xf>
    <xf numFmtId="3" fontId="26" fillId="0" borderId="11" xfId="0" applyNumberFormat="1" applyFont="1" applyBorder="1" applyAlignment="1">
      <alignment horizontal="center" vertical="center"/>
    </xf>
    <xf numFmtId="0" fontId="25" fillId="0" borderId="4" xfId="0" applyFont="1" applyBorder="1" applyAlignment="1">
      <alignment horizontal="left" vertical="center"/>
    </xf>
    <xf numFmtId="3" fontId="26" fillId="0" borderId="12" xfId="0" applyNumberFormat="1" applyFont="1" applyBorder="1" applyAlignment="1">
      <alignment horizontal="center" vertical="center"/>
    </xf>
    <xf numFmtId="2" fontId="27" fillId="0" borderId="13" xfId="0" applyNumberFormat="1" applyFont="1" applyBorder="1" applyAlignment="1">
      <alignment horizontal="center" vertical="center"/>
    </xf>
    <xf numFmtId="3" fontId="26" fillId="0" borderId="14" xfId="0" applyNumberFormat="1" applyFont="1" applyBorder="1" applyAlignment="1">
      <alignment horizontal="center" vertical="center"/>
    </xf>
    <xf numFmtId="0" fontId="25" fillId="0" borderId="5" xfId="0" applyFont="1" applyBorder="1" applyAlignment="1">
      <alignment horizontal="left" vertical="center"/>
    </xf>
    <xf numFmtId="3" fontId="26" fillId="0" borderId="15" xfId="0" applyNumberFormat="1" applyFont="1" applyBorder="1" applyAlignment="1">
      <alignment horizontal="center" vertical="center"/>
    </xf>
    <xf numFmtId="2" fontId="27" fillId="0" borderId="16" xfId="0" applyNumberFormat="1" applyFont="1" applyBorder="1" applyAlignment="1">
      <alignment horizontal="center" vertical="center"/>
    </xf>
    <xf numFmtId="3" fontId="26" fillId="0" borderId="17" xfId="0" applyNumberFormat="1" applyFont="1" applyBorder="1" applyAlignment="1">
      <alignment horizontal="center" vertical="center"/>
    </xf>
    <xf numFmtId="0" fontId="25" fillId="0" borderId="2" xfId="0" applyFont="1" applyBorder="1" applyAlignment="1">
      <alignment horizontal="left" vertical="center"/>
    </xf>
    <xf numFmtId="3" fontId="25" fillId="0" borderId="6" xfId="0" applyNumberFormat="1" applyFont="1" applyBorder="1" applyAlignment="1">
      <alignment horizontal="center" vertical="center"/>
    </xf>
    <xf numFmtId="2" fontId="28" fillId="0" borderId="7" xfId="0" applyNumberFormat="1" applyFont="1" applyBorder="1" applyAlignment="1">
      <alignment horizontal="center" vertical="center"/>
    </xf>
    <xf numFmtId="3" fontId="25" fillId="0" borderId="8" xfId="0" applyNumberFormat="1" applyFont="1" applyBorder="1" applyAlignment="1">
      <alignment horizontal="center" vertical="center"/>
    </xf>
    <xf numFmtId="2" fontId="27" fillId="0" borderId="11" xfId="0" applyNumberFormat="1" applyFont="1" applyBorder="1" applyAlignment="1">
      <alignment horizontal="center" vertical="center"/>
    </xf>
    <xf numFmtId="2" fontId="27" fillId="0" borderId="14" xfId="0" applyNumberFormat="1" applyFont="1" applyBorder="1" applyAlignment="1">
      <alignment horizontal="center" vertical="center"/>
    </xf>
    <xf numFmtId="2" fontId="27" fillId="0" borderId="17" xfId="0" applyNumberFormat="1" applyFont="1" applyBorder="1" applyAlignment="1">
      <alignment horizontal="center" vertical="center"/>
    </xf>
    <xf numFmtId="2" fontId="28" fillId="0" borderId="8" xfId="0" applyNumberFormat="1" applyFont="1" applyBorder="1" applyAlignment="1">
      <alignment horizontal="center" vertical="center"/>
    </xf>
    <xf numFmtId="0" fontId="6" fillId="0" borderId="4" xfId="0" applyFont="1" applyBorder="1" applyAlignment="1">
      <alignment horizontal="left" vertical="center"/>
    </xf>
    <xf numFmtId="165" fontId="7" fillId="0" borderId="10" xfId="0" applyNumberFormat="1" applyFont="1" applyBorder="1" applyAlignment="1">
      <alignment horizontal="center" vertical="center"/>
    </xf>
    <xf numFmtId="165" fontId="7" fillId="0" borderId="11" xfId="0" applyNumberFormat="1" applyFont="1" applyBorder="1" applyAlignment="1">
      <alignment horizontal="center" vertical="center"/>
    </xf>
    <xf numFmtId="165" fontId="7" fillId="0" borderId="13" xfId="0" applyNumberFormat="1" applyFont="1" applyBorder="1" applyAlignment="1">
      <alignment horizontal="center" vertical="center"/>
    </xf>
    <xf numFmtId="165" fontId="7" fillId="0" borderId="14" xfId="0" applyNumberFormat="1" applyFont="1" applyBorder="1" applyAlignment="1">
      <alignment horizontal="center" vertical="center"/>
    </xf>
    <xf numFmtId="165" fontId="7" fillId="0" borderId="16" xfId="0" applyNumberFormat="1" applyFont="1" applyBorder="1" applyAlignment="1">
      <alignment horizontal="center" vertical="center"/>
    </xf>
    <xf numFmtId="165" fontId="7" fillId="0" borderId="17" xfId="0" applyNumberFormat="1" applyFont="1" applyBorder="1" applyAlignment="1">
      <alignment horizontal="center" vertical="center"/>
    </xf>
    <xf numFmtId="165" fontId="6" fillId="0" borderId="7" xfId="0" applyNumberFormat="1" applyFont="1" applyBorder="1" applyAlignment="1">
      <alignment horizontal="center" vertical="center"/>
    </xf>
    <xf numFmtId="165" fontId="6" fillId="0" borderId="8" xfId="0" applyNumberFormat="1" applyFont="1" applyBorder="1" applyAlignment="1">
      <alignment horizontal="center" vertical="center"/>
    </xf>
    <xf numFmtId="2" fontId="7" fillId="0" borderId="9" xfId="0" applyNumberFormat="1" applyFont="1" applyBorder="1" applyAlignment="1">
      <alignment horizontal="center" vertical="center"/>
    </xf>
    <xf numFmtId="2" fontId="7" fillId="0" borderId="12" xfId="0" applyNumberFormat="1" applyFont="1" applyBorder="1" applyAlignment="1">
      <alignment horizontal="center" vertical="center"/>
    </xf>
    <xf numFmtId="2" fontId="7" fillId="0" borderId="15" xfId="0" applyNumberFormat="1" applyFont="1" applyBorder="1" applyAlignment="1">
      <alignment horizontal="center" vertical="center"/>
    </xf>
    <xf numFmtId="0" fontId="7" fillId="0" borderId="9" xfId="0" applyFont="1" applyBorder="1" applyAlignment="1">
      <alignment horizontal="center" vertical="center"/>
    </xf>
    <xf numFmtId="0" fontId="22" fillId="0" borderId="11" xfId="0" applyFont="1" applyBorder="1" applyAlignment="1">
      <alignment horizontal="center" vertical="center"/>
    </xf>
    <xf numFmtId="0" fontId="7" fillId="0" borderId="12" xfId="0" applyFont="1" applyBorder="1" applyAlignment="1">
      <alignment horizontal="center" vertical="center"/>
    </xf>
    <xf numFmtId="0" fontId="22" fillId="0" borderId="14" xfId="0" applyFont="1" applyBorder="1" applyAlignment="1">
      <alignment horizontal="center" vertical="center"/>
    </xf>
    <xf numFmtId="0" fontId="7" fillId="0" borderId="15" xfId="0" applyFont="1" applyBorder="1" applyAlignment="1">
      <alignment horizontal="center" vertical="center"/>
    </xf>
    <xf numFmtId="0" fontId="22" fillId="0" borderId="17" xfId="0" applyFont="1" applyBorder="1" applyAlignment="1">
      <alignment horizontal="center" vertical="center"/>
    </xf>
    <xf numFmtId="1" fontId="22" fillId="0" borderId="11" xfId="0" applyNumberFormat="1" applyFont="1" applyBorder="1" applyAlignment="1">
      <alignment horizontal="center" vertical="center"/>
    </xf>
    <xf numFmtId="1" fontId="22" fillId="0" borderId="14" xfId="0" applyNumberFormat="1" applyFont="1" applyBorder="1" applyAlignment="1">
      <alignment horizontal="center" vertical="center"/>
    </xf>
    <xf numFmtId="1" fontId="22" fillId="0" borderId="17" xfId="0" applyNumberFormat="1" applyFont="1" applyBorder="1" applyAlignment="1">
      <alignment horizontal="center" vertical="center"/>
    </xf>
    <xf numFmtId="1" fontId="23" fillId="0" borderId="8" xfId="0" applyNumberFormat="1" applyFont="1" applyBorder="1" applyAlignment="1">
      <alignment horizontal="center" vertical="center"/>
    </xf>
    <xf numFmtId="2" fontId="7" fillId="0" borderId="3" xfId="0" applyNumberFormat="1" applyFont="1" applyBorder="1" applyAlignment="1">
      <alignment horizontal="center" vertical="center"/>
    </xf>
    <xf numFmtId="2" fontId="7" fillId="0" borderId="4" xfId="0" applyNumberFormat="1" applyFont="1" applyBorder="1" applyAlignment="1">
      <alignment horizontal="center" vertical="center"/>
    </xf>
    <xf numFmtId="2" fontId="7" fillId="0" borderId="5" xfId="0" applyNumberFormat="1" applyFont="1" applyBorder="1" applyAlignment="1">
      <alignment horizontal="center" vertical="center"/>
    </xf>
    <xf numFmtId="0" fontId="0" fillId="0" borderId="3" xfId="0" applyBorder="1" applyAlignment="1">
      <alignment horizontal="center" vertical="center"/>
    </xf>
    <xf numFmtId="10" fontId="20" fillId="0" borderId="9" xfId="0" applyNumberFormat="1" applyFont="1" applyBorder="1" applyAlignment="1">
      <alignment horizontal="center" vertical="center"/>
    </xf>
    <xf numFmtId="3" fontId="0" fillId="0" borderId="11" xfId="0" applyNumberFormat="1" applyBorder="1" applyAlignment="1">
      <alignment horizontal="center" vertical="center"/>
    </xf>
    <xf numFmtId="0" fontId="0" fillId="0" borderId="4" xfId="0" applyBorder="1" applyAlignment="1">
      <alignment horizontal="center" vertical="center"/>
    </xf>
    <xf numFmtId="10" fontId="20" fillId="0" borderId="12" xfId="0" applyNumberFormat="1" applyFont="1" applyBorder="1" applyAlignment="1">
      <alignment horizontal="center" vertical="center"/>
    </xf>
    <xf numFmtId="3" fontId="0" fillId="0" borderId="14" xfId="0" applyNumberFormat="1" applyBorder="1" applyAlignment="1">
      <alignment horizontal="center" vertical="center"/>
    </xf>
    <xf numFmtId="10" fontId="23" fillId="0" borderId="6" xfId="0" applyNumberFormat="1" applyFont="1" applyBorder="1" applyAlignment="1">
      <alignment horizontal="center" vertical="center"/>
    </xf>
    <xf numFmtId="0" fontId="4" fillId="0" borderId="0" xfId="0" applyFont="1" applyAlignment="1">
      <alignment horizontal="center" vertical="center"/>
    </xf>
    <xf numFmtId="0" fontId="0" fillId="0" borderId="0" xfId="0"/>
    <xf numFmtId="0" fontId="8" fillId="0" borderId="0" xfId="0" applyFont="1" applyAlignment="1">
      <alignment horizontal="center" vertical="center"/>
    </xf>
    <xf numFmtId="0" fontId="5" fillId="2" borderId="1" xfId="0" applyFont="1" applyFill="1" applyBorder="1" applyAlignment="1">
      <alignment horizontal="center" vertical="center"/>
    </xf>
    <xf numFmtId="0" fontId="0" fillId="0" borderId="35" xfId="0" applyBorder="1"/>
    <xf numFmtId="0" fontId="0" fillId="0" borderId="36" xfId="0" applyBorder="1"/>
    <xf numFmtId="0" fontId="0" fillId="0" borderId="40" xfId="0" applyBorder="1"/>
    <xf numFmtId="0" fontId="0" fillId="0" borderId="41" xfId="0" applyBorder="1"/>
    <xf numFmtId="0" fontId="0" fillId="0" borderId="42" xfId="0" applyBorder="1"/>
    <xf numFmtId="0" fontId="0" fillId="0" borderId="43" xfId="0" applyBorder="1"/>
    <xf numFmtId="0" fontId="0" fillId="0" borderId="37" xfId="0" applyBorder="1"/>
    <xf numFmtId="0" fontId="5" fillId="4" borderId="4" xfId="0" applyFont="1" applyFill="1" applyBorder="1" applyAlignment="1">
      <alignment horizontal="center" vertical="center"/>
    </xf>
    <xf numFmtId="0" fontId="0" fillId="0" borderId="49" xfId="0" applyBorder="1"/>
    <xf numFmtId="0" fontId="0" fillId="3" borderId="3" xfId="0" applyFill="1" applyBorder="1" applyAlignment="1">
      <alignment horizontal="center" vertical="center"/>
    </xf>
    <xf numFmtId="0" fontId="0" fillId="0" borderId="46" xfId="0" applyBorder="1"/>
    <xf numFmtId="0" fontId="0" fillId="0" borderId="48" xfId="0" applyBorder="1"/>
    <xf numFmtId="0" fontId="5" fillId="2" borderId="25" xfId="0" applyFont="1" applyFill="1" applyBorder="1" applyAlignment="1">
      <alignment horizontal="center" vertical="center"/>
    </xf>
    <xf numFmtId="0" fontId="0" fillId="0" borderId="51" xfId="0" applyBorder="1"/>
    <xf numFmtId="0" fontId="5" fillId="2" borderId="1" xfId="0" applyFont="1" applyFill="1" applyBorder="1" applyAlignment="1">
      <alignment horizontal="center" vertical="center" wrapText="1"/>
    </xf>
    <xf numFmtId="0" fontId="0" fillId="0" borderId="45" xfId="0" applyBorder="1"/>
    <xf numFmtId="0" fontId="12" fillId="0" borderId="0" xfId="0" applyFont="1" applyAlignment="1">
      <alignment horizontal="left" vertical="center"/>
    </xf>
    <xf numFmtId="0" fontId="5" fillId="2" borderId="23" xfId="0" applyFont="1" applyFill="1" applyBorder="1" applyAlignment="1">
      <alignment horizontal="center" vertical="center"/>
    </xf>
    <xf numFmtId="0" fontId="0" fillId="0" borderId="52" xfId="0" applyBorder="1"/>
    <xf numFmtId="0" fontId="0" fillId="0" borderId="53" xfId="0" applyBorder="1"/>
    <xf numFmtId="0" fontId="10" fillId="3" borderId="3" xfId="0" applyFont="1" applyFill="1" applyBorder="1" applyAlignment="1">
      <alignment horizontal="center" vertical="center"/>
    </xf>
    <xf numFmtId="0" fontId="0" fillId="0" borderId="47" xfId="0" applyBorder="1"/>
    <xf numFmtId="0" fontId="5" fillId="2" borderId="0" xfId="0" applyFont="1" applyFill="1" applyAlignment="1">
      <alignment horizontal="center" vertical="center"/>
    </xf>
    <xf numFmtId="0" fontId="5" fillId="2" borderId="30" xfId="0" applyFont="1" applyFill="1" applyBorder="1" applyAlignment="1">
      <alignment horizontal="center" vertical="center" wrapText="1"/>
    </xf>
    <xf numFmtId="0" fontId="0" fillId="0" borderId="55" xfId="0" applyBorder="1"/>
    <xf numFmtId="0" fontId="13" fillId="2" borderId="2" xfId="0" applyFont="1" applyFill="1" applyBorder="1" applyAlignment="1">
      <alignment horizontal="center" vertical="center" wrapText="1"/>
    </xf>
    <xf numFmtId="0" fontId="0" fillId="0" borderId="56" xfId="0" applyBorder="1"/>
    <xf numFmtId="0" fontId="13" fillId="2" borderId="3"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0" fillId="0" borderId="57" xfId="0" applyBorder="1"/>
    <xf numFmtId="0" fontId="5" fillId="4" borderId="25"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0" fillId="3" borderId="3" xfId="0" applyFill="1" applyBorder="1"/>
    <xf numFmtId="0" fontId="5" fillId="2" borderId="25"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28" xfId="0" applyFont="1" applyFill="1" applyBorder="1" applyAlignment="1">
      <alignment horizontal="center" vertical="center" wrapText="1"/>
    </xf>
    <xf numFmtId="0" fontId="0" fillId="0" borderId="50" xfId="0" applyBorder="1"/>
    <xf numFmtId="0" fontId="16" fillId="0" borderId="0" xfId="0" applyFont="1" applyAlignment="1">
      <alignment horizontal="left" vertical="center" wrapText="1"/>
    </xf>
    <xf numFmtId="0" fontId="5" fillId="4" borderId="1" xfId="0" applyFont="1" applyFill="1" applyBorder="1" applyAlignment="1">
      <alignment horizontal="center" vertical="center" wrapText="1"/>
    </xf>
    <xf numFmtId="0" fontId="15" fillId="4" borderId="14" xfId="0" applyFont="1" applyFill="1" applyBorder="1" applyAlignment="1">
      <alignment horizontal="center" vertical="center"/>
    </xf>
    <xf numFmtId="0" fontId="5" fillId="2" borderId="27"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0" fillId="0" borderId="44" xfId="0" applyBorder="1"/>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7" fillId="0" borderId="58" xfId="0" applyFont="1" applyBorder="1" applyAlignment="1">
      <alignment horizontal="center" vertical="center"/>
    </xf>
    <xf numFmtId="0" fontId="0" fillId="0" borderId="59" xfId="0" applyBorder="1"/>
    <xf numFmtId="0" fontId="0" fillId="0" borderId="60" xfId="0" applyBorder="1"/>
    <xf numFmtId="0" fontId="6" fillId="0" borderId="2" xfId="0" applyFont="1" applyBorder="1" applyAlignment="1">
      <alignment horizontal="center" vertical="center"/>
    </xf>
    <xf numFmtId="0" fontId="9" fillId="2" borderId="1" xfId="0" applyFont="1" applyFill="1" applyBorder="1" applyAlignment="1">
      <alignment horizontal="center" vertical="center" wrapText="1"/>
    </xf>
    <xf numFmtId="0" fontId="5" fillId="2" borderId="3" xfId="0" applyFont="1" applyFill="1" applyBorder="1" applyAlignment="1">
      <alignment horizontal="center" vertical="center"/>
    </xf>
    <xf numFmtId="0" fontId="9" fillId="2" borderId="25"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0" fillId="0" borderId="54" xfId="0" applyBorder="1"/>
    <xf numFmtId="0" fontId="0" fillId="0" borderId="61" xfId="0" applyBorder="1"/>
    <xf numFmtId="0" fontId="5" fillId="2" borderId="30" xfId="0" applyFont="1" applyFill="1" applyBorder="1" applyAlignment="1">
      <alignment horizontal="center" vertical="center"/>
    </xf>
    <xf numFmtId="0" fontId="5" fillId="2" borderId="34" xfId="0" applyFont="1" applyFill="1" applyBorder="1" applyAlignment="1">
      <alignment horizontal="center" vertical="center" wrapText="1"/>
    </xf>
    <xf numFmtId="0" fontId="0" fillId="0" borderId="62" xfId="0" applyBorder="1"/>
    <xf numFmtId="0" fontId="4" fillId="0" borderId="0" xfId="0" applyFont="1" applyAlignment="1">
      <alignment horizontal="center" vertical="center" wrapText="1"/>
    </xf>
    <xf numFmtId="0" fontId="16" fillId="0" borderId="0" xfId="0" applyFont="1" applyAlignment="1">
      <alignment horizontal="left" vertical="center"/>
    </xf>
    <xf numFmtId="0" fontId="9" fillId="2" borderId="30" xfId="0" applyFont="1" applyFill="1" applyBorder="1" applyAlignment="1">
      <alignment horizontal="center" vertical="center" wrapText="1"/>
    </xf>
    <xf numFmtId="0" fontId="18" fillId="0" borderId="2" xfId="0" applyFont="1" applyBorder="1" applyAlignment="1">
      <alignment horizontal="center" vertical="center" wrapText="1"/>
    </xf>
    <xf numFmtId="0" fontId="0" fillId="0" borderId="63" xfId="0" applyBorder="1"/>
    <xf numFmtId="0" fontId="0" fillId="0" borderId="64" xfId="0" applyBorder="1"/>
    <xf numFmtId="0" fontId="0" fillId="2" borderId="34" xfId="0" applyFill="1" applyBorder="1"/>
    <xf numFmtId="0" fontId="9" fillId="4" borderId="1" xfId="0" applyFont="1" applyFill="1" applyBorder="1" applyAlignment="1">
      <alignment horizontal="center" vertical="center" wrapText="1"/>
    </xf>
    <xf numFmtId="0" fontId="0" fillId="0" borderId="39" xfId="0" applyBorder="1"/>
    <xf numFmtId="0" fontId="9" fillId="2" borderId="34" xfId="0" applyFont="1" applyFill="1" applyBorder="1" applyAlignment="1">
      <alignment horizontal="center" vertical="center" wrapText="1"/>
    </xf>
    <xf numFmtId="0" fontId="0" fillId="0" borderId="38" xfId="0" applyBorder="1"/>
    <xf numFmtId="0" fontId="5" fillId="2" borderId="23" xfId="0" applyFont="1" applyFill="1" applyBorder="1" applyAlignment="1">
      <alignment horizontal="center" vertical="center" wrapText="1"/>
    </xf>
    <xf numFmtId="0" fontId="9" fillId="2" borderId="23"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DECEE8"/>
            </a:solidFill>
            <a:ln w="12700">
              <a:solidFill>
                <a:srgbClr val="000000"/>
              </a:solidFill>
            </a:ln>
          </c:spPr>
          <c:invertIfNegative val="0"/>
          <c:dLbls>
            <c:numFmt formatCode="#,##0" sourceLinked="0"/>
            <c:spPr>
              <a:noFill/>
              <a:ln>
                <a:noFill/>
              </a:ln>
              <a:effectLst/>
            </c:spPr>
            <c:txPr>
              <a:bodyPr wrap="square" lIns="38100" tIns="19050" rIns="38100" bIns="19050" anchor="ctr">
                <a:spAutoFit/>
              </a:bodyPr>
              <a:lstStyle/>
              <a:p>
                <a:pPr>
                  <a:defRPr sz="900">
                    <a:solidFill>
                      <a:srgbClr val="5A3471"/>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'21solsaad'!$B$10:$B$28</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strCache>
            </c:strRef>
          </c:cat>
          <c:val>
            <c:numRef>
              <c:f>'21solsaad'!$D$10:$D$28</c:f>
              <c:numCache>
                <c:formatCode>#,##0</c:formatCode>
                <c:ptCount val="19"/>
                <c:pt idx="0">
                  <c:v>471830</c:v>
                </c:pt>
                <c:pt idx="1">
                  <c:v>63419</c:v>
                </c:pt>
                <c:pt idx="2">
                  <c:v>50862</c:v>
                </c:pt>
                <c:pt idx="3">
                  <c:v>51051</c:v>
                </c:pt>
                <c:pt idx="4">
                  <c:v>88754</c:v>
                </c:pt>
                <c:pt idx="5">
                  <c:v>25923</c:v>
                </c:pt>
                <c:pt idx="6">
                  <c:v>161882</c:v>
                </c:pt>
                <c:pt idx="7">
                  <c:v>105904</c:v>
                </c:pt>
                <c:pt idx="8">
                  <c:v>434532</c:v>
                </c:pt>
                <c:pt idx="9">
                  <c:v>248567</c:v>
                </c:pt>
                <c:pt idx="10">
                  <c:v>62011</c:v>
                </c:pt>
                <c:pt idx="11">
                  <c:v>104183</c:v>
                </c:pt>
                <c:pt idx="12">
                  <c:v>292863</c:v>
                </c:pt>
                <c:pt idx="13">
                  <c:v>76310</c:v>
                </c:pt>
                <c:pt idx="14">
                  <c:v>24253</c:v>
                </c:pt>
                <c:pt idx="15">
                  <c:v>122281</c:v>
                </c:pt>
                <c:pt idx="16">
                  <c:v>15399</c:v>
                </c:pt>
                <c:pt idx="17">
                  <c:v>2550</c:v>
                </c:pt>
                <c:pt idx="18">
                  <c:v>3391</c:v>
                </c:pt>
              </c:numCache>
            </c:numRef>
          </c:val>
          <c:extLst>
            <c:ext xmlns:c16="http://schemas.microsoft.com/office/drawing/2014/chart" uri="{C3380CC4-5D6E-409C-BE32-E72D297353CC}">
              <c16:uniqueId val="{00000000-51F6-4AF2-9A17-3BD5DA2A1D49}"/>
            </c:ext>
          </c:extLst>
        </c:ser>
        <c:dLbls>
          <c:showLegendKey val="0"/>
          <c:showVal val="0"/>
          <c:showCatName val="0"/>
          <c:showSerName val="0"/>
          <c:showPercent val="0"/>
          <c:showBubbleSize val="0"/>
        </c:dLbls>
        <c:gapWidth val="40"/>
        <c:axId val="1906689168"/>
        <c:axId val="1906689648"/>
      </c:barChart>
      <c:catAx>
        <c:axId val="190668916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689648"/>
        <c:crosses val="autoZero"/>
        <c:auto val="1"/>
        <c:lblAlgn val="ctr"/>
        <c:lblOffset val="100"/>
        <c:noMultiLvlLbl val="0"/>
      </c:catAx>
      <c:valAx>
        <c:axId val="1906689648"/>
        <c:scaling>
          <c:orientation val="minMax"/>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689168"/>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a:solidFill>
                  <a:srgbClr val="5A3471"/>
                </a:solidFill>
                <a:latin typeface="Calibri"/>
                <a:ea typeface="Calibri"/>
                <a:cs typeface="Calibri"/>
              </a:defRPr>
            </a:pPr>
            <a:r>
              <a:rPr lang="es-ES"/>
              <a:t>Resoluciones de grado según el grado de dependencia reconocido y CCAA</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408C-4715-A397-65E5D93BC190}"/>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19.91713589932893</c:v>
              </c:pt>
              <c:pt idx="1">
                <c:v>25.227040002685872</c:v>
              </c:pt>
              <c:pt idx="2">
                <c:v>16.778331202891529</c:v>
              </c:pt>
              <c:pt idx="3">
                <c:v>18.139628732849069</c:v>
              </c:pt>
              <c:pt idx="4">
                <c:v>30.56498349149177</c:v>
              </c:pt>
              <c:pt idx="5">
                <c:v>20.543367146339541</c:v>
              </c:pt>
              <c:pt idx="6">
                <c:v>21.736218183656451</c:v>
              </c:pt>
              <c:pt idx="7">
                <c:v>25.115538315729822</c:v>
              </c:pt>
              <c:pt idx="8">
                <c:v>12.810403040458761</c:v>
              </c:pt>
              <c:pt idx="9">
                <c:v>22.560337160856751</c:v>
              </c:pt>
              <c:pt idx="10">
                <c:v>22.371265639628909</c:v>
              </c:pt>
              <c:pt idx="11">
                <c:v>26.7184439921662</c:v>
              </c:pt>
              <c:pt idx="12">
                <c:v>25.23425463812227</c:v>
              </c:pt>
              <c:pt idx="13">
                <c:v>22.560418394747568</c:v>
              </c:pt>
              <c:pt idx="14">
                <c:v>13.014690668321951</c:v>
              </c:pt>
              <c:pt idx="15">
                <c:v>15.890482740551519</c:v>
              </c:pt>
              <c:pt idx="16">
                <c:v>14.469495159508799</c:v>
              </c:pt>
              <c:pt idx="17">
                <c:v>17.729083665338649</c:v>
              </c:pt>
              <c:pt idx="18">
                <c:v>27.10336538461539</c:v>
              </c:pt>
              <c:pt idx="19">
                <c:v>20.556217147063109</c:v>
              </c:pt>
            </c:numLit>
          </c:val>
          <c:extLst>
            <c:ext xmlns:c16="http://schemas.microsoft.com/office/drawing/2014/chart" uri="{C3380CC4-5D6E-409C-BE32-E72D297353CC}">
              <c16:uniqueId val="{00000000-408C-4715-A397-65E5D93BC190}"/>
            </c:ext>
          </c:extLst>
        </c:ser>
        <c:ser>
          <c:idx val="1"/>
          <c:order val="1"/>
          <c:tx>
            <c:v>GRADO II</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3-408C-4715-A397-65E5D93BC190}"/>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34.179678460843412</c:v>
              </c:pt>
              <c:pt idx="1">
                <c:v>30.76329086300381</c:v>
              </c:pt>
              <c:pt idx="2">
                <c:v>25.928946092475869</c:v>
              </c:pt>
              <c:pt idx="3">
                <c:v>24.897094430992741</c:v>
              </c:pt>
              <c:pt idx="4">
                <c:v>32.206598785527923</c:v>
              </c:pt>
              <c:pt idx="5">
                <c:v>34.603286938743423</c:v>
              </c:pt>
              <c:pt idx="6">
                <c:v>26.905821095467989</c:v>
              </c:pt>
              <c:pt idx="7">
                <c:v>27.133184167586741</c:v>
              </c:pt>
              <c:pt idx="8">
                <c:v>27.72671805634231</c:v>
              </c:pt>
              <c:pt idx="9">
                <c:v>32.404417788564743</c:v>
              </c:pt>
              <c:pt idx="10">
                <c:v>24.08715635373223</c:v>
              </c:pt>
              <c:pt idx="11">
                <c:v>31.596328866018968</c:v>
              </c:pt>
              <c:pt idx="12">
                <c:v>30.74431998688242</c:v>
              </c:pt>
              <c:pt idx="13">
                <c:v>30.223959285242309</c:v>
              </c:pt>
              <c:pt idx="14">
                <c:v>27.237740533829921</c:v>
              </c:pt>
              <c:pt idx="15">
                <c:v>22.578928407676688</c:v>
              </c:pt>
              <c:pt idx="16">
                <c:v>29.640699109869409</c:v>
              </c:pt>
              <c:pt idx="17">
                <c:v>24.262948207171309</c:v>
              </c:pt>
              <c:pt idx="18">
                <c:v>29.83774038461539</c:v>
              </c:pt>
              <c:pt idx="19">
                <c:v>29.881330157694102</c:v>
              </c:pt>
            </c:numLit>
          </c:val>
          <c:extLst>
            <c:ext xmlns:c16="http://schemas.microsoft.com/office/drawing/2014/chart" uri="{C3380CC4-5D6E-409C-BE32-E72D297353CC}">
              <c16:uniqueId val="{00000002-408C-4715-A397-65E5D93BC190}"/>
            </c:ext>
          </c:extLst>
        </c:ser>
        <c:ser>
          <c:idx val="2"/>
          <c:order val="2"/>
          <c:tx>
            <c:v>GRADO I</c:v>
          </c:tx>
          <c:spPr>
            <a:solidFill>
              <a:srgbClr val="BFA6D2"/>
            </a:solidFill>
            <a:ln w="9525">
              <a:solidFill>
                <a:srgbClr val="000000"/>
              </a:solidFill>
            </a:ln>
          </c:spPr>
          <c:invertIfNegative val="0"/>
          <c:dPt>
            <c:idx val="19"/>
            <c:invertIfNegative val="0"/>
            <c:bubble3D val="0"/>
            <c:spPr>
              <a:pattFill prst="ltHorz">
                <a:fgClr>
                  <a:srgbClr val="BFA6D2"/>
                </a:fgClr>
                <a:bgClr>
                  <a:srgbClr val="D7C4E5"/>
                </a:bgClr>
              </a:pattFill>
              <a:ln w="9525">
                <a:solidFill>
                  <a:srgbClr val="000000"/>
                </a:solidFill>
              </a:ln>
            </c:spPr>
            <c:extLst>
              <c:ext xmlns:c16="http://schemas.microsoft.com/office/drawing/2014/chart" uri="{C3380CC4-5D6E-409C-BE32-E72D297353CC}">
                <c16:uniqueId val="{00000005-408C-4715-A397-65E5D93BC190}"/>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27.366089629866341</c:v>
              </c:pt>
              <c:pt idx="1">
                <c:v>30.813650937536721</c:v>
              </c:pt>
              <c:pt idx="2">
                <c:v>37.966676951558163</c:v>
              </c:pt>
              <c:pt idx="3">
                <c:v>36.487086359967719</c:v>
              </c:pt>
              <c:pt idx="4">
                <c:v>26.590242663526588</c:v>
              </c:pt>
              <c:pt idx="5">
                <c:v>26.55107336635999</c:v>
              </c:pt>
              <c:pt idx="6">
                <c:v>32.876677703915277</c:v>
              </c:pt>
              <c:pt idx="7">
                <c:v>31.64235395272944</c:v>
              </c:pt>
              <c:pt idx="8">
                <c:v>35.65751418040621</c:v>
              </c:pt>
              <c:pt idx="9">
                <c:v>31.090559408391339</c:v>
              </c:pt>
              <c:pt idx="10">
                <c:v>26.02093795216614</c:v>
              </c:pt>
              <c:pt idx="11">
                <c:v>36.374371183902312</c:v>
              </c:pt>
              <c:pt idx="12">
                <c:v>25.096930008847529</c:v>
              </c:pt>
              <c:pt idx="13">
                <c:v>31.560966694315962</c:v>
              </c:pt>
              <c:pt idx="14">
                <c:v>33.002276019035797</c:v>
              </c:pt>
              <c:pt idx="15">
                <c:v>33.644461911311978</c:v>
              </c:pt>
              <c:pt idx="16">
                <c:v>25.75531154570853</c:v>
              </c:pt>
              <c:pt idx="17">
                <c:v>27.529880478087652</c:v>
              </c:pt>
              <c:pt idx="18">
                <c:v>21.42427884615385</c:v>
              </c:pt>
              <c:pt idx="19">
                <c:v>30.788192732600528</c:v>
              </c:pt>
            </c:numLit>
          </c:val>
          <c:extLst>
            <c:ext xmlns:c16="http://schemas.microsoft.com/office/drawing/2014/chart" uri="{C3380CC4-5D6E-409C-BE32-E72D297353CC}">
              <c16:uniqueId val="{00000004-408C-4715-A397-65E5D93BC190}"/>
            </c:ext>
          </c:extLst>
        </c:ser>
        <c:ser>
          <c:idx val="3"/>
          <c:order val="3"/>
          <c:tx>
            <c:v>SIN GRADO</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07-408C-4715-A397-65E5D93BC190}"/>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18.537096009961321</c:v>
              </c:pt>
              <c:pt idx="1">
                <c:v>13.196018196773601</c:v>
              </c:pt>
              <c:pt idx="2">
                <c:v>19.32604575307445</c:v>
              </c:pt>
              <c:pt idx="3">
                <c:v>20.476190476190471</c:v>
              </c:pt>
              <c:pt idx="4">
                <c:v>10.638175059453721</c:v>
              </c:pt>
              <c:pt idx="5">
                <c:v>18.302272548557049</c:v>
              </c:pt>
              <c:pt idx="6">
                <c:v>18.48128301696029</c:v>
              </c:pt>
              <c:pt idx="7">
                <c:v>16.108923563954001</c:v>
              </c:pt>
              <c:pt idx="8">
                <c:v>23.80536472279271</c:v>
              </c:pt>
              <c:pt idx="9">
                <c:v>13.944685642187171</c:v>
              </c:pt>
              <c:pt idx="10">
                <c:v>27.520640054472722</c:v>
              </c:pt>
              <c:pt idx="11">
                <c:v>5.3108559579125227</c:v>
              </c:pt>
              <c:pt idx="12">
                <c:v>18.92449536614777</c:v>
              </c:pt>
              <c:pt idx="13">
                <c:v>15.65465562569416</c:v>
              </c:pt>
              <c:pt idx="14">
                <c:v>26.745292778812331</c:v>
              </c:pt>
              <c:pt idx="15">
                <c:v>27.88612694045981</c:v>
              </c:pt>
              <c:pt idx="16">
                <c:v>30.134494184913262</c:v>
              </c:pt>
              <c:pt idx="17">
                <c:v>30.47808764940239</c:v>
              </c:pt>
              <c:pt idx="18">
                <c:v>21.63461538461539</c:v>
              </c:pt>
              <c:pt idx="19">
                <c:v>18.774259962642262</c:v>
              </c:pt>
            </c:numLit>
          </c:val>
          <c:extLst>
            <c:ext xmlns:c16="http://schemas.microsoft.com/office/drawing/2014/chart" uri="{C3380CC4-5D6E-409C-BE32-E72D297353CC}">
              <c16:uniqueId val="{00000006-408C-4715-A397-65E5D93BC190}"/>
            </c:ext>
          </c:extLst>
        </c:ser>
        <c:dLbls>
          <c:showLegendKey val="0"/>
          <c:showVal val="0"/>
          <c:showCatName val="0"/>
          <c:showSerName val="0"/>
          <c:showPercent val="0"/>
          <c:showBubbleSize val="0"/>
        </c:dLbls>
        <c:gapWidth val="40"/>
        <c:overlap val="100"/>
        <c:axId val="1906754928"/>
        <c:axId val="1906755408"/>
      </c:barChart>
      <c:catAx>
        <c:axId val="190675492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55408"/>
        <c:crosses val="autoZero"/>
        <c:auto val="1"/>
        <c:lblAlgn val="ctr"/>
        <c:lblOffset val="100"/>
        <c:noMultiLvlLbl val="0"/>
      </c:catAx>
      <c:valAx>
        <c:axId val="1906755408"/>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54928"/>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a:solidFill>
                  <a:srgbClr val="5A3471"/>
                </a:solidFill>
                <a:latin typeface="Calibri"/>
                <a:ea typeface="Calibri"/>
                <a:cs typeface="Calibri"/>
              </a:defRPr>
            </a:pPr>
            <a:r>
              <a:rPr lang="es-ES"/>
              <a:t>Beneficiarios con derecho por grado y CCAA</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0FED-42C3-949B-875EF35A88FF}"/>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24.449332056422161</c:v>
              </c:pt>
              <c:pt idx="1">
                <c:v>29.062076967704503</c:v>
              </c:pt>
              <c:pt idx="2">
                <c:v>20.797705231525747</c:v>
              </c:pt>
              <c:pt idx="3">
                <c:v>22.810311580229374</c:v>
              </c:pt>
              <c:pt idx="4">
                <c:v>34.203624995155479</c:v>
              </c:pt>
              <c:pt idx="5">
                <c:v>25.145579671784013</c:v>
              </c:pt>
              <c:pt idx="6">
                <c:v>26.664082787488859</c:v>
              </c:pt>
              <c:pt idx="7">
                <c:v>29.938271604938272</c:v>
              </c:pt>
              <c:pt idx="8">
                <c:v>16.81273621673315</c:v>
              </c:pt>
              <c:pt idx="9">
                <c:v>26.216088255807442</c:v>
              </c:pt>
              <c:pt idx="10">
                <c:v>30.865705293813704</c:v>
              </c:pt>
              <c:pt idx="11">
                <c:v>28.217008678724959</c:v>
              </c:pt>
              <c:pt idx="12">
                <c:v>31.124388003606672</c:v>
              </c:pt>
              <c:pt idx="13">
                <c:v>26.747674767476749</c:v>
              </c:pt>
              <c:pt idx="14">
                <c:v>17.766354084284259</c:v>
              </c:pt>
              <c:pt idx="15">
                <c:v>22.035264598022188</c:v>
              </c:pt>
              <c:pt idx="16">
                <c:v>20.71049939551753</c:v>
              </c:pt>
              <c:pt idx="17">
                <c:v>25.501432664756447</c:v>
              </c:pt>
              <c:pt idx="18">
                <c:v>34.585889570552148</c:v>
              </c:pt>
              <c:pt idx="19">
                <c:v>25.307515988907948</c:v>
              </c:pt>
            </c:numLit>
          </c:val>
          <c:extLst>
            <c:ext xmlns:c16="http://schemas.microsoft.com/office/drawing/2014/chart" uri="{C3380CC4-5D6E-409C-BE32-E72D297353CC}">
              <c16:uniqueId val="{00000000-0FED-42C3-949B-875EF35A88FF}"/>
            </c:ext>
          </c:extLst>
        </c:ser>
        <c:ser>
          <c:idx val="1"/>
          <c:order val="1"/>
          <c:tx>
            <c:v>GRADO II</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3-0FED-42C3-949B-875EF35A88FF}"/>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41.957353331060865</c:v>
              </c:pt>
              <c:pt idx="1">
                <c:v>35.439953587313866</c:v>
              </c:pt>
              <c:pt idx="2">
                <c:v>32.140417975686383</c:v>
              </c:pt>
              <c:pt idx="3">
                <c:v>31.307723535978887</c:v>
              </c:pt>
              <c:pt idx="4">
                <c:v>36.040668156626658</c:v>
              </c:pt>
              <c:pt idx="5">
                <c:v>42.355262524664319</c:v>
              </c:pt>
              <c:pt idx="6">
                <c:v>33.005697453587068</c:v>
              </c:pt>
              <c:pt idx="7">
                <c:v>32.343349638947124</c:v>
              </c:pt>
              <c:pt idx="8">
                <c:v>36.389331027661513</c:v>
              </c:pt>
              <c:pt idx="9">
                <c:v>37.6553360247214</c:v>
              </c:pt>
              <c:pt idx="10">
                <c:v>33.233125088073649</c:v>
              </c:pt>
              <c:pt idx="11">
                <c:v>33.368480817584555</c:v>
              </c:pt>
              <c:pt idx="12">
                <c:v>37.920602684778672</c:v>
              </c:pt>
              <c:pt idx="13">
                <c:v>35.833583358335837</c:v>
              </c:pt>
              <c:pt idx="14">
                <c:v>37.182239294994915</c:v>
              </c:pt>
              <c:pt idx="15">
                <c:v>31.310103659298115</c:v>
              </c:pt>
              <c:pt idx="16">
                <c:v>42.425369664279735</c:v>
              </c:pt>
              <c:pt idx="17">
                <c:v>34.899713467048713</c:v>
              </c:pt>
              <c:pt idx="18">
                <c:v>38.075153374233125</c:v>
              </c:pt>
              <c:pt idx="19">
                <c:v>36.788006048268599</c:v>
              </c:pt>
            </c:numLit>
          </c:val>
          <c:extLst>
            <c:ext xmlns:c16="http://schemas.microsoft.com/office/drawing/2014/chart" uri="{C3380CC4-5D6E-409C-BE32-E72D297353CC}">
              <c16:uniqueId val="{00000002-0FED-42C3-949B-875EF35A88FF}"/>
            </c:ext>
          </c:extLst>
        </c:ser>
        <c:ser>
          <c:idx val="2"/>
          <c:order val="2"/>
          <c:tx>
            <c:v>GRADO I</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05-0FED-42C3-949B-875EF35A88FF}"/>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33.593314612516977</c:v>
              </c:pt>
              <c:pt idx="1">
                <c:v>35.497969444981628</c:v>
              </c:pt>
              <c:pt idx="2">
                <c:v>47.061876792787871</c:v>
              </c:pt>
              <c:pt idx="3">
                <c:v>45.881964883791738</c:v>
              </c:pt>
              <c:pt idx="4">
                <c:v>29.755706848217862</c:v>
              </c:pt>
              <c:pt idx="5">
                <c:v>32.499157803551668</c:v>
              </c:pt>
              <c:pt idx="6">
                <c:v>40.330219758924073</c:v>
              </c:pt>
              <c:pt idx="7">
                <c:v>37.718378756114603</c:v>
              </c:pt>
              <c:pt idx="8">
                <c:v>46.797932755605338</c:v>
              </c:pt>
              <c:pt idx="9">
                <c:v>36.128575719471158</c:v>
              </c:pt>
              <c:pt idx="10">
                <c:v>35.90116961811264</c:v>
              </c:pt>
              <c:pt idx="11">
                <c:v>38.414510503690487</c:v>
              </c:pt>
              <c:pt idx="12">
                <c:v>30.955009311614663</c:v>
              </c:pt>
              <c:pt idx="13">
                <c:v>37.418741874187418</c:v>
              </c:pt>
              <c:pt idx="14">
                <c:v>45.051406620720826</c:v>
              </c:pt>
              <c:pt idx="15">
                <c:v>46.654631742679705</c:v>
              </c:pt>
              <c:pt idx="16">
                <c:v>36.864130940202735</c:v>
              </c:pt>
              <c:pt idx="17">
                <c:v>39.598853868194844</c:v>
              </c:pt>
              <c:pt idx="18">
                <c:v>27.338957055214724</c:v>
              </c:pt>
              <c:pt idx="19">
                <c:v>37.904477962823449</c:v>
              </c:pt>
            </c:numLit>
          </c:val>
          <c:extLst>
            <c:ext xmlns:c16="http://schemas.microsoft.com/office/drawing/2014/chart" uri="{C3380CC4-5D6E-409C-BE32-E72D297353CC}">
              <c16:uniqueId val="{00000004-0FED-42C3-949B-875EF35A88FF}"/>
            </c:ext>
          </c:extLst>
        </c:ser>
        <c:dLbls>
          <c:showLegendKey val="0"/>
          <c:showVal val="0"/>
          <c:showCatName val="0"/>
          <c:showSerName val="0"/>
          <c:showPercent val="0"/>
          <c:showBubbleSize val="0"/>
        </c:dLbls>
        <c:gapWidth val="40"/>
        <c:overlap val="100"/>
        <c:axId val="1906764048"/>
        <c:axId val="1906757328"/>
      </c:barChart>
      <c:catAx>
        <c:axId val="190676404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57328"/>
        <c:crosses val="autoZero"/>
        <c:auto val="1"/>
        <c:lblAlgn val="ctr"/>
        <c:lblOffset val="100"/>
        <c:noMultiLvlLbl val="0"/>
      </c:catAx>
      <c:valAx>
        <c:axId val="1906757328"/>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64048"/>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resoluciones de grado sobre la población potencialmente dependiente</a:t>
            </a:r>
          </a:p>
        </c:rich>
      </c:tx>
      <c:overlay val="0"/>
    </c:title>
    <c:autoTitleDeleted val="0"/>
    <c:plotArea>
      <c:layout/>
      <c:barChart>
        <c:barDir val="col"/>
        <c:grouping val="clustered"/>
        <c:varyColors val="0"/>
        <c:ser>
          <c:idx val="0"/>
          <c:order val="0"/>
          <c:tx>
            <c:v>Porcentaje de resoluciones de grado sobre la población potencialmente dependiente</c:v>
          </c:tx>
          <c:spPr>
            <a:solidFill>
              <a:srgbClr val="DECEE8"/>
            </a:solidFill>
            <a:ln w="12700">
              <a:solidFill>
                <a:srgbClr val="000000"/>
              </a:solidFill>
            </a:ln>
          </c:spPr>
          <c:invertIfNegative val="0"/>
          <c:dPt>
            <c:idx val="8"/>
            <c:invertIfNegative val="0"/>
            <c:bubble3D val="0"/>
            <c:spPr>
              <a:solidFill>
                <a:srgbClr val="5A3471"/>
              </a:solidFill>
              <a:ln w="12700">
                <a:solidFill>
                  <a:srgbClr val="000000"/>
                </a:solidFill>
              </a:ln>
            </c:spPr>
            <c:extLst>
              <c:ext xmlns:c16="http://schemas.microsoft.com/office/drawing/2014/chart" uri="{C3380CC4-5D6E-409C-BE32-E72D297353CC}">
                <c16:uniqueId val="{00000001-8A78-4C0E-92D5-583C6BFAEAA2}"/>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Balears, Illes</c:v>
              </c:pt>
              <c:pt idx="2">
                <c:v>Extremadura</c:v>
              </c:pt>
              <c:pt idx="3">
                <c:v>Castilla y León</c:v>
              </c:pt>
              <c:pt idx="4">
                <c:v>Cataluña</c:v>
              </c:pt>
              <c:pt idx="5">
                <c:v>País Vasco</c:v>
              </c:pt>
              <c:pt idx="6">
                <c:v>Murcia, Región de</c:v>
              </c:pt>
              <c:pt idx="7">
                <c:v>Rioja, La</c:v>
              </c:pt>
              <c:pt idx="8">
                <c:v>Total Nacional</c:v>
              </c:pt>
              <c:pt idx="9">
                <c:v>Castilla - La Mancha</c:v>
              </c:pt>
              <c:pt idx="10">
                <c:v>Madrid, Comunidad de</c:v>
              </c:pt>
              <c:pt idx="11">
                <c:v>Comunitat Valenciana</c:v>
              </c:pt>
              <c:pt idx="12">
                <c:v>Canarias</c:v>
              </c:pt>
              <c:pt idx="13">
                <c:v>Aragón</c:v>
              </c:pt>
              <c:pt idx="14">
                <c:v>Melilla</c:v>
              </c:pt>
              <c:pt idx="15">
                <c:v>Navarra, Comunidad Foral de</c:v>
              </c:pt>
              <c:pt idx="16">
                <c:v>Cantabria</c:v>
              </c:pt>
              <c:pt idx="17">
                <c:v>Ceuta</c:v>
              </c:pt>
              <c:pt idx="18">
                <c:v>Asturias, Principado de</c:v>
              </c:pt>
              <c:pt idx="19">
                <c:v>Galicia</c:v>
              </c:pt>
            </c:strLit>
          </c:cat>
          <c:val>
            <c:numLit>
              <c:formatCode>General</c:formatCode>
              <c:ptCount val="20"/>
              <c:pt idx="0">
                <c:v>41.379407827301812</c:v>
              </c:pt>
              <c:pt idx="1">
                <c:v>38.77084832744</c:v>
              </c:pt>
              <c:pt idx="2">
                <c:v>37.377677105735337</c:v>
              </c:pt>
              <c:pt idx="3">
                <c:v>36.917750856737612</c:v>
              </c:pt>
              <c:pt idx="4">
                <c:v>35.364786035141599</c:v>
              </c:pt>
              <c:pt idx="5">
                <c:v>35.21291624621594</c:v>
              </c:pt>
              <c:pt idx="6">
                <c:v>34.753526460054623</c:v>
              </c:pt>
              <c:pt idx="7">
                <c:v>34.056159139689782</c:v>
              </c:pt>
              <c:pt idx="8">
                <c:v>34.020834699063862</c:v>
              </c:pt>
              <c:pt idx="9">
                <c:v>34.013173636774518</c:v>
              </c:pt>
              <c:pt idx="10">
                <c:v>33.225961325647042</c:v>
              </c:pt>
              <c:pt idx="11">
                <c:v>32.989313762613477</c:v>
              </c:pt>
              <c:pt idx="12">
                <c:v>32.001152635545502</c:v>
              </c:pt>
              <c:pt idx="13">
                <c:v>31.156054852982709</c:v>
              </c:pt>
              <c:pt idx="14">
                <c:v>28.456605386917492</c:v>
              </c:pt>
              <c:pt idx="15">
                <c:v>27.98980714658018</c:v>
              </c:pt>
              <c:pt idx="16">
                <c:v>24.38262136666922</c:v>
              </c:pt>
              <c:pt idx="17">
                <c:v>24.17878817069646</c:v>
              </c:pt>
              <c:pt idx="18">
                <c:v>23.633030198860379</c:v>
              </c:pt>
              <c:pt idx="19">
                <c:v>21.154732722572099</c:v>
              </c:pt>
            </c:numLit>
          </c:val>
          <c:extLst>
            <c:ext xmlns:c16="http://schemas.microsoft.com/office/drawing/2014/chart" uri="{C3380CC4-5D6E-409C-BE32-E72D297353CC}">
              <c16:uniqueId val="{00000000-8A78-4C0E-92D5-583C6BFAEAA2}"/>
            </c:ext>
          </c:extLst>
        </c:ser>
        <c:dLbls>
          <c:showLegendKey val="0"/>
          <c:showVal val="0"/>
          <c:showCatName val="0"/>
          <c:showSerName val="0"/>
          <c:showPercent val="0"/>
          <c:showBubbleSize val="0"/>
        </c:dLbls>
        <c:gapWidth val="40"/>
        <c:axId val="1906700688"/>
        <c:axId val="1906709808"/>
      </c:barChart>
      <c:catAx>
        <c:axId val="190670068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09808"/>
        <c:crosses val="autoZero"/>
        <c:auto val="1"/>
        <c:lblAlgn val="ctr"/>
        <c:lblOffset val="100"/>
        <c:noMultiLvlLbl val="0"/>
      </c:catAx>
      <c:valAx>
        <c:axId val="1906709808"/>
        <c:scaling>
          <c:orientation val="minMax"/>
          <c:max val="5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00688"/>
        <c:crosses val="autoZero"/>
        <c:crossBetween val="between"/>
        <c:majorUnit val="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resoluciones registradas sobre la población</a:t>
            </a:r>
          </a:p>
        </c:rich>
      </c:tx>
      <c:overlay val="0"/>
    </c:title>
    <c:autoTitleDeleted val="0"/>
    <c:plotArea>
      <c:layout/>
      <c:barChart>
        <c:barDir val="col"/>
        <c:grouping val="clustered"/>
        <c:varyColors val="0"/>
        <c:ser>
          <c:idx val="0"/>
          <c:order val="0"/>
          <c:tx>
            <c:v>Porcentaje de resoluciones registradas sobre la población</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F3DA-4B42-B057-E09D50258E4C}"/>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Castilla y León</c:v>
              </c:pt>
              <c:pt idx="1">
                <c:v>Extremadura</c:v>
              </c:pt>
              <c:pt idx="2">
                <c:v>País Vasco</c:v>
              </c:pt>
              <c:pt idx="3">
                <c:v>Andalucía</c:v>
              </c:pt>
              <c:pt idx="4">
                <c:v>Cataluña</c:v>
              </c:pt>
              <c:pt idx="5">
                <c:v>Castilla - La Mancha</c:v>
              </c:pt>
              <c:pt idx="6">
                <c:v>Rioja, La</c:v>
              </c:pt>
              <c:pt idx="7">
                <c:v>Total Nacional</c:v>
              </c:pt>
              <c:pt idx="8">
                <c:v>Murcia, Región de</c:v>
              </c:pt>
              <c:pt idx="9">
                <c:v>Asturias, Principado de</c:v>
              </c:pt>
              <c:pt idx="10">
                <c:v>Aragón</c:v>
              </c:pt>
              <c:pt idx="11">
                <c:v>Cantabria</c:v>
              </c:pt>
              <c:pt idx="12">
                <c:v>Comunitat Valenciana</c:v>
              </c:pt>
              <c:pt idx="13">
                <c:v>Madrid, Comunidad de</c:v>
              </c:pt>
              <c:pt idx="14">
                <c:v>Balears, Illes</c:v>
              </c:pt>
              <c:pt idx="15">
                <c:v>Galicia</c:v>
              </c:pt>
              <c:pt idx="16">
                <c:v>Canarias</c:v>
              </c:pt>
              <c:pt idx="17">
                <c:v>Melilla</c:v>
              </c:pt>
              <c:pt idx="18">
                <c:v>Navarra, Comunidad Foral de</c:v>
              </c:pt>
              <c:pt idx="19">
                <c:v>Ceuta</c:v>
              </c:pt>
            </c:strLit>
          </c:cat>
          <c:val>
            <c:numLit>
              <c:formatCode>General</c:formatCode>
              <c:ptCount val="20"/>
              <c:pt idx="0">
                <c:v>6.5904804264163941</c:v>
              </c:pt>
              <c:pt idx="1">
                <c:v>5.5769951915089564</c:v>
              </c:pt>
              <c:pt idx="2">
                <c:v>5.446802741596624</c:v>
              </c:pt>
              <c:pt idx="3">
                <c:v>5.2295725351293747</c:v>
              </c:pt>
              <c:pt idx="4">
                <c:v>4.9325798245866697</c:v>
              </c:pt>
              <c:pt idx="5">
                <c:v>4.8132081878198516</c:v>
              </c:pt>
              <c:pt idx="6">
                <c:v>4.7095650896717594</c:v>
              </c:pt>
              <c:pt idx="7">
                <c:v>4.6901849661102641</c:v>
              </c:pt>
              <c:pt idx="8">
                <c:v>4.4820096421588307</c:v>
              </c:pt>
              <c:pt idx="9">
                <c:v>4.4697811507514329</c:v>
              </c:pt>
              <c:pt idx="10">
                <c:v>4.3653878989111261</c:v>
              </c:pt>
              <c:pt idx="11">
                <c:v>4.2845374926510598</c:v>
              </c:pt>
              <c:pt idx="12">
                <c:v>4.2073980190894984</c:v>
              </c:pt>
              <c:pt idx="13">
                <c:v>4.1150083091013823</c:v>
              </c:pt>
              <c:pt idx="14">
                <c:v>3.965294868799627</c:v>
              </c:pt>
              <c:pt idx="15">
                <c:v>3.836977450150862</c:v>
              </c:pt>
              <c:pt idx="16">
                <c:v>3.8347560235976812</c:v>
              </c:pt>
              <c:pt idx="17">
                <c:v>3.822343712313506</c:v>
              </c:pt>
              <c:pt idx="18">
                <c:v>3.5336489952533729</c:v>
              </c:pt>
              <c:pt idx="19">
                <c:v>3.003577967379468</c:v>
              </c:pt>
            </c:numLit>
          </c:val>
          <c:extLst>
            <c:ext xmlns:c16="http://schemas.microsoft.com/office/drawing/2014/chart" uri="{C3380CC4-5D6E-409C-BE32-E72D297353CC}">
              <c16:uniqueId val="{00000000-F3DA-4B42-B057-E09D50258E4C}"/>
            </c:ext>
          </c:extLst>
        </c:ser>
        <c:dLbls>
          <c:showLegendKey val="0"/>
          <c:showVal val="0"/>
          <c:showCatName val="0"/>
          <c:showSerName val="0"/>
          <c:showPercent val="0"/>
          <c:showBubbleSize val="0"/>
        </c:dLbls>
        <c:gapWidth val="40"/>
        <c:axId val="1906721808"/>
        <c:axId val="1906741488"/>
      </c:barChart>
      <c:catAx>
        <c:axId val="190672180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41488"/>
        <c:crosses val="autoZero"/>
        <c:auto val="1"/>
        <c:lblAlgn val="ctr"/>
        <c:lblOffset val="100"/>
        <c:noMultiLvlLbl val="0"/>
      </c:catAx>
      <c:valAx>
        <c:axId val="1906741488"/>
        <c:scaling>
          <c:orientation val="minMax"/>
          <c:max val="7"/>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21808"/>
        <c:crosses val="autoZero"/>
        <c:crossBetween val="between"/>
        <c:majorUnit val="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resoluciones en el tramo de edad de 0 a 64 años sobre la población de dicha edad</a:t>
            </a:r>
          </a:p>
        </c:rich>
      </c:tx>
      <c:overlay val="0"/>
    </c:title>
    <c:autoTitleDeleted val="0"/>
    <c:plotArea>
      <c:layout/>
      <c:barChart>
        <c:barDir val="col"/>
        <c:grouping val="clustered"/>
        <c:varyColors val="0"/>
        <c:ser>
          <c:idx val="0"/>
          <c:order val="0"/>
          <c:tx>
            <c:v>Porcentaje de resoluciones en el tramo de edad de 0 a 64 años sobre la población de dicha edad</c:v>
          </c:tx>
          <c:spPr>
            <a:solidFill>
              <a:srgbClr val="DECEE8"/>
            </a:solidFill>
            <a:ln w="12700">
              <a:solidFill>
                <a:srgbClr val="000000"/>
              </a:solidFill>
            </a:ln>
          </c:spPr>
          <c:invertIfNegative val="0"/>
          <c:dPt>
            <c:idx val="10"/>
            <c:invertIfNegative val="0"/>
            <c:bubble3D val="0"/>
            <c:spPr>
              <a:solidFill>
                <a:srgbClr val="5A3471"/>
              </a:solidFill>
              <a:ln w="12700">
                <a:solidFill>
                  <a:srgbClr val="000000"/>
                </a:solidFill>
              </a:ln>
            </c:spPr>
            <c:extLst>
              <c:ext xmlns:c16="http://schemas.microsoft.com/office/drawing/2014/chart" uri="{C3380CC4-5D6E-409C-BE32-E72D297353CC}">
                <c16:uniqueId val="{00000001-398E-4F97-B156-128A325BA0CC}"/>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Melilla</c:v>
              </c:pt>
              <c:pt idx="1">
                <c:v>Ceuta</c:v>
              </c:pt>
              <c:pt idx="2">
                <c:v>Castilla y León</c:v>
              </c:pt>
              <c:pt idx="3">
                <c:v>País Vasco</c:v>
              </c:pt>
              <c:pt idx="4">
                <c:v>Murcia, Región de</c:v>
              </c:pt>
              <c:pt idx="5">
                <c:v>Andalucía</c:v>
              </c:pt>
              <c:pt idx="6">
                <c:v>Extremadura</c:v>
              </c:pt>
              <c:pt idx="7">
                <c:v>Canarias</c:v>
              </c:pt>
              <c:pt idx="8">
                <c:v>Cataluña</c:v>
              </c:pt>
              <c:pt idx="9">
                <c:v>Cantabria</c:v>
              </c:pt>
              <c:pt idx="10">
                <c:v>Total Nacional</c:v>
              </c:pt>
              <c:pt idx="11">
                <c:v>Galicia</c:v>
              </c:pt>
              <c:pt idx="12">
                <c:v>Castilla - La Mancha</c:v>
              </c:pt>
              <c:pt idx="13">
                <c:v>Balears, Illes</c:v>
              </c:pt>
              <c:pt idx="14">
                <c:v>Asturias, Principado de</c:v>
              </c:pt>
              <c:pt idx="15">
                <c:v>Comunitat Valenciana</c:v>
              </c:pt>
              <c:pt idx="16">
                <c:v>Rioja, La</c:v>
              </c:pt>
              <c:pt idx="17">
                <c:v>Madrid, Comunidad de</c:v>
              </c:pt>
              <c:pt idx="18">
                <c:v>Aragón</c:v>
              </c:pt>
              <c:pt idx="19">
                <c:v>Navarra, Comunidad Foral de</c:v>
              </c:pt>
            </c:strLit>
          </c:cat>
          <c:val>
            <c:numLit>
              <c:formatCode>General</c:formatCode>
              <c:ptCount val="20"/>
              <c:pt idx="0">
                <c:v>2.3465039196085651</c:v>
              </c:pt>
              <c:pt idx="1">
                <c:v>1.9187844001719141</c:v>
              </c:pt>
              <c:pt idx="2">
                <c:v>1.900476994135468</c:v>
              </c:pt>
              <c:pt idx="3">
                <c:v>1.898626217852345</c:v>
              </c:pt>
              <c:pt idx="4">
                <c:v>1.8477125746683829</c:v>
              </c:pt>
              <c:pt idx="5">
                <c:v>1.797787811644771</c:v>
              </c:pt>
              <c:pt idx="6">
                <c:v>1.749144707907125</c:v>
              </c:pt>
              <c:pt idx="7">
                <c:v>1.615014450499531</c:v>
              </c:pt>
              <c:pt idx="8">
                <c:v>1.5946608926918</c:v>
              </c:pt>
              <c:pt idx="9">
                <c:v>1.58967503498267</c:v>
              </c:pt>
              <c:pt idx="10">
                <c:v>1.5480592493821259</c:v>
              </c:pt>
              <c:pt idx="11">
                <c:v>1.4474697115035831</c:v>
              </c:pt>
              <c:pt idx="12">
                <c:v>1.442683374601053</c:v>
              </c:pt>
              <c:pt idx="13">
                <c:v>1.40790323154827</c:v>
              </c:pt>
              <c:pt idx="14">
                <c:v>1.4041046443672871</c:v>
              </c:pt>
              <c:pt idx="15">
                <c:v>1.398515258403479</c:v>
              </c:pt>
              <c:pt idx="16">
                <c:v>1.3801816028424789</c:v>
              </c:pt>
              <c:pt idx="17">
                <c:v>1.202913482341224</c:v>
              </c:pt>
              <c:pt idx="18">
                <c:v>1.0930715642332209</c:v>
              </c:pt>
              <c:pt idx="19">
                <c:v>1.0565960912052119</c:v>
              </c:pt>
            </c:numLit>
          </c:val>
          <c:extLst>
            <c:ext xmlns:c16="http://schemas.microsoft.com/office/drawing/2014/chart" uri="{C3380CC4-5D6E-409C-BE32-E72D297353CC}">
              <c16:uniqueId val="{00000000-398E-4F97-B156-128A325BA0CC}"/>
            </c:ext>
          </c:extLst>
        </c:ser>
        <c:dLbls>
          <c:showLegendKey val="0"/>
          <c:showVal val="0"/>
          <c:showCatName val="0"/>
          <c:showSerName val="0"/>
          <c:showPercent val="0"/>
          <c:showBubbleSize val="0"/>
        </c:dLbls>
        <c:gapWidth val="40"/>
        <c:axId val="1906720848"/>
        <c:axId val="1906736208"/>
      </c:barChart>
      <c:catAx>
        <c:axId val="190672084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36208"/>
        <c:crosses val="autoZero"/>
        <c:auto val="1"/>
        <c:lblAlgn val="ctr"/>
        <c:lblOffset val="100"/>
        <c:noMultiLvlLbl val="0"/>
      </c:catAx>
      <c:valAx>
        <c:axId val="1906736208"/>
        <c:scaling>
          <c:orientation val="minMax"/>
          <c:max val="2.5"/>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20848"/>
        <c:crosses val="autoZero"/>
        <c:crossBetween val="between"/>
        <c:majorUnit val="0.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resoluciones en el tramo de edad de 65 a 79 años sobre la población de dicha edad</a:t>
            </a:r>
          </a:p>
        </c:rich>
      </c:tx>
      <c:overlay val="0"/>
    </c:title>
    <c:autoTitleDeleted val="0"/>
    <c:plotArea>
      <c:layout/>
      <c:barChart>
        <c:barDir val="col"/>
        <c:grouping val="clustered"/>
        <c:varyColors val="0"/>
        <c:ser>
          <c:idx val="0"/>
          <c:order val="0"/>
          <c:tx>
            <c:v>Porcentaje de resoluciones en el tramo de edad de 65 a 79 años sobre la población de dicha edad</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47A0-4CEE-8CB2-0A28201CE035}"/>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Murcia, Región de</c:v>
              </c:pt>
              <c:pt idx="2">
                <c:v>Cataluña</c:v>
              </c:pt>
              <c:pt idx="3">
                <c:v>Extremadura</c:v>
              </c:pt>
              <c:pt idx="4">
                <c:v>Balears, Illes</c:v>
              </c:pt>
              <c:pt idx="5">
                <c:v>Melilla</c:v>
              </c:pt>
              <c:pt idx="6">
                <c:v>Castilla - La Mancha</c:v>
              </c:pt>
              <c:pt idx="7">
                <c:v>Total Nacional</c:v>
              </c:pt>
              <c:pt idx="8">
                <c:v>Canarias</c:v>
              </c:pt>
              <c:pt idx="9">
                <c:v>Castilla y León</c:v>
              </c:pt>
              <c:pt idx="10">
                <c:v>País Vasco</c:v>
              </c:pt>
              <c:pt idx="11">
                <c:v>Madrid, Comunidad de</c:v>
              </c:pt>
              <c:pt idx="12">
                <c:v>Comunitat Valenciana</c:v>
              </c:pt>
              <c:pt idx="13">
                <c:v>Rioja, La</c:v>
              </c:pt>
              <c:pt idx="14">
                <c:v>Aragón</c:v>
              </c:pt>
              <c:pt idx="15">
                <c:v>Ceuta</c:v>
              </c:pt>
              <c:pt idx="16">
                <c:v>Cantabria</c:v>
              </c:pt>
              <c:pt idx="17">
                <c:v>Asturias, Principado de</c:v>
              </c:pt>
              <c:pt idx="18">
                <c:v>Navarra, Comunidad Foral de</c:v>
              </c:pt>
              <c:pt idx="19">
                <c:v>Galicia</c:v>
              </c:pt>
            </c:strLit>
          </c:cat>
          <c:val>
            <c:numLit>
              <c:formatCode>General</c:formatCode>
              <c:ptCount val="20"/>
              <c:pt idx="0">
                <c:v>9.0809510424761495</c:v>
              </c:pt>
              <c:pt idx="1">
                <c:v>8.2641255330871104</c:v>
              </c:pt>
              <c:pt idx="2">
                <c:v>8.0274136778118201</c:v>
              </c:pt>
              <c:pt idx="3">
                <c:v>7.5875897640315753</c:v>
              </c:pt>
              <c:pt idx="4">
                <c:v>7.4552413077322246</c:v>
              </c:pt>
              <c:pt idx="5">
                <c:v>7.2233190105678791</c:v>
              </c:pt>
              <c:pt idx="6">
                <c:v>7.0609238093283819</c:v>
              </c:pt>
              <c:pt idx="7">
                <c:v>6.9559917969920626</c:v>
              </c:pt>
              <c:pt idx="8">
                <c:v>6.8570268978744853</c:v>
              </c:pt>
              <c:pt idx="9">
                <c:v>6.5743703748395914</c:v>
              </c:pt>
              <c:pt idx="10">
                <c:v>6.5268338723481412</c:v>
              </c:pt>
              <c:pt idx="11">
                <c:v>6.2710141527875516</c:v>
              </c:pt>
              <c:pt idx="12">
                <c:v>6.2526729963219578</c:v>
              </c:pt>
              <c:pt idx="13">
                <c:v>5.8391995570671522</c:v>
              </c:pt>
              <c:pt idx="14">
                <c:v>5.6099002726770024</c:v>
              </c:pt>
              <c:pt idx="15">
                <c:v>5.3079278666212986</c:v>
              </c:pt>
              <c:pt idx="16">
                <c:v>5.1392919326755662</c:v>
              </c:pt>
              <c:pt idx="17">
                <c:v>4.9820032270075716</c:v>
              </c:pt>
              <c:pt idx="18">
                <c:v>4.6682381262851704</c:v>
              </c:pt>
              <c:pt idx="19">
                <c:v>3.8106996054693392</c:v>
              </c:pt>
            </c:numLit>
          </c:val>
          <c:extLst>
            <c:ext xmlns:c16="http://schemas.microsoft.com/office/drawing/2014/chart" uri="{C3380CC4-5D6E-409C-BE32-E72D297353CC}">
              <c16:uniqueId val="{00000000-47A0-4CEE-8CB2-0A28201CE035}"/>
            </c:ext>
          </c:extLst>
        </c:ser>
        <c:dLbls>
          <c:showLegendKey val="0"/>
          <c:showVal val="0"/>
          <c:showCatName val="0"/>
          <c:showSerName val="0"/>
          <c:showPercent val="0"/>
          <c:showBubbleSize val="0"/>
        </c:dLbls>
        <c:gapWidth val="40"/>
        <c:axId val="1906731888"/>
        <c:axId val="1906727568"/>
      </c:barChart>
      <c:catAx>
        <c:axId val="190673188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27568"/>
        <c:crosses val="autoZero"/>
        <c:auto val="1"/>
        <c:lblAlgn val="ctr"/>
        <c:lblOffset val="100"/>
        <c:noMultiLvlLbl val="0"/>
      </c:catAx>
      <c:valAx>
        <c:axId val="1906727568"/>
        <c:scaling>
          <c:orientation val="minMax"/>
          <c:max val="1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31888"/>
        <c:crosses val="autoZero"/>
        <c:crossBetween val="between"/>
        <c:majorUnit val="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resoluciones en el tramo de edad de 80 años y más sobre la población de dicha edad</a:t>
            </a:r>
          </a:p>
        </c:rich>
      </c:tx>
      <c:overlay val="0"/>
    </c:title>
    <c:autoTitleDeleted val="0"/>
    <c:plotArea>
      <c:layout/>
      <c:barChart>
        <c:barDir val="col"/>
        <c:grouping val="clustered"/>
        <c:varyColors val="0"/>
        <c:ser>
          <c:idx val="0"/>
          <c:order val="0"/>
          <c:tx>
            <c:v>Porcentaje de resoluciones en el tramo de edad de 80 años y más sobre la población de dicha edad</c:v>
          </c:tx>
          <c:spPr>
            <a:solidFill>
              <a:srgbClr val="DECEE8"/>
            </a:solidFill>
            <a:ln w="12700">
              <a:solidFill>
                <a:srgbClr val="000000"/>
              </a:solidFill>
            </a:ln>
          </c:spPr>
          <c:invertIfNegative val="0"/>
          <c:dPt>
            <c:idx val="8"/>
            <c:invertIfNegative val="0"/>
            <c:bubble3D val="0"/>
            <c:spPr>
              <a:solidFill>
                <a:srgbClr val="5A3471"/>
              </a:solidFill>
              <a:ln w="12700">
                <a:solidFill>
                  <a:srgbClr val="000000"/>
                </a:solidFill>
              </a:ln>
            </c:spPr>
            <c:extLst>
              <c:ext xmlns:c16="http://schemas.microsoft.com/office/drawing/2014/chart" uri="{C3380CC4-5D6E-409C-BE32-E72D297353CC}">
                <c16:uniqueId val="{00000001-8BD8-4676-BCB5-3FA1D494A700}"/>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Castilla y León</c:v>
              </c:pt>
              <c:pt idx="2">
                <c:v>Cataluña</c:v>
              </c:pt>
              <c:pt idx="3">
                <c:v>Castilla - La Mancha</c:v>
              </c:pt>
              <c:pt idx="4">
                <c:v>Extremadura</c:v>
              </c:pt>
              <c:pt idx="5">
                <c:v>Balears, Illes</c:v>
              </c:pt>
              <c:pt idx="6">
                <c:v>Murcia, Región de</c:v>
              </c:pt>
              <c:pt idx="7">
                <c:v>Madrid, Comunidad de</c:v>
              </c:pt>
              <c:pt idx="8">
                <c:v>Total Nacional</c:v>
              </c:pt>
              <c:pt idx="9">
                <c:v>País Vasco</c:v>
              </c:pt>
              <c:pt idx="10">
                <c:v>Rioja, La</c:v>
              </c:pt>
              <c:pt idx="11">
                <c:v>Melilla</c:v>
              </c:pt>
              <c:pt idx="12">
                <c:v>Comunitat Valenciana</c:v>
              </c:pt>
              <c:pt idx="13">
                <c:v>Aragón</c:v>
              </c:pt>
              <c:pt idx="14">
                <c:v>Canarias</c:v>
              </c:pt>
              <c:pt idx="15">
                <c:v>Navarra, Comunidad Foral de</c:v>
              </c:pt>
              <c:pt idx="16">
                <c:v>Cantabria</c:v>
              </c:pt>
              <c:pt idx="17">
                <c:v>Asturias, Principado de</c:v>
              </c:pt>
              <c:pt idx="18">
                <c:v>Ceuta</c:v>
              </c:pt>
              <c:pt idx="19">
                <c:v>Galicia</c:v>
              </c:pt>
            </c:strLit>
          </c:cat>
          <c:val>
            <c:numLit>
              <c:formatCode>General</c:formatCode>
              <c:ptCount val="20"/>
              <c:pt idx="0">
                <c:v>48.393778238056399</c:v>
              </c:pt>
              <c:pt idx="1">
                <c:v>43.273472382537427</c:v>
              </c:pt>
              <c:pt idx="2">
                <c:v>43.134028540524291</c:v>
              </c:pt>
              <c:pt idx="3">
                <c:v>42.512712998483359</c:v>
              </c:pt>
              <c:pt idx="4">
                <c:v>42.050459499612153</c:v>
              </c:pt>
              <c:pt idx="5">
                <c:v>41.596109128991607</c:v>
              </c:pt>
              <c:pt idx="6">
                <c:v>41.182407880924828</c:v>
              </c:pt>
              <c:pt idx="7">
                <c:v>40.280551813832503</c:v>
              </c:pt>
              <c:pt idx="8">
                <c:v>39.724671998015182</c:v>
              </c:pt>
              <c:pt idx="9">
                <c:v>39.112304967933383</c:v>
              </c:pt>
              <c:pt idx="10">
                <c:v>38.995246609393398</c:v>
              </c:pt>
              <c:pt idx="11">
                <c:v>37.973640856672162</c:v>
              </c:pt>
              <c:pt idx="12">
                <c:v>37.950650118203313</c:v>
              </c:pt>
              <c:pt idx="13">
                <c:v>36.753808881815687</c:v>
              </c:pt>
              <c:pt idx="14">
                <c:v>34.020530449067962</c:v>
              </c:pt>
              <c:pt idx="15">
                <c:v>31.483382376422821</c:v>
              </c:pt>
              <c:pt idx="16">
                <c:v>30.82724599184138</c:v>
              </c:pt>
              <c:pt idx="17">
                <c:v>29.057101228057999</c:v>
              </c:pt>
              <c:pt idx="18">
                <c:v>25.104921785578021</c:v>
              </c:pt>
              <c:pt idx="19">
                <c:v>23.211899485040089</c:v>
              </c:pt>
            </c:numLit>
          </c:val>
          <c:extLst>
            <c:ext xmlns:c16="http://schemas.microsoft.com/office/drawing/2014/chart" uri="{C3380CC4-5D6E-409C-BE32-E72D297353CC}">
              <c16:uniqueId val="{00000000-8BD8-4676-BCB5-3FA1D494A700}"/>
            </c:ext>
          </c:extLst>
        </c:ser>
        <c:dLbls>
          <c:showLegendKey val="0"/>
          <c:showVal val="0"/>
          <c:showCatName val="0"/>
          <c:showSerName val="0"/>
          <c:showPercent val="0"/>
          <c:showBubbleSize val="0"/>
        </c:dLbls>
        <c:gapWidth val="40"/>
        <c:axId val="1906730448"/>
        <c:axId val="1906728528"/>
      </c:barChart>
      <c:catAx>
        <c:axId val="190673044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28528"/>
        <c:crosses val="autoZero"/>
        <c:auto val="1"/>
        <c:lblAlgn val="ctr"/>
        <c:lblOffset val="100"/>
        <c:noMultiLvlLbl val="0"/>
      </c:catAx>
      <c:valAx>
        <c:axId val="1906728528"/>
        <c:scaling>
          <c:orientation val="minMax"/>
          <c:max val="5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30448"/>
        <c:crosses val="autoZero"/>
        <c:crossBetween val="between"/>
        <c:majorUnit val="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rgbClr val="5A3471"/>
                </a:solidFill>
                <a:latin typeface="Calibri"/>
                <a:ea typeface="Calibri"/>
                <a:cs typeface="Calibri"/>
              </a:defRPr>
            </a:pPr>
            <a:r>
              <a:rPr lang="es-ES"/>
              <a:t>Evolución de las Altas y Bajas de Resoluciones de grado. Total nacional</a:t>
            </a:r>
          </a:p>
        </c:rich>
      </c:tx>
      <c:overlay val="0"/>
    </c:title>
    <c:autoTitleDeleted val="0"/>
    <c:plotArea>
      <c:layout/>
      <c:lineChart>
        <c:grouping val="standard"/>
        <c:varyColors val="0"/>
        <c:ser>
          <c:idx val="0"/>
          <c:order val="0"/>
          <c:tx>
            <c:v>Altas</c:v>
          </c:tx>
          <c:spPr>
            <a:ln w="28575">
              <a:solidFill>
                <a:srgbClr val="AD84C6"/>
              </a:solidFill>
            </a:ln>
          </c:spPr>
          <c:marker>
            <c:symbol val="none"/>
          </c:marker>
          <c:cat>
            <c:strLit>
              <c:ptCount val="65"/>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pt idx="63">
                <c:v>30/06/2026</c:v>
              </c:pt>
              <c:pt idx="64">
                <c:v>31/07/2026</c:v>
              </c:pt>
            </c:strLit>
          </c:cat>
          <c:val>
            <c:numLit>
              <c:formatCode>General</c:formatCode>
              <c:ptCount val="65"/>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pt idx="43">
                <c:v>29870</c:v>
              </c:pt>
              <c:pt idx="44">
                <c:v>34436</c:v>
              </c:pt>
              <c:pt idx="45">
                <c:v>30004</c:v>
              </c:pt>
              <c:pt idx="46">
                <c:v>29776</c:v>
              </c:pt>
              <c:pt idx="47">
                <c:v>38438</c:v>
              </c:pt>
              <c:pt idx="48">
                <c:v>35709</c:v>
              </c:pt>
              <c:pt idx="49">
                <c:v>30361</c:v>
              </c:pt>
              <c:pt idx="50">
                <c:v>31782</c:v>
              </c:pt>
              <c:pt idx="51">
                <c:v>31227</c:v>
              </c:pt>
              <c:pt idx="52">
                <c:v>38899</c:v>
              </c:pt>
              <c:pt idx="53">
                <c:v>25807</c:v>
              </c:pt>
              <c:pt idx="54">
                <c:v>32193</c:v>
              </c:pt>
              <c:pt idx="55">
                <c:v>51502</c:v>
              </c:pt>
              <c:pt idx="56">
                <c:v>47817</c:v>
              </c:pt>
              <c:pt idx="57">
                <c:v>40333</c:v>
              </c:pt>
              <c:pt idx="58">
                <c:v>29513</c:v>
              </c:pt>
              <c:pt idx="59">
                <c:v>33305</c:v>
              </c:pt>
              <c:pt idx="60">
                <c:v>43872</c:v>
              </c:pt>
              <c:pt idx="61">
                <c:v>37534</c:v>
              </c:pt>
              <c:pt idx="62">
                <c:v>36843</c:v>
              </c:pt>
              <c:pt idx="63">
                <c:v>35953</c:v>
              </c:pt>
              <c:pt idx="64">
                <c:v>42692</c:v>
              </c:pt>
            </c:numLit>
          </c:val>
          <c:smooth val="0"/>
          <c:extLst>
            <c:ext xmlns:c16="http://schemas.microsoft.com/office/drawing/2014/chart" uri="{C3380CC4-5D6E-409C-BE32-E72D297353CC}">
              <c16:uniqueId val="{00000000-DD9A-4DCF-8BDD-7942991DC356}"/>
            </c:ext>
          </c:extLst>
        </c:ser>
        <c:ser>
          <c:idx val="1"/>
          <c:order val="1"/>
          <c:tx>
            <c:v>Bajas</c:v>
          </c:tx>
          <c:spPr>
            <a:ln w="28575">
              <a:solidFill>
                <a:srgbClr val="5A3471"/>
              </a:solidFill>
            </a:ln>
          </c:spPr>
          <c:marker>
            <c:symbol val="none"/>
          </c:marker>
          <c:cat>
            <c:strLit>
              <c:ptCount val="65"/>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pt idx="63">
                <c:v>30/06/2026</c:v>
              </c:pt>
              <c:pt idx="64">
                <c:v>31/07/2026</c:v>
              </c:pt>
            </c:strLit>
          </c:cat>
          <c:val>
            <c:numLit>
              <c:formatCode>General</c:formatCode>
              <c:ptCount val="65"/>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pt idx="43">
                <c:v>17653</c:v>
              </c:pt>
              <c:pt idx="44">
                <c:v>19875</c:v>
              </c:pt>
              <c:pt idx="45">
                <c:v>18320</c:v>
              </c:pt>
              <c:pt idx="46">
                <c:v>21050</c:v>
              </c:pt>
              <c:pt idx="47">
                <c:v>26721</c:v>
              </c:pt>
              <c:pt idx="48">
                <c:v>21845</c:v>
              </c:pt>
              <c:pt idx="49">
                <c:v>22050</c:v>
              </c:pt>
              <c:pt idx="50">
                <c:v>20496</c:v>
              </c:pt>
              <c:pt idx="51">
                <c:v>19760</c:v>
              </c:pt>
              <c:pt idx="52">
                <c:v>21107</c:v>
              </c:pt>
              <c:pt idx="53">
                <c:v>19983</c:v>
              </c:pt>
              <c:pt idx="54">
                <c:v>19798</c:v>
              </c:pt>
              <c:pt idx="55">
                <c:v>18854</c:v>
              </c:pt>
              <c:pt idx="56">
                <c:v>21634</c:v>
              </c:pt>
              <c:pt idx="57">
                <c:v>21260</c:v>
              </c:pt>
              <c:pt idx="58">
                <c:v>24724</c:v>
              </c:pt>
              <c:pt idx="59">
                <c:v>36687</c:v>
              </c:pt>
              <c:pt idx="60">
                <c:v>22947</c:v>
              </c:pt>
              <c:pt idx="61">
                <c:v>21714</c:v>
              </c:pt>
              <c:pt idx="62">
                <c:v>21613</c:v>
              </c:pt>
              <c:pt idx="63">
                <c:v>20195</c:v>
              </c:pt>
              <c:pt idx="64">
                <c:v>21828</c:v>
              </c:pt>
            </c:numLit>
          </c:val>
          <c:smooth val="0"/>
          <c:extLst>
            <c:ext xmlns:c16="http://schemas.microsoft.com/office/drawing/2014/chart" uri="{C3380CC4-5D6E-409C-BE32-E72D297353CC}">
              <c16:uniqueId val="{00000001-DD9A-4DCF-8BDD-7942991DC356}"/>
            </c:ext>
          </c:extLst>
        </c:ser>
        <c:dLbls>
          <c:showLegendKey val="0"/>
          <c:showVal val="0"/>
          <c:showCatName val="0"/>
          <c:showSerName val="0"/>
          <c:showPercent val="0"/>
          <c:showBubbleSize val="0"/>
        </c:dLbls>
        <c:smooth val="0"/>
        <c:axId val="1906699728"/>
        <c:axId val="1906697808"/>
      </c:lineChart>
      <c:catAx>
        <c:axId val="1906699728"/>
        <c:scaling>
          <c:orientation val="minMax"/>
        </c:scaling>
        <c:delete val="0"/>
        <c:axPos val="b"/>
        <c:numFmt formatCode="m/d/yyyy" sourceLinked="0"/>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1906697808"/>
        <c:crosses val="autoZero"/>
        <c:auto val="1"/>
        <c:lblAlgn val="ctr"/>
        <c:lblOffset val="100"/>
        <c:noMultiLvlLbl val="0"/>
      </c:catAx>
      <c:valAx>
        <c:axId val="1906697808"/>
        <c:scaling>
          <c:orientation val="minMax"/>
          <c:min val="0"/>
        </c:scaling>
        <c:delete val="0"/>
        <c:axPos val="l"/>
        <c:numFmt formatCode="#,##0"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1906699728"/>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Resoluciones de grado por sexo</a:t>
            </a:r>
          </a:p>
        </c:rich>
      </c:tx>
      <c:overlay val="0"/>
    </c:title>
    <c:autoTitleDeleted val="0"/>
    <c:view3D>
      <c:rotX val="35"/>
      <c:rotY val="25"/>
      <c:rAngAx val="0"/>
      <c:perspective val="24"/>
    </c:view3D>
    <c:floor>
      <c:thickness val="0"/>
    </c:floor>
    <c:sideWall>
      <c:thickness val="0"/>
    </c:sideWall>
    <c:backWall>
      <c:thickness val="0"/>
    </c:backWall>
    <c:plotArea>
      <c:layout/>
      <c:pie3DChart>
        <c:varyColors val="1"/>
        <c:ser>
          <c:idx val="0"/>
          <c:order val="0"/>
          <c:tx>
            <c:v>Resoluciones de grado por sexo</c:v>
          </c:tx>
          <c:explosion val="8"/>
          <c:dPt>
            <c:idx val="0"/>
            <c:bubble3D val="0"/>
            <c:spPr>
              <a:solidFill>
                <a:srgbClr val="AD84C6"/>
              </a:solidFill>
              <a:ln w="9525">
                <a:solidFill>
                  <a:srgbClr val="000000"/>
                </a:solidFill>
              </a:ln>
            </c:spPr>
            <c:extLst>
              <c:ext xmlns:c16="http://schemas.microsoft.com/office/drawing/2014/chart" uri="{C3380CC4-5D6E-409C-BE32-E72D297353CC}">
                <c16:uniqueId val="{00000001-F166-4437-ADBD-301DFE3C3050}"/>
              </c:ext>
            </c:extLst>
          </c:dPt>
          <c:dPt>
            <c:idx val="1"/>
            <c:bubble3D val="0"/>
            <c:spPr>
              <a:solidFill>
                <a:srgbClr val="8784C6"/>
              </a:solidFill>
              <a:ln w="9525">
                <a:solidFill>
                  <a:srgbClr val="000000"/>
                </a:solidFill>
              </a:ln>
            </c:spPr>
            <c:extLst>
              <c:ext xmlns:c16="http://schemas.microsoft.com/office/drawing/2014/chart" uri="{C3380CC4-5D6E-409C-BE32-E72D297353CC}">
                <c16:uniqueId val="{00000002-F166-4437-ADBD-301DFE3C3050}"/>
              </c:ext>
            </c:extLst>
          </c:dPt>
          <c:dLbls>
            <c:numFmt formatCode="0.0%" sourceLinked="0"/>
            <c:spPr>
              <a:noFill/>
              <a:ln>
                <a:noFill/>
              </a:ln>
              <a:effectLst/>
            </c:spPr>
            <c:txPr>
              <a:bodyPr wrap="square" lIns="38100" tIns="19050" rIns="38100" bIns="19050" anchor="ctr">
                <a:spAutoFit/>
              </a:bodyPr>
              <a:lstStyle/>
              <a:p>
                <a:pPr>
                  <a:defRPr sz="1000" b="1">
                    <a:solidFill>
                      <a:srgbClr val="5A3471"/>
                    </a:solidFill>
                    <a:latin typeface="Calibri"/>
                    <a:ea typeface="Calibri"/>
                    <a:cs typeface="Calibri"/>
                  </a:defRPr>
                </a:pPr>
                <a:endParaRPr lang="es-ES"/>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Lit>
              <c:ptCount val="2"/>
              <c:pt idx="0">
                <c:v>Mujer</c:v>
              </c:pt>
              <c:pt idx="1">
                <c:v>Hombre</c:v>
              </c:pt>
            </c:strLit>
          </c:cat>
          <c:val>
            <c:numLit>
              <c:formatCode>General</c:formatCode>
              <c:ptCount val="2"/>
              <c:pt idx="0">
                <c:v>0.61919974238436803</c:v>
              </c:pt>
              <c:pt idx="1">
                <c:v>0.38080025761563191</c:v>
              </c:pt>
            </c:numLit>
          </c:val>
          <c:extLst>
            <c:ext xmlns:c16="http://schemas.microsoft.com/office/drawing/2014/chart" uri="{C3380CC4-5D6E-409C-BE32-E72D297353CC}">
              <c16:uniqueId val="{00000000-F166-4437-ADBD-301DFE3C3050}"/>
            </c:ext>
          </c:extLst>
        </c:ser>
        <c:dLbls>
          <c:showLegendKey val="0"/>
          <c:showVal val="0"/>
          <c:showCatName val="0"/>
          <c:showSerName val="0"/>
          <c:showPercent val="0"/>
          <c:showBubbleSize val="0"/>
          <c:showLeaderLines val="1"/>
        </c:dLbls>
      </c:pie3DChart>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legend>
      <c:legendPos val="b"/>
      <c:overlay val="0"/>
      <c:txPr>
        <a:bodyPr/>
        <a:lstStyle/>
        <a:p>
          <a:pPr>
            <a:defRPr sz="10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Resoluciones de grado por tramo de edad</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v>Resoluciones de grado por tramo de edad</c:v>
          </c:tx>
          <c:invertIfNegative val="0"/>
          <c:dPt>
            <c:idx val="0"/>
            <c:invertIfNegative val="0"/>
            <c:bubble3D val="0"/>
            <c:spPr>
              <a:solidFill>
                <a:srgbClr val="5A3471"/>
              </a:solidFill>
              <a:ln w="9525">
                <a:solidFill>
                  <a:srgbClr val="000000"/>
                </a:solidFill>
              </a:ln>
            </c:spPr>
            <c:extLst>
              <c:ext xmlns:c16="http://schemas.microsoft.com/office/drawing/2014/chart" uri="{C3380CC4-5D6E-409C-BE32-E72D297353CC}">
                <c16:uniqueId val="{00000001-B54C-449A-861E-DC3040BBCDDA}"/>
              </c:ext>
            </c:extLst>
          </c:dPt>
          <c:dPt>
            <c:idx val="1"/>
            <c:invertIfNegative val="0"/>
            <c:bubble3D val="0"/>
            <c:spPr>
              <a:solidFill>
                <a:srgbClr val="74478B"/>
              </a:solidFill>
              <a:ln w="9525">
                <a:solidFill>
                  <a:srgbClr val="000000"/>
                </a:solidFill>
              </a:ln>
            </c:spPr>
            <c:extLst>
              <c:ext xmlns:c16="http://schemas.microsoft.com/office/drawing/2014/chart" uri="{C3380CC4-5D6E-409C-BE32-E72D297353CC}">
                <c16:uniqueId val="{00000002-B54C-449A-861E-DC3040BBCDDA}"/>
              </c:ext>
            </c:extLst>
          </c:dPt>
          <c:dPt>
            <c:idx val="2"/>
            <c:invertIfNegative val="0"/>
            <c:bubble3D val="0"/>
            <c:spPr>
              <a:solidFill>
                <a:srgbClr val="8E63A9"/>
              </a:solidFill>
              <a:ln w="9525">
                <a:solidFill>
                  <a:srgbClr val="000000"/>
                </a:solidFill>
              </a:ln>
            </c:spPr>
            <c:extLst>
              <c:ext xmlns:c16="http://schemas.microsoft.com/office/drawing/2014/chart" uri="{C3380CC4-5D6E-409C-BE32-E72D297353CC}">
                <c16:uniqueId val="{00000003-B54C-449A-861E-DC3040BBCDDA}"/>
              </c:ext>
            </c:extLst>
          </c:dPt>
          <c:dPt>
            <c:idx val="3"/>
            <c:invertIfNegative val="0"/>
            <c:bubble3D val="0"/>
            <c:spPr>
              <a:solidFill>
                <a:srgbClr val="AD84C6"/>
              </a:solidFill>
              <a:ln w="9525">
                <a:solidFill>
                  <a:srgbClr val="000000"/>
                </a:solidFill>
              </a:ln>
            </c:spPr>
            <c:extLst>
              <c:ext xmlns:c16="http://schemas.microsoft.com/office/drawing/2014/chart" uri="{C3380CC4-5D6E-409C-BE32-E72D297353CC}">
                <c16:uniqueId val="{00000004-B54C-449A-861E-DC3040BBCDDA}"/>
              </c:ext>
            </c:extLst>
          </c:dPt>
          <c:dPt>
            <c:idx val="4"/>
            <c:invertIfNegative val="0"/>
            <c:bubble3D val="0"/>
            <c:spPr>
              <a:solidFill>
                <a:srgbClr val="BFA6D2"/>
              </a:solidFill>
              <a:ln w="9525">
                <a:solidFill>
                  <a:srgbClr val="000000"/>
                </a:solidFill>
              </a:ln>
            </c:spPr>
            <c:extLst>
              <c:ext xmlns:c16="http://schemas.microsoft.com/office/drawing/2014/chart" uri="{C3380CC4-5D6E-409C-BE32-E72D297353CC}">
                <c16:uniqueId val="{00000005-B54C-449A-861E-DC3040BBCDDA}"/>
              </c:ext>
            </c:extLst>
          </c:dPt>
          <c:dPt>
            <c:idx val="5"/>
            <c:invertIfNegative val="0"/>
            <c:bubble3D val="0"/>
            <c:spPr>
              <a:solidFill>
                <a:srgbClr val="D7C4E5"/>
              </a:solidFill>
              <a:ln w="9525">
                <a:solidFill>
                  <a:srgbClr val="000000"/>
                </a:solidFill>
              </a:ln>
            </c:spPr>
            <c:extLst>
              <c:ext xmlns:c16="http://schemas.microsoft.com/office/drawing/2014/chart" uri="{C3380CC4-5D6E-409C-BE32-E72D297353CC}">
                <c16:uniqueId val="{00000006-B54C-449A-861E-DC3040BBCDDA}"/>
              </c:ext>
            </c:extLst>
          </c:dPt>
          <c:dPt>
            <c:idx val="6"/>
            <c:invertIfNegative val="0"/>
            <c:bubble3D val="0"/>
            <c:spPr>
              <a:solidFill>
                <a:srgbClr val="8784C6"/>
              </a:solidFill>
              <a:ln w="9525">
                <a:solidFill>
                  <a:srgbClr val="000000"/>
                </a:solidFill>
              </a:ln>
            </c:spPr>
            <c:extLst>
              <c:ext xmlns:c16="http://schemas.microsoft.com/office/drawing/2014/chart" uri="{C3380CC4-5D6E-409C-BE32-E72D297353CC}">
                <c16:uniqueId val="{00000007-B54C-449A-861E-DC3040BBCDDA}"/>
              </c:ext>
            </c:extLst>
          </c:dPt>
          <c:dPt>
            <c:idx val="7"/>
            <c:invertIfNegative val="0"/>
            <c:bubble3D val="0"/>
            <c:spPr>
              <a:solidFill>
                <a:srgbClr val="373472"/>
              </a:solidFill>
              <a:ln w="9525">
                <a:solidFill>
                  <a:srgbClr val="000000"/>
                </a:solidFill>
              </a:ln>
            </c:spPr>
            <c:extLst>
              <c:ext xmlns:c16="http://schemas.microsoft.com/office/drawing/2014/chart" uri="{C3380CC4-5D6E-409C-BE32-E72D297353CC}">
                <c16:uniqueId val="{00000008-B54C-449A-861E-DC3040BBCDDA}"/>
              </c:ext>
            </c:extLst>
          </c:dPt>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6030</c:v>
              </c:pt>
              <c:pt idx="1">
                <c:v>161264</c:v>
              </c:pt>
              <c:pt idx="2">
                <c:v>79513</c:v>
              </c:pt>
              <c:pt idx="3">
                <c:v>87373</c:v>
              </c:pt>
              <c:pt idx="4">
                <c:v>100457</c:v>
              </c:pt>
              <c:pt idx="5">
                <c:v>168327</c:v>
              </c:pt>
              <c:pt idx="6">
                <c:v>497188</c:v>
              </c:pt>
              <c:pt idx="7">
                <c:v>1204056</c:v>
              </c:pt>
            </c:numLit>
          </c:val>
          <c:extLst>
            <c:ext xmlns:c16="http://schemas.microsoft.com/office/drawing/2014/chart" uri="{C3380CC4-5D6E-409C-BE32-E72D297353CC}">
              <c16:uniqueId val="{00000000-B54C-449A-861E-DC3040BBCDDA}"/>
            </c:ext>
          </c:extLst>
        </c:ser>
        <c:dLbls>
          <c:showLegendKey val="0"/>
          <c:showVal val="0"/>
          <c:showCatName val="0"/>
          <c:showSerName val="0"/>
          <c:showPercent val="0"/>
          <c:showBubbleSize val="0"/>
        </c:dLbls>
        <c:gapWidth val="55"/>
        <c:shape val="cylinder"/>
        <c:axId val="1906740048"/>
        <c:axId val="1906725648"/>
        <c:axId val="0"/>
      </c:bar3DChart>
      <c:catAx>
        <c:axId val="190674004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25648"/>
        <c:crosses val="autoZero"/>
        <c:auto val="1"/>
        <c:lblAlgn val="ctr"/>
        <c:lblOffset val="100"/>
        <c:noMultiLvlLbl val="0"/>
      </c:catAx>
      <c:valAx>
        <c:axId val="1906725648"/>
        <c:scaling>
          <c:orientation val="minMax"/>
          <c:max val="1600000"/>
          <c:min val="0"/>
        </c:scaling>
        <c:delete val="0"/>
        <c:axPos val="l"/>
        <c:numFmt formatCode="#,##0" sourceLinked="0"/>
        <c:majorTickMark val="out"/>
        <c:minorTickMark val="none"/>
        <c:tickLblPos val="nextTo"/>
        <c:txPr>
          <a:bodyPr/>
          <a:lstStyle/>
          <a:p>
            <a:pPr>
              <a:defRPr sz="900" b="0">
                <a:solidFill>
                  <a:srgbClr val="5A3471"/>
                </a:solidFill>
                <a:latin typeface="Calibri"/>
                <a:ea typeface="Calibri"/>
                <a:cs typeface="Calibri"/>
              </a:defRPr>
            </a:pPr>
            <a:endParaRPr lang="es-ES"/>
          </a:p>
        </c:txPr>
        <c:crossAx val="1906740048"/>
        <c:crosses val="autoZero"/>
        <c:crossBetween val="between"/>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solicitudes registradas sobre la población potencialmente dependiente</a:t>
            </a:r>
          </a:p>
        </c:rich>
      </c:tx>
      <c:overlay val="0"/>
    </c:title>
    <c:autoTitleDeleted val="0"/>
    <c:plotArea>
      <c:layout/>
      <c:barChart>
        <c:barDir val="col"/>
        <c:grouping val="clustered"/>
        <c:varyColors val="0"/>
        <c:ser>
          <c:idx val="0"/>
          <c:order val="0"/>
          <c:tx>
            <c:v>Porcentaje de solicitudes registradas sobre la población potencialmente dependiente</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FDAA-45A6-B3AC-EBBAA73A7B0E}"/>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Balears, Illes</c:v>
              </c:pt>
              <c:pt idx="2">
                <c:v>Extremadura</c:v>
              </c:pt>
              <c:pt idx="3">
                <c:v>Cataluña</c:v>
              </c:pt>
              <c:pt idx="4">
                <c:v>Castilla y León</c:v>
              </c:pt>
              <c:pt idx="5">
                <c:v>Murcia, Región de</c:v>
              </c:pt>
              <c:pt idx="6">
                <c:v>Comunitat Valenciana</c:v>
              </c:pt>
              <c:pt idx="7">
                <c:v>Total Nacional</c:v>
              </c:pt>
              <c:pt idx="8">
                <c:v>País Vasco</c:v>
              </c:pt>
              <c:pt idx="9">
                <c:v>Castilla - La Mancha</c:v>
              </c:pt>
              <c:pt idx="10">
                <c:v>Rioja, La</c:v>
              </c:pt>
              <c:pt idx="11">
                <c:v>Madrid, Comunidad de</c:v>
              </c:pt>
              <c:pt idx="12">
                <c:v>Aragón</c:v>
              </c:pt>
              <c:pt idx="13">
                <c:v>Canarias</c:v>
              </c:pt>
              <c:pt idx="14">
                <c:v>Melilla</c:v>
              </c:pt>
              <c:pt idx="15">
                <c:v>Navarra, Comunidad Foral de</c:v>
              </c:pt>
              <c:pt idx="16">
                <c:v>Asturias, Principado de</c:v>
              </c:pt>
              <c:pt idx="17">
                <c:v>Cantabria</c:v>
              </c:pt>
              <c:pt idx="18">
                <c:v>Ceuta</c:v>
              </c:pt>
              <c:pt idx="19">
                <c:v>Galicia</c:v>
              </c:pt>
            </c:strLit>
          </c:cat>
          <c:val>
            <c:numLit>
              <c:formatCode>General</c:formatCode>
              <c:ptCount val="20"/>
              <c:pt idx="0">
                <c:v>43.027726405562063</c:v>
              </c:pt>
              <c:pt idx="1">
                <c:v>39.937259442375691</c:v>
              </c:pt>
              <c:pt idx="2">
                <c:v>39.455734700889508</c:v>
              </c:pt>
              <c:pt idx="3">
                <c:v>38.34793889491938</c:v>
              </c:pt>
              <c:pt idx="4">
                <c:v>37.764573870727688</c:v>
              </c:pt>
              <c:pt idx="5">
                <c:v>37.284955561961617</c:v>
              </c:pt>
              <c:pt idx="6">
                <c:v>35.924343636095607</c:v>
              </c:pt>
              <c:pt idx="7">
                <c:v>35.523241633018017</c:v>
              </c:pt>
              <c:pt idx="8">
                <c:v>35.254721060977367</c:v>
              </c:pt>
              <c:pt idx="9">
                <c:v>35.195278228272137</c:v>
              </c:pt>
              <c:pt idx="10">
                <c:v>34.073860996171973</c:v>
              </c:pt>
              <c:pt idx="11">
                <c:v>33.240262459863182</c:v>
              </c:pt>
              <c:pt idx="12">
                <c:v>33.16858610265583</c:v>
              </c:pt>
              <c:pt idx="13">
                <c:v>32.788786924975248</c:v>
              </c:pt>
              <c:pt idx="14">
                <c:v>28.995297135527998</c:v>
              </c:pt>
              <c:pt idx="15">
                <c:v>28.09173568077836</c:v>
              </c:pt>
              <c:pt idx="16">
                <c:v>26.491452857901809</c:v>
              </c:pt>
              <c:pt idx="17">
                <c:v>24.851407316511999</c:v>
              </c:pt>
              <c:pt idx="18">
                <c:v>24.564107504094022</c:v>
              </c:pt>
              <c:pt idx="19">
                <c:v>21.158591444603982</c:v>
              </c:pt>
            </c:numLit>
          </c:val>
          <c:extLst>
            <c:ext xmlns:c16="http://schemas.microsoft.com/office/drawing/2014/chart" uri="{C3380CC4-5D6E-409C-BE32-E72D297353CC}">
              <c16:uniqueId val="{00000000-FDAA-45A6-B3AC-EBBAA73A7B0E}"/>
            </c:ext>
          </c:extLst>
        </c:ser>
        <c:dLbls>
          <c:showLegendKey val="0"/>
          <c:showVal val="0"/>
          <c:showCatName val="0"/>
          <c:showSerName val="0"/>
          <c:showPercent val="0"/>
          <c:showBubbleSize val="0"/>
        </c:dLbls>
        <c:gapWidth val="40"/>
        <c:axId val="1906692528"/>
        <c:axId val="1906693008"/>
      </c:barChart>
      <c:catAx>
        <c:axId val="190669252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693008"/>
        <c:crosses val="autoZero"/>
        <c:auto val="1"/>
        <c:lblAlgn val="ctr"/>
        <c:lblOffset val="100"/>
        <c:noMultiLvlLbl val="0"/>
      </c:catAx>
      <c:valAx>
        <c:axId val="1906693008"/>
        <c:scaling>
          <c:orientation val="minMax"/>
          <c:max val="5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692528"/>
        <c:crosses val="autoZero"/>
        <c:crossBetween val="between"/>
        <c:majorUnit val="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Resolución de cada tramo de edad. Mujeres</a:t>
            </a:r>
          </a:p>
        </c:rich>
      </c:tx>
      <c:overlay val="0"/>
    </c:title>
    <c:autoTitleDeleted val="0"/>
    <c:plotArea>
      <c:layout/>
      <c:barChart>
        <c:barDir val="col"/>
        <c:grouping val="percentStacked"/>
        <c:varyColors val="0"/>
        <c:ser>
          <c:idx val="0"/>
          <c:order val="0"/>
          <c:tx>
            <c:v>Sin Grado</c:v>
          </c:tx>
          <c:spPr>
            <a:solidFill>
              <a:srgbClr val="8784C6"/>
            </a:solidFill>
            <a:ln w="9525">
              <a:solidFill>
                <a:srgbClr val="000000"/>
              </a:solidFill>
            </a:ln>
          </c:spPr>
          <c:invertIfNegative val="0"/>
          <c:dLbls>
            <c:dLbl>
              <c:idx val="0"/>
              <c:tx>
                <c:rich>
                  <a:bodyPr/>
                  <a:lstStyle/>
                  <a:p>
                    <a:r>
                      <a:rPr lang="es-ES"/>
                      <a:t>28,0%
740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A4-41CA-A73E-5417021DA625}"/>
                </c:ext>
              </c:extLst>
            </c:dLbl>
            <c:dLbl>
              <c:idx val="1"/>
              <c:tx>
                <c:rich>
                  <a:bodyPr/>
                  <a:lstStyle/>
                  <a:p>
                    <a:r>
                      <a:rPr lang="es-ES"/>
                      <a:t>24,6%
12.758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A4-41CA-A73E-5417021DA625}"/>
                </c:ext>
              </c:extLst>
            </c:dLbl>
            <c:dLbl>
              <c:idx val="2"/>
              <c:tx>
                <c:rich>
                  <a:bodyPr/>
                  <a:lstStyle/>
                  <a:p>
                    <a:r>
                      <a:rPr lang="es-ES"/>
                      <a:t>20,0%
6.011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A4-41CA-A73E-5417021DA625}"/>
                </c:ext>
              </c:extLst>
            </c:dLbl>
            <c:dLbl>
              <c:idx val="3"/>
              <c:tx>
                <c:rich>
                  <a:bodyPr/>
                  <a:lstStyle/>
                  <a:p>
                    <a:r>
                      <a:rPr lang="es-ES"/>
                      <a:t>16,0%
6.076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A4-41CA-A73E-5417021DA625}"/>
                </c:ext>
              </c:extLst>
            </c:dLbl>
            <c:dLbl>
              <c:idx val="4"/>
              <c:tx>
                <c:rich>
                  <a:bodyPr/>
                  <a:lstStyle/>
                  <a:p>
                    <a:r>
                      <a:rPr lang="es-ES"/>
                      <a:t>19,7%
9.459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A4-41CA-A73E-5417021DA625}"/>
                </c:ext>
              </c:extLst>
            </c:dLbl>
            <c:dLbl>
              <c:idx val="5"/>
              <c:tx>
                <c:rich>
                  <a:bodyPr/>
                  <a:lstStyle/>
                  <a:p>
                    <a:r>
                      <a:rPr lang="es-ES"/>
                      <a:t>22,6%
19.060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A4-41CA-A73E-5417021DA625}"/>
                </c:ext>
              </c:extLst>
            </c:dLbl>
            <c:dLbl>
              <c:idx val="6"/>
              <c:tx>
                <c:rich>
                  <a:bodyPr/>
                  <a:lstStyle/>
                  <a:p>
                    <a:r>
                      <a:rPr lang="es-ES"/>
                      <a:t>25,6%
78.884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A4-41CA-A73E-5417021DA625}"/>
                </c:ext>
              </c:extLst>
            </c:dLbl>
            <c:dLbl>
              <c:idx val="7"/>
              <c:tx>
                <c:rich>
                  <a:bodyPr/>
                  <a:lstStyle/>
                  <a:p>
                    <a:r>
                      <a:rPr lang="es-ES"/>
                      <a:t>15,0%
129.344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BA4-41CA-A73E-5417021DA625}"/>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740</c:v>
              </c:pt>
              <c:pt idx="1">
                <c:v>12758</c:v>
              </c:pt>
              <c:pt idx="2">
                <c:v>6011</c:v>
              </c:pt>
              <c:pt idx="3">
                <c:v>6076</c:v>
              </c:pt>
              <c:pt idx="4">
                <c:v>9459</c:v>
              </c:pt>
              <c:pt idx="5">
                <c:v>19060</c:v>
              </c:pt>
              <c:pt idx="6">
                <c:v>78884</c:v>
              </c:pt>
              <c:pt idx="7">
                <c:v>129344</c:v>
              </c:pt>
            </c:numLit>
          </c:val>
          <c:extLst>
            <c:ext xmlns:c16="http://schemas.microsoft.com/office/drawing/2014/chart" uri="{C3380CC4-5D6E-409C-BE32-E72D297353CC}">
              <c16:uniqueId val="{00000000-6BA4-41CA-A73E-5417021DA625}"/>
            </c:ext>
          </c:extLst>
        </c:ser>
        <c:ser>
          <c:idx val="1"/>
          <c:order val="1"/>
          <c:tx>
            <c:v>Grado I</c:v>
          </c:tx>
          <c:spPr>
            <a:solidFill>
              <a:srgbClr val="DECEE8"/>
            </a:solidFill>
            <a:ln w="9525">
              <a:solidFill>
                <a:srgbClr val="000000"/>
              </a:solidFill>
            </a:ln>
          </c:spPr>
          <c:invertIfNegative val="0"/>
          <c:dLbls>
            <c:dLbl>
              <c:idx val="0"/>
              <c:tx>
                <c:rich>
                  <a:bodyPr/>
                  <a:lstStyle/>
                  <a:p>
                    <a:r>
                      <a:rPr lang="es-ES"/>
                      <a:t>13,4%
354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BA4-41CA-A73E-5417021DA625}"/>
                </c:ext>
              </c:extLst>
            </c:dLbl>
            <c:dLbl>
              <c:idx val="1"/>
              <c:tx>
                <c:rich>
                  <a:bodyPr/>
                  <a:lstStyle/>
                  <a:p>
                    <a:r>
                      <a:rPr lang="es-ES"/>
                      <a:t>24,5%
12.717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BA4-41CA-A73E-5417021DA625}"/>
                </c:ext>
              </c:extLst>
            </c:dLbl>
            <c:dLbl>
              <c:idx val="2"/>
              <c:tx>
                <c:rich>
                  <a:bodyPr/>
                  <a:lstStyle/>
                  <a:p>
                    <a:r>
                      <a:rPr lang="es-ES"/>
                      <a:t>29,2%
8.768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BA4-41CA-A73E-5417021DA625}"/>
                </c:ext>
              </c:extLst>
            </c:dLbl>
            <c:dLbl>
              <c:idx val="3"/>
              <c:tx>
                <c:rich>
                  <a:bodyPr/>
                  <a:lstStyle/>
                  <a:p>
                    <a:r>
                      <a:rPr lang="es-ES"/>
                      <a:t>29,2%
11.069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BA4-41CA-A73E-5417021DA625}"/>
                </c:ext>
              </c:extLst>
            </c:dLbl>
            <c:dLbl>
              <c:idx val="4"/>
              <c:tx>
                <c:rich>
                  <a:bodyPr/>
                  <a:lstStyle/>
                  <a:p>
                    <a:r>
                      <a:rPr lang="es-ES"/>
                      <a:t>33,0%
15.853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BA4-41CA-A73E-5417021DA625}"/>
                </c:ext>
              </c:extLst>
            </c:dLbl>
            <c:dLbl>
              <c:idx val="5"/>
              <c:tx>
                <c:rich>
                  <a:bodyPr/>
                  <a:lstStyle/>
                  <a:p>
                    <a:r>
                      <a:rPr lang="es-ES"/>
                      <a:t>34,2%
28.841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BA4-41CA-A73E-5417021DA625}"/>
                </c:ext>
              </c:extLst>
            </c:dLbl>
            <c:dLbl>
              <c:idx val="6"/>
              <c:tx>
                <c:rich>
                  <a:bodyPr/>
                  <a:lstStyle/>
                  <a:p>
                    <a:r>
                      <a:rPr lang="es-ES"/>
                      <a:t>34,6%
106.364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BA4-41CA-A73E-5417021DA625}"/>
                </c:ext>
              </c:extLst>
            </c:dLbl>
            <c:dLbl>
              <c:idx val="7"/>
              <c:tx>
                <c:rich>
                  <a:bodyPr/>
                  <a:lstStyle/>
                  <a:p>
                    <a:r>
                      <a:rPr lang="es-ES"/>
                      <a:t>29,7%
256.478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BA4-41CA-A73E-5417021DA625}"/>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354</c:v>
              </c:pt>
              <c:pt idx="1">
                <c:v>12717</c:v>
              </c:pt>
              <c:pt idx="2">
                <c:v>8768</c:v>
              </c:pt>
              <c:pt idx="3">
                <c:v>11069</c:v>
              </c:pt>
              <c:pt idx="4">
                <c:v>15853</c:v>
              </c:pt>
              <c:pt idx="5">
                <c:v>28841</c:v>
              </c:pt>
              <c:pt idx="6">
                <c:v>106364</c:v>
              </c:pt>
              <c:pt idx="7">
                <c:v>256478</c:v>
              </c:pt>
            </c:numLit>
          </c:val>
          <c:extLst>
            <c:ext xmlns:c16="http://schemas.microsoft.com/office/drawing/2014/chart" uri="{C3380CC4-5D6E-409C-BE32-E72D297353CC}">
              <c16:uniqueId val="{00000009-6BA4-41CA-A73E-5417021DA625}"/>
            </c:ext>
          </c:extLst>
        </c:ser>
        <c:ser>
          <c:idx val="2"/>
          <c:order val="2"/>
          <c:tx>
            <c:v>Grado II</c:v>
          </c:tx>
          <c:spPr>
            <a:solidFill>
              <a:srgbClr val="8E63A9"/>
            </a:solidFill>
            <a:ln w="9525">
              <a:solidFill>
                <a:srgbClr val="000000"/>
              </a:solidFill>
            </a:ln>
          </c:spPr>
          <c:invertIfNegative val="0"/>
          <c:dLbls>
            <c:dLbl>
              <c:idx val="0"/>
              <c:tx>
                <c:rich>
                  <a:bodyPr/>
                  <a:lstStyle/>
                  <a:p>
                    <a:r>
                      <a:rPr lang="es-ES"/>
                      <a:t>35,0%
924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BA4-41CA-A73E-5417021DA625}"/>
                </c:ext>
              </c:extLst>
            </c:dLbl>
            <c:dLbl>
              <c:idx val="1"/>
              <c:tx>
                <c:rich>
                  <a:bodyPr/>
                  <a:lstStyle/>
                  <a:p>
                    <a:r>
                      <a:rPr lang="es-ES"/>
                      <a:t>28,8%
14.916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BA4-41CA-A73E-5417021DA625}"/>
                </c:ext>
              </c:extLst>
            </c:dLbl>
            <c:dLbl>
              <c:idx val="2"/>
              <c:tx>
                <c:rich>
                  <a:bodyPr/>
                  <a:lstStyle/>
                  <a:p>
                    <a:r>
                      <a:rPr lang="es-ES"/>
                      <a:t>29,1%
8.757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BA4-41CA-A73E-5417021DA625}"/>
                </c:ext>
              </c:extLst>
            </c:dLbl>
            <c:dLbl>
              <c:idx val="3"/>
              <c:tx>
                <c:rich>
                  <a:bodyPr/>
                  <a:lstStyle/>
                  <a:p>
                    <a:r>
                      <a:rPr lang="es-ES"/>
                      <a:t>31,6%
11.964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BA4-41CA-A73E-5417021DA625}"/>
                </c:ext>
              </c:extLst>
            </c:dLbl>
            <c:dLbl>
              <c:idx val="4"/>
              <c:tx>
                <c:rich>
                  <a:bodyPr/>
                  <a:lstStyle/>
                  <a:p>
                    <a:r>
                      <a:rPr lang="es-ES"/>
                      <a:t>29,1%
13.980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BA4-41CA-A73E-5417021DA625}"/>
                </c:ext>
              </c:extLst>
            </c:dLbl>
            <c:dLbl>
              <c:idx val="5"/>
              <c:tx>
                <c:rich>
                  <a:bodyPr/>
                  <a:lstStyle/>
                  <a:p>
                    <a:r>
                      <a:rPr lang="es-ES"/>
                      <a:t>28,3%
23.876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BA4-41CA-A73E-5417021DA625}"/>
                </c:ext>
              </c:extLst>
            </c:dLbl>
            <c:dLbl>
              <c:idx val="6"/>
              <c:tx>
                <c:rich>
                  <a:bodyPr/>
                  <a:lstStyle/>
                  <a:p>
                    <a:r>
                      <a:rPr lang="es-ES"/>
                      <a:t>25,5%
78.633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BA4-41CA-A73E-5417021DA625}"/>
                </c:ext>
              </c:extLst>
            </c:dLbl>
            <c:dLbl>
              <c:idx val="7"/>
              <c:tx>
                <c:rich>
                  <a:bodyPr/>
                  <a:lstStyle/>
                  <a:p>
                    <a:r>
                      <a:rPr lang="es-ES"/>
                      <a:t>31,4%
271.468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BA4-41CA-A73E-5417021DA625}"/>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924</c:v>
              </c:pt>
              <c:pt idx="1">
                <c:v>14916</c:v>
              </c:pt>
              <c:pt idx="2">
                <c:v>8757</c:v>
              </c:pt>
              <c:pt idx="3">
                <c:v>11964</c:v>
              </c:pt>
              <c:pt idx="4">
                <c:v>13980</c:v>
              </c:pt>
              <c:pt idx="5">
                <c:v>23876</c:v>
              </c:pt>
              <c:pt idx="6">
                <c:v>78633</c:v>
              </c:pt>
              <c:pt idx="7">
                <c:v>271468</c:v>
              </c:pt>
            </c:numLit>
          </c:val>
          <c:extLst>
            <c:ext xmlns:c16="http://schemas.microsoft.com/office/drawing/2014/chart" uri="{C3380CC4-5D6E-409C-BE32-E72D297353CC}">
              <c16:uniqueId val="{00000012-6BA4-41CA-A73E-5417021DA625}"/>
            </c:ext>
          </c:extLst>
        </c:ser>
        <c:ser>
          <c:idx val="3"/>
          <c:order val="3"/>
          <c:tx>
            <c:v>Grado III</c:v>
          </c:tx>
          <c:spPr>
            <a:solidFill>
              <a:srgbClr val="5A3471"/>
            </a:solidFill>
            <a:ln w="9525">
              <a:solidFill>
                <a:srgbClr val="000000"/>
              </a:solidFill>
            </a:ln>
          </c:spPr>
          <c:invertIfNegative val="0"/>
          <c:dLbls>
            <c:dLbl>
              <c:idx val="0"/>
              <c:tx>
                <c:rich>
                  <a:bodyPr/>
                  <a:lstStyle/>
                  <a:p>
                    <a:r>
                      <a:rPr lang="es-ES"/>
                      <a:t>23,6%
622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BA4-41CA-A73E-5417021DA625}"/>
                </c:ext>
              </c:extLst>
            </c:dLbl>
            <c:dLbl>
              <c:idx val="1"/>
              <c:tx>
                <c:rich>
                  <a:bodyPr/>
                  <a:lstStyle/>
                  <a:p>
                    <a:r>
                      <a:rPr lang="es-ES"/>
                      <a:t>22,1%
11.429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BA4-41CA-A73E-5417021DA625}"/>
                </c:ext>
              </c:extLst>
            </c:dLbl>
            <c:dLbl>
              <c:idx val="2"/>
              <c:tx>
                <c:rich>
                  <a:bodyPr/>
                  <a:lstStyle/>
                  <a:p>
                    <a:r>
                      <a:rPr lang="es-ES"/>
                      <a:t>21,7%
6.522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6BA4-41CA-A73E-5417021DA625}"/>
                </c:ext>
              </c:extLst>
            </c:dLbl>
            <c:dLbl>
              <c:idx val="3"/>
              <c:tx>
                <c:rich>
                  <a:bodyPr/>
                  <a:lstStyle/>
                  <a:p>
                    <a:r>
                      <a:rPr lang="es-ES"/>
                      <a:t>23,1%
8.765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6BA4-41CA-A73E-5417021DA625}"/>
                </c:ext>
              </c:extLst>
            </c:dLbl>
            <c:dLbl>
              <c:idx val="4"/>
              <c:tx>
                <c:rich>
                  <a:bodyPr/>
                  <a:lstStyle/>
                  <a:p>
                    <a:r>
                      <a:rPr lang="es-ES"/>
                      <a:t>18,3%
8.799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6BA4-41CA-A73E-5417021DA625}"/>
                </c:ext>
              </c:extLst>
            </c:dLbl>
            <c:dLbl>
              <c:idx val="5"/>
              <c:tx>
                <c:rich>
                  <a:bodyPr/>
                  <a:lstStyle/>
                  <a:p>
                    <a:r>
                      <a:rPr lang="es-ES"/>
                      <a:t>14,9%
12.609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6BA4-41CA-A73E-5417021DA625}"/>
                </c:ext>
              </c:extLst>
            </c:dLbl>
            <c:dLbl>
              <c:idx val="6"/>
              <c:tx>
                <c:rich>
                  <a:bodyPr/>
                  <a:lstStyle/>
                  <a:p>
                    <a:r>
                      <a:rPr lang="es-ES"/>
                      <a:t>14,3%
43.882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6BA4-41CA-A73E-5417021DA625}"/>
                </c:ext>
              </c:extLst>
            </c:dLbl>
            <c:dLbl>
              <c:idx val="7"/>
              <c:tx>
                <c:rich>
                  <a:bodyPr/>
                  <a:lstStyle/>
                  <a:p>
                    <a:r>
                      <a:rPr lang="es-ES"/>
                      <a:t>23,9%
206.843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6BA4-41CA-A73E-5417021DA625}"/>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622</c:v>
              </c:pt>
              <c:pt idx="1">
                <c:v>11429</c:v>
              </c:pt>
              <c:pt idx="2">
                <c:v>6522</c:v>
              </c:pt>
              <c:pt idx="3">
                <c:v>8765</c:v>
              </c:pt>
              <c:pt idx="4">
                <c:v>8799</c:v>
              </c:pt>
              <c:pt idx="5">
                <c:v>12609</c:v>
              </c:pt>
              <c:pt idx="6">
                <c:v>43882</c:v>
              </c:pt>
              <c:pt idx="7">
                <c:v>206843</c:v>
              </c:pt>
            </c:numLit>
          </c:val>
          <c:extLst>
            <c:ext xmlns:c16="http://schemas.microsoft.com/office/drawing/2014/chart" uri="{C3380CC4-5D6E-409C-BE32-E72D297353CC}">
              <c16:uniqueId val="{0000001B-6BA4-41CA-A73E-5417021DA625}"/>
            </c:ext>
          </c:extLst>
        </c:ser>
        <c:dLbls>
          <c:showLegendKey val="0"/>
          <c:showVal val="0"/>
          <c:showCatName val="0"/>
          <c:showSerName val="0"/>
          <c:showPercent val="0"/>
          <c:showBubbleSize val="0"/>
        </c:dLbls>
        <c:gapWidth val="40"/>
        <c:overlap val="100"/>
        <c:axId val="1906758768"/>
        <c:axId val="1906759248"/>
      </c:barChart>
      <c:catAx>
        <c:axId val="190675876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59248"/>
        <c:crosses val="autoZero"/>
        <c:auto val="1"/>
        <c:lblAlgn val="ctr"/>
        <c:lblOffset val="100"/>
        <c:noMultiLvlLbl val="0"/>
      </c:catAx>
      <c:valAx>
        <c:axId val="1906759248"/>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58768"/>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Resolución de cada tramo de edad. Hombres</a:t>
            </a:r>
          </a:p>
        </c:rich>
      </c:tx>
      <c:overlay val="0"/>
    </c:title>
    <c:autoTitleDeleted val="0"/>
    <c:plotArea>
      <c:layout/>
      <c:barChart>
        <c:barDir val="col"/>
        <c:grouping val="percentStacked"/>
        <c:varyColors val="0"/>
        <c:ser>
          <c:idx val="0"/>
          <c:order val="0"/>
          <c:tx>
            <c:v>Sin Grado</c:v>
          </c:tx>
          <c:spPr>
            <a:solidFill>
              <a:srgbClr val="8784C6"/>
            </a:solidFill>
            <a:ln w="9525">
              <a:solidFill>
                <a:srgbClr val="000000"/>
              </a:solidFill>
            </a:ln>
          </c:spPr>
          <c:invertIfNegative val="0"/>
          <c:dLbls>
            <c:dLbl>
              <c:idx val="0"/>
              <c:tx>
                <c:rich>
                  <a:bodyPr/>
                  <a:lstStyle/>
                  <a:p>
                    <a:r>
                      <a:rPr lang="es-ES"/>
                      <a:t>26,5%
900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E4-415C-AB2D-C4F97FBC3C08}"/>
                </c:ext>
              </c:extLst>
            </c:dLbl>
            <c:dLbl>
              <c:idx val="1"/>
              <c:tx>
                <c:rich>
                  <a:bodyPr/>
                  <a:lstStyle/>
                  <a:p>
                    <a:r>
                      <a:rPr lang="es-ES"/>
                      <a:t>16,9%
18.509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E4-415C-AB2D-C4F97FBC3C08}"/>
                </c:ext>
              </c:extLst>
            </c:dLbl>
            <c:dLbl>
              <c:idx val="2"/>
              <c:tx>
                <c:rich>
                  <a:bodyPr/>
                  <a:lstStyle/>
                  <a:p>
                    <a:r>
                      <a:rPr lang="es-ES"/>
                      <a:t>19,1%
9.459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E4-415C-AB2D-C4F97FBC3C08}"/>
                </c:ext>
              </c:extLst>
            </c:dLbl>
            <c:dLbl>
              <c:idx val="3"/>
              <c:tx>
                <c:rich>
                  <a:bodyPr/>
                  <a:lstStyle/>
                  <a:p>
                    <a:r>
                      <a:rPr lang="es-ES"/>
                      <a:t>14,6%
7.247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E4-415C-AB2D-C4F97FBC3C08}"/>
                </c:ext>
              </c:extLst>
            </c:dLbl>
            <c:dLbl>
              <c:idx val="4"/>
              <c:tx>
                <c:rich>
                  <a:bodyPr/>
                  <a:lstStyle/>
                  <a:p>
                    <a:r>
                      <a:rPr lang="es-ES"/>
                      <a:t>16,2%
8.486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E4-415C-AB2D-C4F97FBC3C08}"/>
                </c:ext>
              </c:extLst>
            </c:dLbl>
            <c:dLbl>
              <c:idx val="5"/>
              <c:tx>
                <c:rich>
                  <a:bodyPr/>
                  <a:lstStyle/>
                  <a:p>
                    <a:r>
                      <a:rPr lang="es-ES"/>
                      <a:t>19,5%
16.340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E4-415C-AB2D-C4F97FBC3C08}"/>
                </c:ext>
              </c:extLst>
            </c:dLbl>
            <c:dLbl>
              <c:idx val="6"/>
              <c:tx>
                <c:rich>
                  <a:bodyPr/>
                  <a:lstStyle/>
                  <a:p>
                    <a:r>
                      <a:rPr lang="es-ES"/>
                      <a:t>22,1%
41.827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E4-415C-AB2D-C4F97FBC3C08}"/>
                </c:ext>
              </c:extLst>
            </c:dLbl>
            <c:dLbl>
              <c:idx val="7"/>
              <c:tx>
                <c:rich>
                  <a:bodyPr/>
                  <a:lstStyle/>
                  <a:p>
                    <a:r>
                      <a:rPr lang="es-ES"/>
                      <a:t>19,9%
67.498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E4-415C-AB2D-C4F97FBC3C08}"/>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900</c:v>
              </c:pt>
              <c:pt idx="1">
                <c:v>18509</c:v>
              </c:pt>
              <c:pt idx="2">
                <c:v>9459</c:v>
              </c:pt>
              <c:pt idx="3">
                <c:v>7247</c:v>
              </c:pt>
              <c:pt idx="4">
                <c:v>8486</c:v>
              </c:pt>
              <c:pt idx="5">
                <c:v>16340</c:v>
              </c:pt>
              <c:pt idx="6">
                <c:v>41827</c:v>
              </c:pt>
              <c:pt idx="7">
                <c:v>67498</c:v>
              </c:pt>
            </c:numLit>
          </c:val>
          <c:extLst>
            <c:ext xmlns:c16="http://schemas.microsoft.com/office/drawing/2014/chart" uri="{C3380CC4-5D6E-409C-BE32-E72D297353CC}">
              <c16:uniqueId val="{00000000-F9E4-415C-AB2D-C4F97FBC3C08}"/>
            </c:ext>
          </c:extLst>
        </c:ser>
        <c:ser>
          <c:idx val="1"/>
          <c:order val="1"/>
          <c:tx>
            <c:v>Grado I</c:v>
          </c:tx>
          <c:spPr>
            <a:solidFill>
              <a:srgbClr val="DECEE8"/>
            </a:solidFill>
            <a:ln w="9525">
              <a:solidFill>
                <a:srgbClr val="000000"/>
              </a:solidFill>
            </a:ln>
          </c:spPr>
          <c:invertIfNegative val="0"/>
          <c:dLbls>
            <c:dLbl>
              <c:idx val="0"/>
              <c:tx>
                <c:rich>
                  <a:bodyPr/>
                  <a:lstStyle/>
                  <a:p>
                    <a:r>
                      <a:rPr lang="es-ES"/>
                      <a:t>14,9%
504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9E4-415C-AB2D-C4F97FBC3C08}"/>
                </c:ext>
              </c:extLst>
            </c:dLbl>
            <c:dLbl>
              <c:idx val="1"/>
              <c:tx>
                <c:rich>
                  <a:bodyPr/>
                  <a:lstStyle/>
                  <a:p>
                    <a:r>
                      <a:rPr lang="es-ES"/>
                      <a:t>26,1%
28.581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9E4-415C-AB2D-C4F97FBC3C08}"/>
                </c:ext>
              </c:extLst>
            </c:dLbl>
            <c:dLbl>
              <c:idx val="2"/>
              <c:tx>
                <c:rich>
                  <a:bodyPr/>
                  <a:lstStyle/>
                  <a:p>
                    <a:r>
                      <a:rPr lang="es-ES"/>
                      <a:t>30,6%
15.134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9E4-415C-AB2D-C4F97FBC3C08}"/>
                </c:ext>
              </c:extLst>
            </c:dLbl>
            <c:dLbl>
              <c:idx val="3"/>
              <c:tx>
                <c:rich>
                  <a:bodyPr/>
                  <a:lstStyle/>
                  <a:p>
                    <a:r>
                      <a:rPr lang="es-ES"/>
                      <a:t>31,3%
15.499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9E4-415C-AB2D-C4F97FBC3C08}"/>
                </c:ext>
              </c:extLst>
            </c:dLbl>
            <c:dLbl>
              <c:idx val="4"/>
              <c:tx>
                <c:rich>
                  <a:bodyPr/>
                  <a:lstStyle/>
                  <a:p>
                    <a:r>
                      <a:rPr lang="es-ES"/>
                      <a:t>33,6%
17.571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9E4-415C-AB2D-C4F97FBC3C08}"/>
                </c:ext>
              </c:extLst>
            </c:dLbl>
            <c:dLbl>
              <c:idx val="5"/>
              <c:tx>
                <c:rich>
                  <a:bodyPr/>
                  <a:lstStyle/>
                  <a:p>
                    <a:r>
                      <a:rPr lang="es-ES"/>
                      <a:t>33,3%
27.929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9E4-415C-AB2D-C4F97FBC3C08}"/>
                </c:ext>
              </c:extLst>
            </c:dLbl>
            <c:dLbl>
              <c:idx val="6"/>
              <c:tx>
                <c:rich>
                  <a:bodyPr/>
                  <a:lstStyle/>
                  <a:p>
                    <a:r>
                      <a:rPr lang="es-ES"/>
                      <a:t>31,2%
59.025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9E4-415C-AB2D-C4F97FBC3C08}"/>
                </c:ext>
              </c:extLst>
            </c:dLbl>
            <c:dLbl>
              <c:idx val="7"/>
              <c:tx>
                <c:rich>
                  <a:bodyPr/>
                  <a:lstStyle/>
                  <a:p>
                    <a:r>
                      <a:rPr lang="es-ES"/>
                      <a:t>30,8%
104.737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9E4-415C-AB2D-C4F97FBC3C08}"/>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504</c:v>
              </c:pt>
              <c:pt idx="1">
                <c:v>28581</c:v>
              </c:pt>
              <c:pt idx="2">
                <c:v>15134</c:v>
              </c:pt>
              <c:pt idx="3">
                <c:v>15499</c:v>
              </c:pt>
              <c:pt idx="4">
                <c:v>17571</c:v>
              </c:pt>
              <c:pt idx="5">
                <c:v>27929</c:v>
              </c:pt>
              <c:pt idx="6">
                <c:v>59025</c:v>
              </c:pt>
              <c:pt idx="7">
                <c:v>104737</c:v>
              </c:pt>
            </c:numLit>
          </c:val>
          <c:extLst>
            <c:ext xmlns:c16="http://schemas.microsoft.com/office/drawing/2014/chart" uri="{C3380CC4-5D6E-409C-BE32-E72D297353CC}">
              <c16:uniqueId val="{00000009-F9E4-415C-AB2D-C4F97FBC3C08}"/>
            </c:ext>
          </c:extLst>
        </c:ser>
        <c:ser>
          <c:idx val="2"/>
          <c:order val="2"/>
          <c:tx>
            <c:v>Grado II</c:v>
          </c:tx>
          <c:spPr>
            <a:solidFill>
              <a:srgbClr val="8E63A9"/>
            </a:solidFill>
            <a:ln w="9525">
              <a:solidFill>
                <a:srgbClr val="000000"/>
              </a:solidFill>
            </a:ln>
          </c:spPr>
          <c:invertIfNegative val="0"/>
          <c:dLbls>
            <c:dLbl>
              <c:idx val="0"/>
              <c:tx>
                <c:rich>
                  <a:bodyPr/>
                  <a:lstStyle/>
                  <a:p>
                    <a:r>
                      <a:rPr lang="es-ES"/>
                      <a:t>32,7%
1.109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9E4-415C-AB2D-C4F97FBC3C08}"/>
                </c:ext>
              </c:extLst>
            </c:dLbl>
            <c:dLbl>
              <c:idx val="1"/>
              <c:tx>
                <c:rich>
                  <a:bodyPr/>
                  <a:lstStyle/>
                  <a:p>
                    <a:r>
                      <a:rPr lang="es-ES"/>
                      <a:t>34,0%
37.198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9E4-415C-AB2D-C4F97FBC3C08}"/>
                </c:ext>
              </c:extLst>
            </c:dLbl>
            <c:dLbl>
              <c:idx val="2"/>
              <c:tx>
                <c:rich>
                  <a:bodyPr/>
                  <a:lstStyle/>
                  <a:p>
                    <a:r>
                      <a:rPr lang="es-ES"/>
                      <a:t>28,8%
14.242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9E4-415C-AB2D-C4F97FBC3C08}"/>
                </c:ext>
              </c:extLst>
            </c:dLbl>
            <c:dLbl>
              <c:idx val="3"/>
              <c:tx>
                <c:rich>
                  <a:bodyPr/>
                  <a:lstStyle/>
                  <a:p>
                    <a:r>
                      <a:rPr lang="es-ES"/>
                      <a:t>31,9%
15.793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9E4-415C-AB2D-C4F97FBC3C08}"/>
                </c:ext>
              </c:extLst>
            </c:dLbl>
            <c:dLbl>
              <c:idx val="4"/>
              <c:tx>
                <c:rich>
                  <a:bodyPr/>
                  <a:lstStyle/>
                  <a:p>
                    <a:r>
                      <a:rPr lang="es-ES"/>
                      <a:t>31,2%
16.322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9E4-415C-AB2D-C4F97FBC3C08}"/>
                </c:ext>
              </c:extLst>
            </c:dLbl>
            <c:dLbl>
              <c:idx val="5"/>
              <c:tx>
                <c:rich>
                  <a:bodyPr/>
                  <a:lstStyle/>
                  <a:p>
                    <a:r>
                      <a:rPr lang="es-ES"/>
                      <a:t>30,6%
25.689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9E4-415C-AB2D-C4F97FBC3C08}"/>
                </c:ext>
              </c:extLst>
            </c:dLbl>
            <c:dLbl>
              <c:idx val="6"/>
              <c:tx>
                <c:rich>
                  <a:bodyPr/>
                  <a:lstStyle/>
                  <a:p>
                    <a:r>
                      <a:rPr lang="es-ES"/>
                      <a:t>29,0%
54.972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9E4-415C-AB2D-C4F97FBC3C08}"/>
                </c:ext>
              </c:extLst>
            </c:dLbl>
            <c:dLbl>
              <c:idx val="7"/>
              <c:tx>
                <c:rich>
                  <a:bodyPr/>
                  <a:lstStyle/>
                  <a:p>
                    <a:r>
                      <a:rPr lang="es-ES"/>
                      <a:t>29,0%
98.685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9E4-415C-AB2D-C4F97FBC3C08}"/>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1109</c:v>
              </c:pt>
              <c:pt idx="1">
                <c:v>37198</c:v>
              </c:pt>
              <c:pt idx="2">
                <c:v>14242</c:v>
              </c:pt>
              <c:pt idx="3">
                <c:v>15793</c:v>
              </c:pt>
              <c:pt idx="4">
                <c:v>16322</c:v>
              </c:pt>
              <c:pt idx="5">
                <c:v>25689</c:v>
              </c:pt>
              <c:pt idx="6">
                <c:v>54972</c:v>
              </c:pt>
              <c:pt idx="7">
                <c:v>98685</c:v>
              </c:pt>
            </c:numLit>
          </c:val>
          <c:extLst>
            <c:ext xmlns:c16="http://schemas.microsoft.com/office/drawing/2014/chart" uri="{C3380CC4-5D6E-409C-BE32-E72D297353CC}">
              <c16:uniqueId val="{00000012-F9E4-415C-AB2D-C4F97FBC3C08}"/>
            </c:ext>
          </c:extLst>
        </c:ser>
        <c:ser>
          <c:idx val="3"/>
          <c:order val="3"/>
          <c:tx>
            <c:v>Grado III</c:v>
          </c:tx>
          <c:spPr>
            <a:solidFill>
              <a:srgbClr val="5A3471"/>
            </a:solidFill>
            <a:ln w="9525">
              <a:solidFill>
                <a:srgbClr val="000000"/>
              </a:solidFill>
            </a:ln>
          </c:spPr>
          <c:invertIfNegative val="0"/>
          <c:dLbls>
            <c:dLbl>
              <c:idx val="0"/>
              <c:tx>
                <c:rich>
                  <a:bodyPr/>
                  <a:lstStyle/>
                  <a:p>
                    <a:r>
                      <a:rPr lang="es-ES"/>
                      <a:t>25,9%
877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F9E4-415C-AB2D-C4F97FBC3C08}"/>
                </c:ext>
              </c:extLst>
            </c:dLbl>
            <c:dLbl>
              <c:idx val="1"/>
              <c:tx>
                <c:rich>
                  <a:bodyPr/>
                  <a:lstStyle/>
                  <a:p>
                    <a:r>
                      <a:rPr lang="es-ES"/>
                      <a:t>23,0%
25.156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F9E4-415C-AB2D-C4F97FBC3C08}"/>
                </c:ext>
              </c:extLst>
            </c:dLbl>
            <c:dLbl>
              <c:idx val="2"/>
              <c:tx>
                <c:rich>
                  <a:bodyPr/>
                  <a:lstStyle/>
                  <a:p>
                    <a:r>
                      <a:rPr lang="es-ES"/>
                      <a:t>21,5%
10.620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F9E4-415C-AB2D-C4F97FBC3C08}"/>
                </c:ext>
              </c:extLst>
            </c:dLbl>
            <c:dLbl>
              <c:idx val="3"/>
              <c:tx>
                <c:rich>
                  <a:bodyPr/>
                  <a:lstStyle/>
                  <a:p>
                    <a:r>
                      <a:rPr lang="es-ES"/>
                      <a:t>22,1%
10.960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F9E4-415C-AB2D-C4F97FBC3C08}"/>
                </c:ext>
              </c:extLst>
            </c:dLbl>
            <c:dLbl>
              <c:idx val="4"/>
              <c:tx>
                <c:rich>
                  <a:bodyPr/>
                  <a:lstStyle/>
                  <a:p>
                    <a:r>
                      <a:rPr lang="es-ES"/>
                      <a:t>19,1%
9.987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F9E4-415C-AB2D-C4F97FBC3C08}"/>
                </c:ext>
              </c:extLst>
            </c:dLbl>
            <c:dLbl>
              <c:idx val="5"/>
              <c:tx>
                <c:rich>
                  <a:bodyPr/>
                  <a:lstStyle/>
                  <a:p>
                    <a:r>
                      <a:rPr lang="es-ES"/>
                      <a:t>16,7%
13.983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F9E4-415C-AB2D-C4F97FBC3C08}"/>
                </c:ext>
              </c:extLst>
            </c:dLbl>
            <c:dLbl>
              <c:idx val="6"/>
              <c:tx>
                <c:rich>
                  <a:bodyPr/>
                  <a:lstStyle/>
                  <a:p>
                    <a:r>
                      <a:rPr lang="es-ES"/>
                      <a:t>17,7%
33.601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F9E4-415C-AB2D-C4F97FBC3C08}"/>
                </c:ext>
              </c:extLst>
            </c:dLbl>
            <c:dLbl>
              <c:idx val="7"/>
              <c:tx>
                <c:rich>
                  <a:bodyPr/>
                  <a:lstStyle/>
                  <a:p>
                    <a:r>
                      <a:rPr lang="es-ES"/>
                      <a:t>20,3%
69.003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F9E4-415C-AB2D-C4F97FBC3C08}"/>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877</c:v>
              </c:pt>
              <c:pt idx="1">
                <c:v>25156</c:v>
              </c:pt>
              <c:pt idx="2">
                <c:v>10620</c:v>
              </c:pt>
              <c:pt idx="3">
                <c:v>10960</c:v>
              </c:pt>
              <c:pt idx="4">
                <c:v>9987</c:v>
              </c:pt>
              <c:pt idx="5">
                <c:v>13983</c:v>
              </c:pt>
              <c:pt idx="6">
                <c:v>33601</c:v>
              </c:pt>
              <c:pt idx="7">
                <c:v>69003</c:v>
              </c:pt>
            </c:numLit>
          </c:val>
          <c:extLst>
            <c:ext xmlns:c16="http://schemas.microsoft.com/office/drawing/2014/chart" uri="{C3380CC4-5D6E-409C-BE32-E72D297353CC}">
              <c16:uniqueId val="{0000001B-F9E4-415C-AB2D-C4F97FBC3C08}"/>
            </c:ext>
          </c:extLst>
        </c:ser>
        <c:dLbls>
          <c:showLegendKey val="0"/>
          <c:showVal val="0"/>
          <c:showCatName val="0"/>
          <c:showSerName val="0"/>
          <c:showPercent val="0"/>
          <c:showBubbleSize val="0"/>
        </c:dLbls>
        <c:gapWidth val="40"/>
        <c:overlap val="100"/>
        <c:axId val="1906767408"/>
        <c:axId val="1906760208"/>
      </c:barChart>
      <c:catAx>
        <c:axId val="190676740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60208"/>
        <c:crosses val="autoZero"/>
        <c:auto val="1"/>
        <c:lblAlgn val="ctr"/>
        <c:lblOffset val="100"/>
        <c:noMultiLvlLbl val="0"/>
      </c:catAx>
      <c:valAx>
        <c:axId val="1906760208"/>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67408"/>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dependencia de cada tramo de edad. Mujeres</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Lbls>
            <c:dLbl>
              <c:idx val="0"/>
              <c:tx>
                <c:rich>
                  <a:bodyPr/>
                  <a:lstStyle/>
                  <a:p>
                    <a:r>
                      <a:rPr lang="es-ES"/>
                      <a:t>32,7%
622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D2-45F0-8ED6-BE7E09ADD89D}"/>
                </c:ext>
              </c:extLst>
            </c:dLbl>
            <c:dLbl>
              <c:idx val="1"/>
              <c:tx>
                <c:rich>
                  <a:bodyPr/>
                  <a:lstStyle/>
                  <a:p>
                    <a:r>
                      <a:rPr lang="es-ES"/>
                      <a:t>29,3%
11.429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D2-45F0-8ED6-BE7E09ADD89D}"/>
                </c:ext>
              </c:extLst>
            </c:dLbl>
            <c:dLbl>
              <c:idx val="2"/>
              <c:tx>
                <c:rich>
                  <a:bodyPr/>
                  <a:lstStyle/>
                  <a:p>
                    <a:r>
                      <a:rPr lang="es-ES"/>
                      <a:t>27,1%
6.522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D2-45F0-8ED6-BE7E09ADD89D}"/>
                </c:ext>
              </c:extLst>
            </c:dLbl>
            <c:dLbl>
              <c:idx val="3"/>
              <c:tx>
                <c:rich>
                  <a:bodyPr/>
                  <a:lstStyle/>
                  <a:p>
                    <a:r>
                      <a:rPr lang="es-ES"/>
                      <a:t>27,6%
8.765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D2-45F0-8ED6-BE7E09ADD89D}"/>
                </c:ext>
              </c:extLst>
            </c:dLbl>
            <c:dLbl>
              <c:idx val="4"/>
              <c:tx>
                <c:rich>
                  <a:bodyPr/>
                  <a:lstStyle/>
                  <a:p>
                    <a:r>
                      <a:rPr lang="es-ES"/>
                      <a:t>22,8%
8.799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D2-45F0-8ED6-BE7E09ADD89D}"/>
                </c:ext>
              </c:extLst>
            </c:dLbl>
            <c:dLbl>
              <c:idx val="5"/>
              <c:tx>
                <c:rich>
                  <a:bodyPr/>
                  <a:lstStyle/>
                  <a:p>
                    <a:r>
                      <a:rPr lang="es-ES"/>
                      <a:t>19,3%
12.609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D2-45F0-8ED6-BE7E09ADD89D}"/>
                </c:ext>
              </c:extLst>
            </c:dLbl>
            <c:dLbl>
              <c:idx val="6"/>
              <c:tx>
                <c:rich>
                  <a:bodyPr/>
                  <a:lstStyle/>
                  <a:p>
                    <a:r>
                      <a:rPr lang="es-ES"/>
                      <a:t>19,2%
43.882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8D2-45F0-8ED6-BE7E09ADD89D}"/>
                </c:ext>
              </c:extLst>
            </c:dLbl>
            <c:dLbl>
              <c:idx val="7"/>
              <c:tx>
                <c:rich>
                  <a:bodyPr/>
                  <a:lstStyle/>
                  <a:p>
                    <a:r>
                      <a:rPr lang="es-ES"/>
                      <a:t>28,1%
206.843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8D2-45F0-8ED6-BE7E09ADD89D}"/>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622</c:v>
              </c:pt>
              <c:pt idx="1">
                <c:v>11429</c:v>
              </c:pt>
              <c:pt idx="2">
                <c:v>6522</c:v>
              </c:pt>
              <c:pt idx="3">
                <c:v>8765</c:v>
              </c:pt>
              <c:pt idx="4">
                <c:v>8799</c:v>
              </c:pt>
              <c:pt idx="5">
                <c:v>12609</c:v>
              </c:pt>
              <c:pt idx="6">
                <c:v>43882</c:v>
              </c:pt>
              <c:pt idx="7">
                <c:v>206843</c:v>
              </c:pt>
            </c:numLit>
          </c:val>
          <c:extLst>
            <c:ext xmlns:c16="http://schemas.microsoft.com/office/drawing/2014/chart" uri="{C3380CC4-5D6E-409C-BE32-E72D297353CC}">
              <c16:uniqueId val="{00000000-98D2-45F0-8ED6-BE7E09ADD89D}"/>
            </c:ext>
          </c:extLst>
        </c:ser>
        <c:ser>
          <c:idx val="1"/>
          <c:order val="1"/>
          <c:tx>
            <c:v>Grado II</c:v>
          </c:tx>
          <c:spPr>
            <a:solidFill>
              <a:srgbClr val="8E63A9"/>
            </a:solidFill>
            <a:ln w="9525">
              <a:solidFill>
                <a:srgbClr val="000000"/>
              </a:solidFill>
            </a:ln>
          </c:spPr>
          <c:invertIfNegative val="0"/>
          <c:dLbls>
            <c:dLbl>
              <c:idx val="0"/>
              <c:tx>
                <c:rich>
                  <a:bodyPr/>
                  <a:lstStyle/>
                  <a:p>
                    <a:r>
                      <a:rPr lang="es-ES"/>
                      <a:t>48,6%
924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8D2-45F0-8ED6-BE7E09ADD89D}"/>
                </c:ext>
              </c:extLst>
            </c:dLbl>
            <c:dLbl>
              <c:idx val="1"/>
              <c:tx>
                <c:rich>
                  <a:bodyPr/>
                  <a:lstStyle/>
                  <a:p>
                    <a:r>
                      <a:rPr lang="es-ES"/>
                      <a:t>38,2%
14.916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8D2-45F0-8ED6-BE7E09ADD89D}"/>
                </c:ext>
              </c:extLst>
            </c:dLbl>
            <c:dLbl>
              <c:idx val="2"/>
              <c:tx>
                <c:rich>
                  <a:bodyPr/>
                  <a:lstStyle/>
                  <a:p>
                    <a:r>
                      <a:rPr lang="es-ES"/>
                      <a:t>36,4%
8.757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8D2-45F0-8ED6-BE7E09ADD89D}"/>
                </c:ext>
              </c:extLst>
            </c:dLbl>
            <c:dLbl>
              <c:idx val="3"/>
              <c:tx>
                <c:rich>
                  <a:bodyPr/>
                  <a:lstStyle/>
                  <a:p>
                    <a:r>
                      <a:rPr lang="es-ES"/>
                      <a:t>37,6%
11.964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8D2-45F0-8ED6-BE7E09ADD89D}"/>
                </c:ext>
              </c:extLst>
            </c:dLbl>
            <c:dLbl>
              <c:idx val="4"/>
              <c:tx>
                <c:rich>
                  <a:bodyPr/>
                  <a:lstStyle/>
                  <a:p>
                    <a:r>
                      <a:rPr lang="es-ES"/>
                      <a:t>36,2%
13.980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8D2-45F0-8ED6-BE7E09ADD89D}"/>
                </c:ext>
              </c:extLst>
            </c:dLbl>
            <c:dLbl>
              <c:idx val="5"/>
              <c:tx>
                <c:rich>
                  <a:bodyPr/>
                  <a:lstStyle/>
                  <a:p>
                    <a:r>
                      <a:rPr lang="es-ES"/>
                      <a:t>36,5%
23.876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8D2-45F0-8ED6-BE7E09ADD89D}"/>
                </c:ext>
              </c:extLst>
            </c:dLbl>
            <c:dLbl>
              <c:idx val="6"/>
              <c:tx>
                <c:rich>
                  <a:bodyPr/>
                  <a:lstStyle/>
                  <a:p>
                    <a:r>
                      <a:rPr lang="es-ES"/>
                      <a:t>34,4%
78.633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8D2-45F0-8ED6-BE7E09ADD89D}"/>
                </c:ext>
              </c:extLst>
            </c:dLbl>
            <c:dLbl>
              <c:idx val="7"/>
              <c:tx>
                <c:rich>
                  <a:bodyPr/>
                  <a:lstStyle/>
                  <a:p>
                    <a:r>
                      <a:rPr lang="es-ES"/>
                      <a:t>36,9%
271.468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8D2-45F0-8ED6-BE7E09ADD89D}"/>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924</c:v>
              </c:pt>
              <c:pt idx="1">
                <c:v>14916</c:v>
              </c:pt>
              <c:pt idx="2">
                <c:v>8757</c:v>
              </c:pt>
              <c:pt idx="3">
                <c:v>11964</c:v>
              </c:pt>
              <c:pt idx="4">
                <c:v>13980</c:v>
              </c:pt>
              <c:pt idx="5">
                <c:v>23876</c:v>
              </c:pt>
              <c:pt idx="6">
                <c:v>78633</c:v>
              </c:pt>
              <c:pt idx="7">
                <c:v>271468</c:v>
              </c:pt>
            </c:numLit>
          </c:val>
          <c:extLst>
            <c:ext xmlns:c16="http://schemas.microsoft.com/office/drawing/2014/chart" uri="{C3380CC4-5D6E-409C-BE32-E72D297353CC}">
              <c16:uniqueId val="{00000009-98D2-45F0-8ED6-BE7E09ADD89D}"/>
            </c:ext>
          </c:extLst>
        </c:ser>
        <c:ser>
          <c:idx val="2"/>
          <c:order val="2"/>
          <c:tx>
            <c:v>Grado I</c:v>
          </c:tx>
          <c:spPr>
            <a:solidFill>
              <a:srgbClr val="DECEE8"/>
            </a:solidFill>
            <a:ln w="9525">
              <a:solidFill>
                <a:srgbClr val="000000"/>
              </a:solidFill>
            </a:ln>
          </c:spPr>
          <c:invertIfNegative val="0"/>
          <c:dLbls>
            <c:dLbl>
              <c:idx val="0"/>
              <c:tx>
                <c:rich>
                  <a:bodyPr/>
                  <a:lstStyle/>
                  <a:p>
                    <a:r>
                      <a:rPr lang="es-ES"/>
                      <a:t>18,6%
354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8D2-45F0-8ED6-BE7E09ADD89D}"/>
                </c:ext>
              </c:extLst>
            </c:dLbl>
            <c:dLbl>
              <c:idx val="1"/>
              <c:tx>
                <c:rich>
                  <a:bodyPr/>
                  <a:lstStyle/>
                  <a:p>
                    <a:r>
                      <a:rPr lang="es-ES"/>
                      <a:t>32,6%
12.717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8D2-45F0-8ED6-BE7E09ADD89D}"/>
                </c:ext>
              </c:extLst>
            </c:dLbl>
            <c:dLbl>
              <c:idx val="2"/>
              <c:tx>
                <c:rich>
                  <a:bodyPr/>
                  <a:lstStyle/>
                  <a:p>
                    <a:r>
                      <a:rPr lang="es-ES"/>
                      <a:t>36,5%
8.768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8D2-45F0-8ED6-BE7E09ADD89D}"/>
                </c:ext>
              </c:extLst>
            </c:dLbl>
            <c:dLbl>
              <c:idx val="3"/>
              <c:tx>
                <c:rich>
                  <a:bodyPr/>
                  <a:lstStyle/>
                  <a:p>
                    <a:r>
                      <a:rPr lang="es-ES"/>
                      <a:t>34,8%
11.069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8D2-45F0-8ED6-BE7E09ADD89D}"/>
                </c:ext>
              </c:extLst>
            </c:dLbl>
            <c:dLbl>
              <c:idx val="4"/>
              <c:tx>
                <c:rich>
                  <a:bodyPr/>
                  <a:lstStyle/>
                  <a:p>
                    <a:r>
                      <a:rPr lang="es-ES"/>
                      <a:t>41,0%
15.853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8D2-45F0-8ED6-BE7E09ADD89D}"/>
                </c:ext>
              </c:extLst>
            </c:dLbl>
            <c:dLbl>
              <c:idx val="5"/>
              <c:tx>
                <c:rich>
                  <a:bodyPr/>
                  <a:lstStyle/>
                  <a:p>
                    <a:r>
                      <a:rPr lang="es-ES"/>
                      <a:t>44,1%
28.841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8D2-45F0-8ED6-BE7E09ADD89D}"/>
                </c:ext>
              </c:extLst>
            </c:dLbl>
            <c:dLbl>
              <c:idx val="6"/>
              <c:tx>
                <c:rich>
                  <a:bodyPr/>
                  <a:lstStyle/>
                  <a:p>
                    <a:r>
                      <a:rPr lang="es-ES"/>
                      <a:t>46,5%
106.364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8D2-45F0-8ED6-BE7E09ADD89D}"/>
                </c:ext>
              </c:extLst>
            </c:dLbl>
            <c:dLbl>
              <c:idx val="7"/>
              <c:tx>
                <c:rich>
                  <a:bodyPr/>
                  <a:lstStyle/>
                  <a:p>
                    <a:r>
                      <a:rPr lang="es-ES"/>
                      <a:t>34,9%
256.478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8D2-45F0-8ED6-BE7E09ADD89D}"/>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354</c:v>
              </c:pt>
              <c:pt idx="1">
                <c:v>12717</c:v>
              </c:pt>
              <c:pt idx="2">
                <c:v>8768</c:v>
              </c:pt>
              <c:pt idx="3">
                <c:v>11069</c:v>
              </c:pt>
              <c:pt idx="4">
                <c:v>15853</c:v>
              </c:pt>
              <c:pt idx="5">
                <c:v>28841</c:v>
              </c:pt>
              <c:pt idx="6">
                <c:v>106364</c:v>
              </c:pt>
              <c:pt idx="7">
                <c:v>256478</c:v>
              </c:pt>
            </c:numLit>
          </c:val>
          <c:extLst>
            <c:ext xmlns:c16="http://schemas.microsoft.com/office/drawing/2014/chart" uri="{C3380CC4-5D6E-409C-BE32-E72D297353CC}">
              <c16:uniqueId val="{00000012-98D2-45F0-8ED6-BE7E09ADD89D}"/>
            </c:ext>
          </c:extLst>
        </c:ser>
        <c:dLbls>
          <c:showLegendKey val="0"/>
          <c:showVal val="0"/>
          <c:showCatName val="0"/>
          <c:showSerName val="0"/>
          <c:showPercent val="0"/>
          <c:showBubbleSize val="0"/>
        </c:dLbls>
        <c:gapWidth val="40"/>
        <c:overlap val="100"/>
        <c:axId val="1906766928"/>
        <c:axId val="1906773168"/>
      </c:barChart>
      <c:catAx>
        <c:axId val="190676692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73168"/>
        <c:crosses val="autoZero"/>
        <c:auto val="1"/>
        <c:lblAlgn val="ctr"/>
        <c:lblOffset val="100"/>
        <c:noMultiLvlLbl val="0"/>
      </c:catAx>
      <c:valAx>
        <c:axId val="1906773168"/>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66928"/>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dependencia de cada tramo de edad. Hombres</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Lbls>
            <c:dLbl>
              <c:idx val="0"/>
              <c:tx>
                <c:rich>
                  <a:bodyPr/>
                  <a:lstStyle/>
                  <a:p>
                    <a:r>
                      <a:rPr lang="es-ES"/>
                      <a:t>35,2%
877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EC-4CCA-930C-1AD49D6E5E2F}"/>
                </c:ext>
              </c:extLst>
            </c:dLbl>
            <c:dLbl>
              <c:idx val="1"/>
              <c:tx>
                <c:rich>
                  <a:bodyPr/>
                  <a:lstStyle/>
                  <a:p>
                    <a:r>
                      <a:rPr lang="es-ES"/>
                      <a:t>27,7%
25.156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EC-4CCA-930C-1AD49D6E5E2F}"/>
                </c:ext>
              </c:extLst>
            </c:dLbl>
            <c:dLbl>
              <c:idx val="2"/>
              <c:tx>
                <c:rich>
                  <a:bodyPr/>
                  <a:lstStyle/>
                  <a:p>
                    <a:r>
                      <a:rPr lang="es-ES"/>
                      <a:t>26,6%
10.620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EC-4CCA-930C-1AD49D6E5E2F}"/>
                </c:ext>
              </c:extLst>
            </c:dLbl>
            <c:dLbl>
              <c:idx val="3"/>
              <c:tx>
                <c:rich>
                  <a:bodyPr/>
                  <a:lstStyle/>
                  <a:p>
                    <a:r>
                      <a:rPr lang="es-ES"/>
                      <a:t>25,9%
10.960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EC-4CCA-930C-1AD49D6E5E2F}"/>
                </c:ext>
              </c:extLst>
            </c:dLbl>
            <c:dLbl>
              <c:idx val="4"/>
              <c:tx>
                <c:rich>
                  <a:bodyPr/>
                  <a:lstStyle/>
                  <a:p>
                    <a:r>
                      <a:rPr lang="es-ES"/>
                      <a:t>22,8%
9.987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EC-4CCA-930C-1AD49D6E5E2F}"/>
                </c:ext>
              </c:extLst>
            </c:dLbl>
            <c:dLbl>
              <c:idx val="5"/>
              <c:tx>
                <c:rich>
                  <a:bodyPr/>
                  <a:lstStyle/>
                  <a:p>
                    <a:r>
                      <a:rPr lang="es-ES"/>
                      <a:t>20,7%
13.983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EC-4CCA-930C-1AD49D6E5E2F}"/>
                </c:ext>
              </c:extLst>
            </c:dLbl>
            <c:dLbl>
              <c:idx val="6"/>
              <c:tx>
                <c:rich>
                  <a:bodyPr/>
                  <a:lstStyle/>
                  <a:p>
                    <a:r>
                      <a:rPr lang="es-ES"/>
                      <a:t>22,8%
33.601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EC-4CCA-930C-1AD49D6E5E2F}"/>
                </c:ext>
              </c:extLst>
            </c:dLbl>
            <c:dLbl>
              <c:idx val="7"/>
              <c:tx>
                <c:rich>
                  <a:bodyPr/>
                  <a:lstStyle/>
                  <a:p>
                    <a:r>
                      <a:rPr lang="es-ES"/>
                      <a:t>25,3%
69.003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CEC-4CCA-930C-1AD49D6E5E2F}"/>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877</c:v>
              </c:pt>
              <c:pt idx="1">
                <c:v>25156</c:v>
              </c:pt>
              <c:pt idx="2">
                <c:v>10620</c:v>
              </c:pt>
              <c:pt idx="3">
                <c:v>10960</c:v>
              </c:pt>
              <c:pt idx="4">
                <c:v>9987</c:v>
              </c:pt>
              <c:pt idx="5">
                <c:v>13983</c:v>
              </c:pt>
              <c:pt idx="6">
                <c:v>33601</c:v>
              </c:pt>
              <c:pt idx="7">
                <c:v>69003</c:v>
              </c:pt>
            </c:numLit>
          </c:val>
          <c:extLst>
            <c:ext xmlns:c16="http://schemas.microsoft.com/office/drawing/2014/chart" uri="{C3380CC4-5D6E-409C-BE32-E72D297353CC}">
              <c16:uniqueId val="{00000000-6CEC-4CCA-930C-1AD49D6E5E2F}"/>
            </c:ext>
          </c:extLst>
        </c:ser>
        <c:ser>
          <c:idx val="1"/>
          <c:order val="1"/>
          <c:tx>
            <c:v>Grado II</c:v>
          </c:tx>
          <c:spPr>
            <a:solidFill>
              <a:srgbClr val="8E63A9"/>
            </a:solidFill>
            <a:ln w="9525">
              <a:solidFill>
                <a:srgbClr val="000000"/>
              </a:solidFill>
            </a:ln>
          </c:spPr>
          <c:invertIfNegative val="0"/>
          <c:dLbls>
            <c:dLbl>
              <c:idx val="0"/>
              <c:tx>
                <c:rich>
                  <a:bodyPr/>
                  <a:lstStyle/>
                  <a:p>
                    <a:r>
                      <a:rPr lang="es-ES"/>
                      <a:t>44,5%
1.109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CEC-4CCA-930C-1AD49D6E5E2F}"/>
                </c:ext>
              </c:extLst>
            </c:dLbl>
            <c:dLbl>
              <c:idx val="1"/>
              <c:tx>
                <c:rich>
                  <a:bodyPr/>
                  <a:lstStyle/>
                  <a:p>
                    <a:r>
                      <a:rPr lang="es-ES"/>
                      <a:t>40,9%
37.198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CEC-4CCA-930C-1AD49D6E5E2F}"/>
                </c:ext>
              </c:extLst>
            </c:dLbl>
            <c:dLbl>
              <c:idx val="2"/>
              <c:tx>
                <c:rich>
                  <a:bodyPr/>
                  <a:lstStyle/>
                  <a:p>
                    <a:r>
                      <a:rPr lang="es-ES"/>
                      <a:t>35,6%
14.242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CEC-4CCA-930C-1AD49D6E5E2F}"/>
                </c:ext>
              </c:extLst>
            </c:dLbl>
            <c:dLbl>
              <c:idx val="3"/>
              <c:tx>
                <c:rich>
                  <a:bodyPr/>
                  <a:lstStyle/>
                  <a:p>
                    <a:r>
                      <a:rPr lang="es-ES"/>
                      <a:t>37,4%
15.793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CEC-4CCA-930C-1AD49D6E5E2F}"/>
                </c:ext>
              </c:extLst>
            </c:dLbl>
            <c:dLbl>
              <c:idx val="4"/>
              <c:tx>
                <c:rich>
                  <a:bodyPr/>
                  <a:lstStyle/>
                  <a:p>
                    <a:r>
                      <a:rPr lang="es-ES"/>
                      <a:t>37,2%
16.322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CEC-4CCA-930C-1AD49D6E5E2F}"/>
                </c:ext>
              </c:extLst>
            </c:dLbl>
            <c:dLbl>
              <c:idx val="5"/>
              <c:tx>
                <c:rich>
                  <a:bodyPr/>
                  <a:lstStyle/>
                  <a:p>
                    <a:r>
                      <a:rPr lang="es-ES"/>
                      <a:t>38,0%
25.689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CEC-4CCA-930C-1AD49D6E5E2F}"/>
                </c:ext>
              </c:extLst>
            </c:dLbl>
            <c:dLbl>
              <c:idx val="6"/>
              <c:tx>
                <c:rich>
                  <a:bodyPr/>
                  <a:lstStyle/>
                  <a:p>
                    <a:r>
                      <a:rPr lang="es-ES"/>
                      <a:t>37,2%
54.972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CEC-4CCA-930C-1AD49D6E5E2F}"/>
                </c:ext>
              </c:extLst>
            </c:dLbl>
            <c:dLbl>
              <c:idx val="7"/>
              <c:tx>
                <c:rich>
                  <a:bodyPr/>
                  <a:lstStyle/>
                  <a:p>
                    <a:r>
                      <a:rPr lang="es-ES"/>
                      <a:t>36,2%
98.685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CEC-4CCA-930C-1AD49D6E5E2F}"/>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1109</c:v>
              </c:pt>
              <c:pt idx="1">
                <c:v>37198</c:v>
              </c:pt>
              <c:pt idx="2">
                <c:v>14242</c:v>
              </c:pt>
              <c:pt idx="3">
                <c:v>15793</c:v>
              </c:pt>
              <c:pt idx="4">
                <c:v>16322</c:v>
              </c:pt>
              <c:pt idx="5">
                <c:v>25689</c:v>
              </c:pt>
              <c:pt idx="6">
                <c:v>54972</c:v>
              </c:pt>
              <c:pt idx="7">
                <c:v>98685</c:v>
              </c:pt>
            </c:numLit>
          </c:val>
          <c:extLst>
            <c:ext xmlns:c16="http://schemas.microsoft.com/office/drawing/2014/chart" uri="{C3380CC4-5D6E-409C-BE32-E72D297353CC}">
              <c16:uniqueId val="{00000009-6CEC-4CCA-930C-1AD49D6E5E2F}"/>
            </c:ext>
          </c:extLst>
        </c:ser>
        <c:ser>
          <c:idx val="2"/>
          <c:order val="2"/>
          <c:tx>
            <c:v>Grado I</c:v>
          </c:tx>
          <c:spPr>
            <a:solidFill>
              <a:srgbClr val="DECEE8"/>
            </a:solidFill>
            <a:ln w="9525">
              <a:solidFill>
                <a:srgbClr val="000000"/>
              </a:solidFill>
            </a:ln>
          </c:spPr>
          <c:invertIfNegative val="0"/>
          <c:dLbls>
            <c:dLbl>
              <c:idx val="0"/>
              <c:tx>
                <c:rich>
                  <a:bodyPr/>
                  <a:lstStyle/>
                  <a:p>
                    <a:r>
                      <a:rPr lang="es-ES"/>
                      <a:t>20,2%
504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CEC-4CCA-930C-1AD49D6E5E2F}"/>
                </c:ext>
              </c:extLst>
            </c:dLbl>
            <c:dLbl>
              <c:idx val="1"/>
              <c:tx>
                <c:rich>
                  <a:bodyPr/>
                  <a:lstStyle/>
                  <a:p>
                    <a:r>
                      <a:rPr lang="es-ES"/>
                      <a:t>31,4%
28.581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CEC-4CCA-930C-1AD49D6E5E2F}"/>
                </c:ext>
              </c:extLst>
            </c:dLbl>
            <c:dLbl>
              <c:idx val="2"/>
              <c:tx>
                <c:rich>
                  <a:bodyPr/>
                  <a:lstStyle/>
                  <a:p>
                    <a:r>
                      <a:rPr lang="es-ES"/>
                      <a:t>37,8%
15.134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CEC-4CCA-930C-1AD49D6E5E2F}"/>
                </c:ext>
              </c:extLst>
            </c:dLbl>
            <c:dLbl>
              <c:idx val="3"/>
              <c:tx>
                <c:rich>
                  <a:bodyPr/>
                  <a:lstStyle/>
                  <a:p>
                    <a:r>
                      <a:rPr lang="es-ES"/>
                      <a:t>36,7%
15.499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CEC-4CCA-930C-1AD49D6E5E2F}"/>
                </c:ext>
              </c:extLst>
            </c:dLbl>
            <c:dLbl>
              <c:idx val="4"/>
              <c:tx>
                <c:rich>
                  <a:bodyPr/>
                  <a:lstStyle/>
                  <a:p>
                    <a:r>
                      <a:rPr lang="es-ES"/>
                      <a:t>40,0%
17.571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CEC-4CCA-930C-1AD49D6E5E2F}"/>
                </c:ext>
              </c:extLst>
            </c:dLbl>
            <c:dLbl>
              <c:idx val="5"/>
              <c:tx>
                <c:rich>
                  <a:bodyPr/>
                  <a:lstStyle/>
                  <a:p>
                    <a:r>
                      <a:rPr lang="es-ES"/>
                      <a:t>41,3%
27.929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CEC-4CCA-930C-1AD49D6E5E2F}"/>
                </c:ext>
              </c:extLst>
            </c:dLbl>
            <c:dLbl>
              <c:idx val="6"/>
              <c:tx>
                <c:rich>
                  <a:bodyPr/>
                  <a:lstStyle/>
                  <a:p>
                    <a:r>
                      <a:rPr lang="es-ES"/>
                      <a:t>40,0%
59.025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CEC-4CCA-930C-1AD49D6E5E2F}"/>
                </c:ext>
              </c:extLst>
            </c:dLbl>
            <c:dLbl>
              <c:idx val="7"/>
              <c:tx>
                <c:rich>
                  <a:bodyPr/>
                  <a:lstStyle/>
                  <a:p>
                    <a:r>
                      <a:rPr lang="es-ES"/>
                      <a:t>38,4%
104.737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CEC-4CCA-930C-1AD49D6E5E2F}"/>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504</c:v>
              </c:pt>
              <c:pt idx="1">
                <c:v>28581</c:v>
              </c:pt>
              <c:pt idx="2">
                <c:v>15134</c:v>
              </c:pt>
              <c:pt idx="3">
                <c:v>15499</c:v>
              </c:pt>
              <c:pt idx="4">
                <c:v>17571</c:v>
              </c:pt>
              <c:pt idx="5">
                <c:v>27929</c:v>
              </c:pt>
              <c:pt idx="6">
                <c:v>59025</c:v>
              </c:pt>
              <c:pt idx="7">
                <c:v>104737</c:v>
              </c:pt>
            </c:numLit>
          </c:val>
          <c:extLst>
            <c:ext xmlns:c16="http://schemas.microsoft.com/office/drawing/2014/chart" uri="{C3380CC4-5D6E-409C-BE32-E72D297353CC}">
              <c16:uniqueId val="{00000012-6CEC-4CCA-930C-1AD49D6E5E2F}"/>
            </c:ext>
          </c:extLst>
        </c:ser>
        <c:dLbls>
          <c:showLegendKey val="0"/>
          <c:showVal val="0"/>
          <c:showCatName val="0"/>
          <c:showSerName val="0"/>
          <c:showPercent val="0"/>
          <c:showBubbleSize val="0"/>
        </c:dLbls>
        <c:gapWidth val="40"/>
        <c:overlap val="100"/>
        <c:axId val="1906774128"/>
        <c:axId val="1906774608"/>
      </c:barChart>
      <c:catAx>
        <c:axId val="190677412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74608"/>
        <c:crosses val="autoZero"/>
        <c:auto val="1"/>
        <c:lblAlgn val="ctr"/>
        <c:lblOffset val="100"/>
        <c:noMultiLvlLbl val="0"/>
      </c:catAx>
      <c:valAx>
        <c:axId val="1906774608"/>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74128"/>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Servicios</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CAE6-4F80-9C2A-E00D8D93FAF5}"/>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81.162129359756904</c:v>
              </c:pt>
              <c:pt idx="1">
                <c:v>42.838169186759302</c:v>
              </c:pt>
              <c:pt idx="2">
                <c:v>61.869623398967697</c:v>
              </c:pt>
              <c:pt idx="3">
                <c:v>52.353618448497379</c:v>
              </c:pt>
              <c:pt idx="4">
                <c:v>29.741851987235847</c:v>
              </c:pt>
              <c:pt idx="5">
                <c:v>66.241871711923665</c:v>
              </c:pt>
              <c:pt idx="6">
                <c:v>50.401004981019469</c:v>
              </c:pt>
              <c:pt idx="7">
                <c:v>69.836837760404023</c:v>
              </c:pt>
              <c:pt idx="8">
                <c:v>40.166587836385197</c:v>
              </c:pt>
              <c:pt idx="9">
                <c:v>41.064422157008181</c:v>
              </c:pt>
              <c:pt idx="10">
                <c:v>38.85695261347243</c:v>
              </c:pt>
              <c:pt idx="11">
                <c:v>60.633380989942808</c:v>
              </c:pt>
              <c:pt idx="12">
                <c:v>69.635176380908064</c:v>
              </c:pt>
              <c:pt idx="13">
                <c:v>49.575680992518777</c:v>
              </c:pt>
              <c:pt idx="14">
                <c:v>46.681601792215069</c:v>
              </c:pt>
              <c:pt idx="15">
                <c:v>54.410996084616308</c:v>
              </c:pt>
              <c:pt idx="16">
                <c:v>84.746692260231711</c:v>
              </c:pt>
              <c:pt idx="17">
                <c:v>50.307778399552312</c:v>
              </c:pt>
              <c:pt idx="18">
                <c:v>69.072164948453619</c:v>
              </c:pt>
              <c:pt idx="19">
                <c:v>58.533101221885261</c:v>
              </c:pt>
            </c:numLit>
          </c:val>
          <c:extLst>
            <c:ext xmlns:c16="http://schemas.microsoft.com/office/drawing/2014/chart" uri="{C3380CC4-5D6E-409C-BE32-E72D297353CC}">
              <c16:uniqueId val="{00000000-CAE6-4F80-9C2A-E00D8D93FAF5}"/>
            </c:ext>
          </c:extLst>
        </c:ser>
        <c:ser>
          <c:idx val="1"/>
          <c:order val="1"/>
          <c:tx>
            <c:v>P.E. Vinculada Servicio</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4-CAE6-4F80-9C2A-E00D8D93FAF5}"/>
              </c:ext>
            </c:extLst>
          </c:dPt>
          <c:dLbls>
            <c:dLbl>
              <c:idx val="17"/>
              <c:delete val="1"/>
              <c:extLst>
                <c:ext xmlns:c15="http://schemas.microsoft.com/office/drawing/2012/chart" uri="{CE6537A1-D6FC-4f65-9D91-7224C49458BB}"/>
                <c:ext xmlns:c16="http://schemas.microsoft.com/office/drawing/2014/chart" uri="{C3380CC4-5D6E-409C-BE32-E72D297353CC}">
                  <c16:uniqueId val="{00000003-CAE6-4F80-9C2A-E00D8D93FAF5}"/>
                </c:ext>
              </c:extLst>
            </c:dLbl>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0.69295440250179396</c:v>
              </c:pt>
              <c:pt idx="1">
                <c:v>16.38595364586374</c:v>
              </c:pt>
              <c:pt idx="2">
                <c:v>10.24087172624737</c:v>
              </c:pt>
              <c:pt idx="3">
                <c:v>1.3682858048690949</c:v>
              </c:pt>
              <c:pt idx="4">
                <c:v>36.15554084626708</c:v>
              </c:pt>
              <c:pt idx="5">
                <c:v>2.2710191811260341</c:v>
              </c:pt>
              <c:pt idx="6">
                <c:v>25.244662409760171</c:v>
              </c:pt>
              <c:pt idx="7">
                <c:v>10.054387413198659</c:v>
              </c:pt>
              <c:pt idx="8">
                <c:v>7.1500089067980372</c:v>
              </c:pt>
              <c:pt idx="9">
                <c:v>10.219613660550159</c:v>
              </c:pt>
              <c:pt idx="10">
                <c:v>43.977361003218292</c:v>
              </c:pt>
              <c:pt idx="11">
                <c:v>13.08543679747584</c:v>
              </c:pt>
              <c:pt idx="12">
                <c:v>9.9779275128501066</c:v>
              </c:pt>
              <c:pt idx="13">
                <c:v>2.3692939504027799</c:v>
              </c:pt>
              <c:pt idx="14">
                <c:v>12.27347281673801</c:v>
              </c:pt>
              <c:pt idx="15">
                <c:v>1.2360508724795289</c:v>
              </c:pt>
              <c:pt idx="16">
                <c:v>6.814286693631316</c:v>
              </c:pt>
              <c:pt idx="17">
                <c:v>0</c:v>
              </c:pt>
              <c:pt idx="18">
                <c:v>0.15860428231562251</c:v>
              </c:pt>
              <c:pt idx="19">
                <c:v>9.8045085723692296</c:v>
              </c:pt>
            </c:numLit>
          </c:val>
          <c:extLst>
            <c:ext xmlns:c16="http://schemas.microsoft.com/office/drawing/2014/chart" uri="{C3380CC4-5D6E-409C-BE32-E72D297353CC}">
              <c16:uniqueId val="{00000002-CAE6-4F80-9C2A-E00D8D93FAF5}"/>
            </c:ext>
          </c:extLst>
        </c:ser>
        <c:ser>
          <c:idx val="2"/>
          <c:order val="2"/>
          <c:tx>
            <c:v>P.E. Cuidados Familiares</c:v>
          </c:tx>
          <c:spPr>
            <a:solidFill>
              <a:srgbClr val="BFA6D2"/>
            </a:solidFill>
            <a:ln w="9525">
              <a:solidFill>
                <a:srgbClr val="000000"/>
              </a:solidFill>
            </a:ln>
          </c:spPr>
          <c:invertIfNegative val="0"/>
          <c:dPt>
            <c:idx val="19"/>
            <c:invertIfNegative val="0"/>
            <c:bubble3D val="0"/>
            <c:spPr>
              <a:pattFill prst="ltHorz">
                <a:fgClr>
                  <a:srgbClr val="BFA6D2"/>
                </a:fgClr>
                <a:bgClr>
                  <a:srgbClr val="D7C4E5"/>
                </a:bgClr>
              </a:pattFill>
              <a:ln w="9525">
                <a:solidFill>
                  <a:srgbClr val="000000"/>
                </a:solidFill>
              </a:ln>
            </c:spPr>
            <c:extLst>
              <c:ext xmlns:c16="http://schemas.microsoft.com/office/drawing/2014/chart" uri="{C3380CC4-5D6E-409C-BE32-E72D297353CC}">
                <c16:uniqueId val="{00000006-CAE6-4F80-9C2A-E00D8D93FAF5}"/>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18.142790067240139</c:v>
              </c:pt>
              <c:pt idx="1">
                <c:v>40.775877167376962</c:v>
              </c:pt>
              <c:pt idx="2">
                <c:v>27.82833110303957</c:v>
              </c:pt>
              <c:pt idx="3">
                <c:v>46.278095746633518</c:v>
              </c:pt>
              <c:pt idx="4">
                <c:v>33.551338161053543</c:v>
              </c:pt>
              <c:pt idx="5">
                <c:v>31.4871091069503</c:v>
              </c:pt>
              <c:pt idx="6">
                <c:v>22.495776007723869</c:v>
              </c:pt>
              <c:pt idx="7">
                <c:v>20.093397432784609</c:v>
              </c:pt>
              <c:pt idx="8">
                <c:v>52.657604255606671</c:v>
              </c:pt>
              <c:pt idx="9">
                <c:v>48.261974122208237</c:v>
              </c:pt>
              <c:pt idx="10">
                <c:v>17.165686383309289</c:v>
              </c:pt>
              <c:pt idx="11">
                <c:v>26.19120982054822</c:v>
              </c:pt>
              <c:pt idx="12">
                <c:v>20.357200804528379</c:v>
              </c:pt>
              <c:pt idx="13">
                <c:v>48.046409442713347</c:v>
              </c:pt>
              <c:pt idx="14">
                <c:v>40.88890666880026</c:v>
              </c:pt>
              <c:pt idx="15">
                <c:v>37.202563796913537</c:v>
              </c:pt>
              <c:pt idx="16">
                <c:v>8.4390210461369719</c:v>
              </c:pt>
              <c:pt idx="17">
                <c:v>49.692221600447681</c:v>
              </c:pt>
              <c:pt idx="18">
                <c:v>30.76923076923077</c:v>
              </c:pt>
              <c:pt idx="19">
                <c:v>31.13412843683469</c:v>
              </c:pt>
            </c:numLit>
          </c:val>
          <c:extLst>
            <c:ext xmlns:c16="http://schemas.microsoft.com/office/drawing/2014/chart" uri="{C3380CC4-5D6E-409C-BE32-E72D297353CC}">
              <c16:uniqueId val="{00000005-CAE6-4F80-9C2A-E00D8D93FAF5}"/>
            </c:ext>
          </c:extLst>
        </c:ser>
        <c:ser>
          <c:idx val="3"/>
          <c:order val="3"/>
          <c:tx>
            <c:v>P.E. Asist. Personal</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14-CAE6-4F80-9C2A-E00D8D93FAF5}"/>
              </c:ext>
            </c:extLst>
          </c:dPt>
          <c:dLbls>
            <c:dLbl>
              <c:idx val="0"/>
              <c:delete val="1"/>
              <c:extLst>
                <c:ext xmlns:c15="http://schemas.microsoft.com/office/drawing/2012/chart" uri="{CE6537A1-D6FC-4f65-9D91-7224C49458BB}"/>
                <c:ext xmlns:c16="http://schemas.microsoft.com/office/drawing/2014/chart" uri="{C3380CC4-5D6E-409C-BE32-E72D297353CC}">
                  <c16:uniqueId val="{00000008-CAE6-4F80-9C2A-E00D8D93FAF5}"/>
                </c:ext>
              </c:extLst>
            </c:dLbl>
            <c:dLbl>
              <c:idx val="1"/>
              <c:delete val="1"/>
              <c:extLst>
                <c:ext xmlns:c15="http://schemas.microsoft.com/office/drawing/2012/chart" uri="{CE6537A1-D6FC-4f65-9D91-7224C49458BB}"/>
                <c:ext xmlns:c16="http://schemas.microsoft.com/office/drawing/2014/chart" uri="{C3380CC4-5D6E-409C-BE32-E72D297353CC}">
                  <c16:uniqueId val="{00000009-CAE6-4F80-9C2A-E00D8D93FAF5}"/>
                </c:ext>
              </c:extLst>
            </c:dLbl>
            <c:dLbl>
              <c:idx val="3"/>
              <c:delete val="1"/>
              <c:extLst>
                <c:ext xmlns:c15="http://schemas.microsoft.com/office/drawing/2012/chart" uri="{CE6537A1-D6FC-4f65-9D91-7224C49458BB}"/>
                <c:ext xmlns:c16="http://schemas.microsoft.com/office/drawing/2014/chart" uri="{C3380CC4-5D6E-409C-BE32-E72D297353CC}">
                  <c16:uniqueId val="{0000000A-CAE6-4F80-9C2A-E00D8D93FAF5}"/>
                </c:ext>
              </c:extLst>
            </c:dLbl>
            <c:dLbl>
              <c:idx val="5"/>
              <c:delete val="1"/>
              <c:extLst>
                <c:ext xmlns:c15="http://schemas.microsoft.com/office/drawing/2012/chart" uri="{CE6537A1-D6FC-4f65-9D91-7224C49458BB}"/>
                <c:ext xmlns:c16="http://schemas.microsoft.com/office/drawing/2014/chart" uri="{C3380CC4-5D6E-409C-BE32-E72D297353CC}">
                  <c16:uniqueId val="{0000000B-CAE6-4F80-9C2A-E00D8D93FAF5}"/>
                </c:ext>
              </c:extLst>
            </c:dLbl>
            <c:dLbl>
              <c:idx val="7"/>
              <c:delete val="1"/>
              <c:extLst>
                <c:ext xmlns:c15="http://schemas.microsoft.com/office/drawing/2012/chart" uri="{CE6537A1-D6FC-4f65-9D91-7224C49458BB}"/>
                <c:ext xmlns:c16="http://schemas.microsoft.com/office/drawing/2014/chart" uri="{C3380CC4-5D6E-409C-BE32-E72D297353CC}">
                  <c16:uniqueId val="{0000000C-CAE6-4F80-9C2A-E00D8D93FAF5}"/>
                </c:ext>
              </c:extLst>
            </c:dLbl>
            <c:dLbl>
              <c:idx val="8"/>
              <c:delete val="1"/>
              <c:extLst>
                <c:ext xmlns:c15="http://schemas.microsoft.com/office/drawing/2012/chart" uri="{CE6537A1-D6FC-4f65-9D91-7224C49458BB}"/>
                <c:ext xmlns:c16="http://schemas.microsoft.com/office/drawing/2014/chart" uri="{C3380CC4-5D6E-409C-BE32-E72D297353CC}">
                  <c16:uniqueId val="{0000000D-CAE6-4F80-9C2A-E00D8D93FAF5}"/>
                </c:ext>
              </c:extLst>
            </c:dLbl>
            <c:dLbl>
              <c:idx val="10"/>
              <c:delete val="1"/>
              <c:extLst>
                <c:ext xmlns:c15="http://schemas.microsoft.com/office/drawing/2012/chart" uri="{CE6537A1-D6FC-4f65-9D91-7224C49458BB}"/>
                <c:ext xmlns:c16="http://schemas.microsoft.com/office/drawing/2014/chart" uri="{C3380CC4-5D6E-409C-BE32-E72D297353CC}">
                  <c16:uniqueId val="{0000000E-CAE6-4F80-9C2A-E00D8D93FAF5}"/>
                </c:ext>
              </c:extLst>
            </c:dLbl>
            <c:dLbl>
              <c:idx val="12"/>
              <c:delete val="1"/>
              <c:extLst>
                <c:ext xmlns:c15="http://schemas.microsoft.com/office/drawing/2012/chart" uri="{CE6537A1-D6FC-4f65-9D91-7224C49458BB}"/>
                <c:ext xmlns:c16="http://schemas.microsoft.com/office/drawing/2014/chart" uri="{C3380CC4-5D6E-409C-BE32-E72D297353CC}">
                  <c16:uniqueId val="{0000000F-CAE6-4F80-9C2A-E00D8D93FAF5}"/>
                </c:ext>
              </c:extLst>
            </c:dLbl>
            <c:dLbl>
              <c:idx val="13"/>
              <c:delete val="1"/>
              <c:extLst>
                <c:ext xmlns:c15="http://schemas.microsoft.com/office/drawing/2012/chart" uri="{CE6537A1-D6FC-4f65-9D91-7224C49458BB}"/>
                <c:ext xmlns:c16="http://schemas.microsoft.com/office/drawing/2014/chart" uri="{C3380CC4-5D6E-409C-BE32-E72D297353CC}">
                  <c16:uniqueId val="{00000010-CAE6-4F80-9C2A-E00D8D93FAF5}"/>
                </c:ext>
              </c:extLst>
            </c:dLbl>
            <c:dLbl>
              <c:idx val="16"/>
              <c:delete val="1"/>
              <c:extLst>
                <c:ext xmlns:c15="http://schemas.microsoft.com/office/drawing/2012/chart" uri="{CE6537A1-D6FC-4f65-9D91-7224C49458BB}"/>
                <c:ext xmlns:c16="http://schemas.microsoft.com/office/drawing/2014/chart" uri="{C3380CC4-5D6E-409C-BE32-E72D297353CC}">
                  <c16:uniqueId val="{00000011-CAE6-4F80-9C2A-E00D8D93FAF5}"/>
                </c:ext>
              </c:extLst>
            </c:dLbl>
            <c:dLbl>
              <c:idx val="17"/>
              <c:delete val="1"/>
              <c:extLst>
                <c:ext xmlns:c15="http://schemas.microsoft.com/office/drawing/2012/chart" uri="{CE6537A1-D6FC-4f65-9D91-7224C49458BB}"/>
                <c:ext xmlns:c16="http://schemas.microsoft.com/office/drawing/2014/chart" uri="{C3380CC4-5D6E-409C-BE32-E72D297353CC}">
                  <c16:uniqueId val="{00000012-CAE6-4F80-9C2A-E00D8D93FAF5}"/>
                </c:ext>
              </c:extLst>
            </c:dLbl>
            <c:dLbl>
              <c:idx val="18"/>
              <c:delete val="1"/>
              <c:extLst>
                <c:ext xmlns:c15="http://schemas.microsoft.com/office/drawing/2012/chart" uri="{CE6537A1-D6FC-4f65-9D91-7224C49458BB}"/>
                <c:ext xmlns:c16="http://schemas.microsoft.com/office/drawing/2014/chart" uri="{C3380CC4-5D6E-409C-BE32-E72D297353CC}">
                  <c16:uniqueId val="{00000013-CAE6-4F80-9C2A-E00D8D93FAF5}"/>
                </c:ext>
              </c:extLst>
            </c:dLbl>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2.126170501156105E-3</c:v>
              </c:pt>
              <c:pt idx="1">
                <c:v>0</c:v>
              </c:pt>
              <c:pt idx="2">
                <c:v>6.1173771745364168E-2</c:v>
              </c:pt>
              <c:pt idx="3">
                <c:v>0</c:v>
              </c:pt>
              <c:pt idx="4">
                <c:v>0.55126900544353441</c:v>
              </c:pt>
              <c:pt idx="5">
                <c:v>0</c:v>
              </c:pt>
              <c:pt idx="6">
                <c:v>1.8585566014965</c:v>
              </c:pt>
              <c:pt idx="7">
                <c:v>1.5377393612716299E-2</c:v>
              </c:pt>
              <c:pt idx="8">
                <c:v>2.5799001210096009E-2</c:v>
              </c:pt>
              <c:pt idx="9">
                <c:v>0.45399006023340888</c:v>
              </c:pt>
              <c:pt idx="10">
                <c:v>0</c:v>
              </c:pt>
              <c:pt idx="11">
                <c:v>8.9972392033129567E-2</c:v>
              </c:pt>
              <c:pt idx="12">
                <c:v>2.9695301713449529E-2</c:v>
              </c:pt>
              <c:pt idx="13">
                <c:v>8.6156143651010177E-3</c:v>
              </c:pt>
              <c:pt idx="14">
                <c:v>0.1560187222466696</c:v>
              </c:pt>
              <c:pt idx="15">
                <c:v>7.1503892459906293</c:v>
              </c:pt>
              <c:pt idx="16">
                <c:v>0</c:v>
              </c:pt>
              <c:pt idx="17">
                <c:v>0</c:v>
              </c:pt>
              <c:pt idx="18">
                <c:v>0</c:v>
              </c:pt>
              <c:pt idx="19">
                <c:v>0.52826176891081666</c:v>
              </c:pt>
            </c:numLit>
          </c:val>
          <c:extLst>
            <c:ext xmlns:c16="http://schemas.microsoft.com/office/drawing/2014/chart" uri="{C3380CC4-5D6E-409C-BE32-E72D297353CC}">
              <c16:uniqueId val="{00000007-CAE6-4F80-9C2A-E00D8D93FAF5}"/>
            </c:ext>
          </c:extLst>
        </c:ser>
        <c:dLbls>
          <c:showLegendKey val="0"/>
          <c:showVal val="0"/>
          <c:showCatName val="0"/>
          <c:showSerName val="0"/>
          <c:showPercent val="0"/>
          <c:showBubbleSize val="0"/>
        </c:dLbls>
        <c:gapWidth val="40"/>
        <c:overlap val="100"/>
        <c:axId val="1906776528"/>
        <c:axId val="1906782288"/>
      </c:barChart>
      <c:catAx>
        <c:axId val="190677652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82288"/>
        <c:crosses val="autoZero"/>
        <c:auto val="1"/>
        <c:lblAlgn val="ctr"/>
        <c:lblOffset val="100"/>
        <c:noMultiLvlLbl val="0"/>
      </c:catAx>
      <c:valAx>
        <c:axId val="1906782288"/>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76528"/>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Servicios</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CB88-4A07-9443-7BDFC5FB7248}"/>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76.431818875293672</c:v>
              </c:pt>
              <c:pt idx="1">
                <c:v>44.615306793464526</c:v>
              </c:pt>
              <c:pt idx="2">
                <c:v>58.311874105865513</c:v>
              </c:pt>
              <c:pt idx="3">
                <c:v>56.967767608436134</c:v>
              </c:pt>
              <c:pt idx="4">
                <c:v>31.785071809843998</c:v>
              </c:pt>
              <c:pt idx="5">
                <c:v>70.881000117938427</c:v>
              </c:pt>
              <c:pt idx="6">
                <c:v>45.374937301454622</c:v>
              </c:pt>
              <c:pt idx="7">
                <c:v>63.953919491525426</c:v>
              </c:pt>
              <c:pt idx="8">
                <c:v>48.448034176623722</c:v>
              </c:pt>
              <c:pt idx="9">
                <c:v>41.928656584464122</c:v>
              </c:pt>
              <c:pt idx="10">
                <c:v>42.71544598576871</c:v>
              </c:pt>
              <c:pt idx="11">
                <c:v>63.271824804099545</c:v>
              </c:pt>
              <c:pt idx="12">
                <c:v>67.547369715545216</c:v>
              </c:pt>
              <c:pt idx="13">
                <c:v>49.986481371329688</c:v>
              </c:pt>
              <c:pt idx="14">
                <c:v>51.002506265664167</c:v>
              </c:pt>
              <c:pt idx="15">
                <c:v>60.418326693227094</c:v>
              </c:pt>
              <c:pt idx="16">
                <c:v>72.250476795931348</c:v>
              </c:pt>
              <c:pt idx="17">
                <c:v>50.322580645161295</c:v>
              </c:pt>
              <c:pt idx="18">
                <c:v>61.87755102040817</c:v>
              </c:pt>
              <c:pt idx="19">
                <c:v>58.256804755507304</c:v>
              </c:pt>
            </c:numLit>
          </c:val>
          <c:extLst>
            <c:ext xmlns:c16="http://schemas.microsoft.com/office/drawing/2014/chart" uri="{C3380CC4-5D6E-409C-BE32-E72D297353CC}">
              <c16:uniqueId val="{00000000-CB88-4A07-9443-7BDFC5FB7248}"/>
            </c:ext>
          </c:extLst>
        </c:ser>
        <c:ser>
          <c:idx val="1"/>
          <c:order val="1"/>
          <c:tx>
            <c:v>P.E. Vinculada Servicio</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4-CB88-4A07-9443-7BDFC5FB7248}"/>
              </c:ext>
            </c:extLst>
          </c:dPt>
          <c:dLbls>
            <c:dLbl>
              <c:idx val="17"/>
              <c:delete val="1"/>
              <c:extLst>
                <c:ext xmlns:c15="http://schemas.microsoft.com/office/drawing/2012/chart" uri="{CE6537A1-D6FC-4f65-9D91-7224C49458BB}"/>
                <c:ext xmlns:c16="http://schemas.microsoft.com/office/drawing/2014/chart" uri="{C3380CC4-5D6E-409C-BE32-E72D297353CC}">
                  <c16:uniqueId val="{00000003-CB88-4A07-9443-7BDFC5FB7248}"/>
                </c:ext>
              </c:extLst>
            </c:dLbl>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1.5096268269612181</c:v>
              </c:pt>
              <c:pt idx="1">
                <c:v>25.28200718296322</c:v>
              </c:pt>
              <c:pt idx="2">
                <c:v>15.202670481640441</c:v>
              </c:pt>
              <c:pt idx="3">
                <c:v>3.2948666931953841</c:v>
              </c:pt>
              <c:pt idx="4">
                <c:v>31.97381226223127</c:v>
              </c:pt>
              <c:pt idx="5">
                <c:v>3.5027715532492039</c:v>
              </c:pt>
              <c:pt idx="6">
                <c:v>33.000334392242102</c:v>
              </c:pt>
              <c:pt idx="7">
                <c:v>11.197033898305079</c:v>
              </c:pt>
              <c:pt idx="8">
                <c:v>11.781590014017761</c:v>
              </c:pt>
              <c:pt idx="9">
                <c:v>11.22258984903487</c:v>
              </c:pt>
              <c:pt idx="10">
                <c:v>42.341694817796302</c:v>
              </c:pt>
              <c:pt idx="11">
                <c:v>15.80991336718983</c:v>
              </c:pt>
              <c:pt idx="12">
                <c:v>13.90772956456755</c:v>
              </c:pt>
              <c:pt idx="13">
                <c:v>5.0559671226950744</c:v>
              </c:pt>
              <c:pt idx="14">
                <c:v>17.468671679198</c:v>
              </c:pt>
              <c:pt idx="15">
                <c:v>2.5059760956175299</c:v>
              </c:pt>
              <c:pt idx="16">
                <c:v>12.61919898283535</c:v>
              </c:pt>
              <c:pt idx="17">
                <c:v>0</c:v>
              </c:pt>
              <c:pt idx="18">
                <c:v>8.1632653061224497E-2</c:v>
              </c:pt>
              <c:pt idx="19">
                <c:v>13.145125175601651</c:v>
              </c:pt>
            </c:numLit>
          </c:val>
          <c:extLst>
            <c:ext xmlns:c16="http://schemas.microsoft.com/office/drawing/2014/chart" uri="{C3380CC4-5D6E-409C-BE32-E72D297353CC}">
              <c16:uniqueId val="{00000002-CB88-4A07-9443-7BDFC5FB7248}"/>
            </c:ext>
          </c:extLst>
        </c:ser>
        <c:ser>
          <c:idx val="2"/>
          <c:order val="2"/>
          <c:tx>
            <c:v>P.E. Cuidados Familiares</c:v>
          </c:tx>
          <c:spPr>
            <a:solidFill>
              <a:srgbClr val="BFA6D2"/>
            </a:solidFill>
            <a:ln w="9525">
              <a:solidFill>
                <a:srgbClr val="000000"/>
              </a:solidFill>
            </a:ln>
          </c:spPr>
          <c:invertIfNegative val="0"/>
          <c:dPt>
            <c:idx val="19"/>
            <c:invertIfNegative val="0"/>
            <c:bubble3D val="0"/>
            <c:spPr>
              <a:pattFill prst="ltHorz">
                <a:fgClr>
                  <a:srgbClr val="BFA6D2"/>
                </a:fgClr>
                <a:bgClr>
                  <a:srgbClr val="D7C4E5"/>
                </a:bgClr>
              </a:pattFill>
              <a:ln w="9525">
                <a:solidFill>
                  <a:srgbClr val="000000"/>
                </a:solidFill>
              </a:ln>
            </c:spPr>
            <c:extLst>
              <c:ext xmlns:c16="http://schemas.microsoft.com/office/drawing/2014/chart" uri="{C3380CC4-5D6E-409C-BE32-E72D297353CC}">
                <c16:uniqueId val="{00000006-CB88-4A07-9443-7BDFC5FB7248}"/>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22.051688890245021</c:v>
              </c:pt>
              <c:pt idx="1">
                <c:v>30.102686023572261</c:v>
              </c:pt>
              <c:pt idx="2">
                <c:v>26.361468764902241</c:v>
              </c:pt>
              <c:pt idx="3">
                <c:v>39.737365698368492</c:v>
              </c:pt>
              <c:pt idx="4">
                <c:v>35.214839718068937</c:v>
              </c:pt>
              <c:pt idx="5">
                <c:v>25.616228328812358</c:v>
              </c:pt>
              <c:pt idx="6">
                <c:v>20.27461962882461</c:v>
              </c:pt>
              <c:pt idx="7">
                <c:v>24.814618644067799</c:v>
              </c:pt>
              <c:pt idx="8">
                <c:v>39.670248982043923</c:v>
              </c:pt>
              <c:pt idx="9">
                <c:v>46.286150590063357</c:v>
              </c:pt>
              <c:pt idx="10">
                <c:v>14.942859196434989</c:v>
              </c:pt>
              <c:pt idx="11">
                <c:v>20.711446101523538</c:v>
              </c:pt>
              <c:pt idx="12">
                <c:v>18.48057439623123</c:v>
              </c:pt>
              <c:pt idx="13">
                <c:v>44.946736603038993</c:v>
              </c:pt>
              <c:pt idx="14">
                <c:v>31.228070175438599</c:v>
              </c:pt>
              <c:pt idx="15">
                <c:v>28.85258964143426</c:v>
              </c:pt>
              <c:pt idx="16">
                <c:v>15.130324221233311</c:v>
              </c:pt>
              <c:pt idx="17">
                <c:v>49.677419354838712</c:v>
              </c:pt>
              <c:pt idx="18">
                <c:v>38.04081632653061</c:v>
              </c:pt>
              <c:pt idx="19">
                <c:v>28.023722325487238</c:v>
              </c:pt>
            </c:numLit>
          </c:val>
          <c:extLst>
            <c:ext xmlns:c16="http://schemas.microsoft.com/office/drawing/2014/chart" uri="{C3380CC4-5D6E-409C-BE32-E72D297353CC}">
              <c16:uniqueId val="{00000005-CB88-4A07-9443-7BDFC5FB7248}"/>
            </c:ext>
          </c:extLst>
        </c:ser>
        <c:ser>
          <c:idx val="3"/>
          <c:order val="3"/>
          <c:tx>
            <c:v>P.E. Asist. Personal</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12-CB88-4A07-9443-7BDFC5FB7248}"/>
              </c:ext>
            </c:extLst>
          </c:dPt>
          <c:dLbls>
            <c:dLbl>
              <c:idx val="0"/>
              <c:delete val="1"/>
              <c:extLst>
                <c:ext xmlns:c15="http://schemas.microsoft.com/office/drawing/2012/chart" uri="{CE6537A1-D6FC-4f65-9D91-7224C49458BB}"/>
                <c:ext xmlns:c16="http://schemas.microsoft.com/office/drawing/2014/chart" uri="{C3380CC4-5D6E-409C-BE32-E72D297353CC}">
                  <c16:uniqueId val="{00000008-CB88-4A07-9443-7BDFC5FB7248}"/>
                </c:ext>
              </c:extLst>
            </c:dLbl>
            <c:dLbl>
              <c:idx val="1"/>
              <c:delete val="1"/>
              <c:extLst>
                <c:ext xmlns:c15="http://schemas.microsoft.com/office/drawing/2012/chart" uri="{CE6537A1-D6FC-4f65-9D91-7224C49458BB}"/>
                <c:ext xmlns:c16="http://schemas.microsoft.com/office/drawing/2014/chart" uri="{C3380CC4-5D6E-409C-BE32-E72D297353CC}">
                  <c16:uniqueId val="{00000009-CB88-4A07-9443-7BDFC5FB7248}"/>
                </c:ext>
              </c:extLst>
            </c:dLbl>
            <c:dLbl>
              <c:idx val="3"/>
              <c:delete val="1"/>
              <c:extLst>
                <c:ext xmlns:c15="http://schemas.microsoft.com/office/drawing/2012/chart" uri="{CE6537A1-D6FC-4f65-9D91-7224C49458BB}"/>
                <c:ext xmlns:c16="http://schemas.microsoft.com/office/drawing/2014/chart" uri="{C3380CC4-5D6E-409C-BE32-E72D297353CC}">
                  <c16:uniqueId val="{0000000A-CB88-4A07-9443-7BDFC5FB7248}"/>
                </c:ext>
              </c:extLst>
            </c:dLbl>
            <c:dLbl>
              <c:idx val="5"/>
              <c:delete val="1"/>
              <c:extLst>
                <c:ext xmlns:c15="http://schemas.microsoft.com/office/drawing/2012/chart" uri="{CE6537A1-D6FC-4f65-9D91-7224C49458BB}"/>
                <c:ext xmlns:c16="http://schemas.microsoft.com/office/drawing/2014/chart" uri="{C3380CC4-5D6E-409C-BE32-E72D297353CC}">
                  <c16:uniqueId val="{0000000B-CB88-4A07-9443-7BDFC5FB7248}"/>
                </c:ext>
              </c:extLst>
            </c:dLbl>
            <c:dLbl>
              <c:idx val="7"/>
              <c:delete val="1"/>
              <c:extLst>
                <c:ext xmlns:c15="http://schemas.microsoft.com/office/drawing/2012/chart" uri="{CE6537A1-D6FC-4f65-9D91-7224C49458BB}"/>
                <c:ext xmlns:c16="http://schemas.microsoft.com/office/drawing/2014/chart" uri="{C3380CC4-5D6E-409C-BE32-E72D297353CC}">
                  <c16:uniqueId val="{0000000C-CB88-4A07-9443-7BDFC5FB7248}"/>
                </c:ext>
              </c:extLst>
            </c:dLbl>
            <c:dLbl>
              <c:idx val="10"/>
              <c:delete val="1"/>
              <c:extLst>
                <c:ext xmlns:c15="http://schemas.microsoft.com/office/drawing/2012/chart" uri="{CE6537A1-D6FC-4f65-9D91-7224C49458BB}"/>
                <c:ext xmlns:c16="http://schemas.microsoft.com/office/drawing/2014/chart" uri="{C3380CC4-5D6E-409C-BE32-E72D297353CC}">
                  <c16:uniqueId val="{0000000D-CB88-4A07-9443-7BDFC5FB7248}"/>
                </c:ext>
              </c:extLst>
            </c:dLbl>
            <c:dLbl>
              <c:idx val="13"/>
              <c:delete val="1"/>
              <c:extLst>
                <c:ext xmlns:c15="http://schemas.microsoft.com/office/drawing/2012/chart" uri="{CE6537A1-D6FC-4f65-9D91-7224C49458BB}"/>
                <c:ext xmlns:c16="http://schemas.microsoft.com/office/drawing/2014/chart" uri="{C3380CC4-5D6E-409C-BE32-E72D297353CC}">
                  <c16:uniqueId val="{0000000E-CB88-4A07-9443-7BDFC5FB7248}"/>
                </c:ext>
              </c:extLst>
            </c:dLbl>
            <c:dLbl>
              <c:idx val="16"/>
              <c:delete val="1"/>
              <c:extLst>
                <c:ext xmlns:c15="http://schemas.microsoft.com/office/drawing/2012/chart" uri="{CE6537A1-D6FC-4f65-9D91-7224C49458BB}"/>
                <c:ext xmlns:c16="http://schemas.microsoft.com/office/drawing/2014/chart" uri="{C3380CC4-5D6E-409C-BE32-E72D297353CC}">
                  <c16:uniqueId val="{0000000F-CB88-4A07-9443-7BDFC5FB7248}"/>
                </c:ext>
              </c:extLst>
            </c:dLbl>
            <c:dLbl>
              <c:idx val="17"/>
              <c:delete val="1"/>
              <c:extLst>
                <c:ext xmlns:c15="http://schemas.microsoft.com/office/drawing/2012/chart" uri="{CE6537A1-D6FC-4f65-9D91-7224C49458BB}"/>
                <c:ext xmlns:c16="http://schemas.microsoft.com/office/drawing/2014/chart" uri="{C3380CC4-5D6E-409C-BE32-E72D297353CC}">
                  <c16:uniqueId val="{00000010-CB88-4A07-9443-7BDFC5FB7248}"/>
                </c:ext>
              </c:extLst>
            </c:dLbl>
            <c:dLbl>
              <c:idx val="18"/>
              <c:delete val="1"/>
              <c:extLst>
                <c:ext xmlns:c15="http://schemas.microsoft.com/office/drawing/2012/chart" uri="{CE6537A1-D6FC-4f65-9D91-7224C49458BB}"/>
                <c:ext xmlns:c16="http://schemas.microsoft.com/office/drawing/2014/chart" uri="{C3380CC4-5D6E-409C-BE32-E72D297353CC}">
                  <c16:uniqueId val="{00000011-CB88-4A07-9443-7BDFC5FB7248}"/>
                </c:ext>
              </c:extLst>
            </c:dLbl>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6.8654075000762829E-3</c:v>
              </c:pt>
              <c:pt idx="1">
                <c:v>0</c:v>
              </c:pt>
              <c:pt idx="2">
                <c:v>0.1239866475917978</c:v>
              </c:pt>
              <c:pt idx="3">
                <c:v>0</c:v>
              </c:pt>
              <c:pt idx="4">
                <c:v>1.02627620985579</c:v>
              </c:pt>
              <c:pt idx="5">
                <c:v>0</c:v>
              </c:pt>
              <c:pt idx="6">
                <c:v>1.350108677478683</c:v>
              </c:pt>
              <c:pt idx="7">
                <c:v>3.4427966101694907E-2</c:v>
              </c:pt>
              <c:pt idx="8">
                <c:v>0.1001268273145985</c:v>
              </c:pt>
              <c:pt idx="9">
                <c:v>0.56260297643765156</c:v>
              </c:pt>
              <c:pt idx="10">
                <c:v>0</c:v>
              </c:pt>
              <c:pt idx="11">
                <c:v>0.2068157271870763</c:v>
              </c:pt>
              <c:pt idx="12">
                <c:v>6.4326323656005518E-2</c:v>
              </c:pt>
              <c:pt idx="13">
                <c:v>1.081490293624615E-2</c:v>
              </c:pt>
              <c:pt idx="14">
                <c:v>0.30075187969924821</c:v>
              </c:pt>
              <c:pt idx="15">
                <c:v>8.2231075697211153</c:v>
              </c:pt>
              <c:pt idx="16">
                <c:v>0</c:v>
              </c:pt>
              <c:pt idx="17">
                <c:v>0</c:v>
              </c:pt>
              <c:pt idx="18">
                <c:v>0</c:v>
              </c:pt>
              <c:pt idx="19">
                <c:v>0.57434774340381933</c:v>
              </c:pt>
            </c:numLit>
          </c:val>
          <c:extLst>
            <c:ext xmlns:c16="http://schemas.microsoft.com/office/drawing/2014/chart" uri="{C3380CC4-5D6E-409C-BE32-E72D297353CC}">
              <c16:uniqueId val="{00000007-CB88-4A07-9443-7BDFC5FB7248}"/>
            </c:ext>
          </c:extLst>
        </c:ser>
        <c:dLbls>
          <c:showLegendKey val="0"/>
          <c:showVal val="0"/>
          <c:showCatName val="0"/>
          <c:showSerName val="0"/>
          <c:showPercent val="0"/>
          <c:showBubbleSize val="0"/>
        </c:dLbls>
        <c:gapWidth val="40"/>
        <c:overlap val="100"/>
        <c:axId val="1906766448"/>
        <c:axId val="1906778928"/>
      </c:barChart>
      <c:catAx>
        <c:axId val="190676644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78928"/>
        <c:crosses val="autoZero"/>
        <c:auto val="1"/>
        <c:lblAlgn val="ctr"/>
        <c:lblOffset val="100"/>
        <c:noMultiLvlLbl val="0"/>
      </c:catAx>
      <c:valAx>
        <c:axId val="1906778928"/>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66448"/>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Servicios</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54F1-4962-8F7E-7B295D93D879}"/>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80.274728774335998</c:v>
              </c:pt>
              <c:pt idx="1">
                <c:v>39.598903836571992</c:v>
              </c:pt>
              <c:pt idx="2">
                <c:v>59.591495461060674</c:v>
              </c:pt>
              <c:pt idx="3">
                <c:v>51.672631087599171</c:v>
              </c:pt>
              <c:pt idx="4">
                <c:v>29.631740345735302</c:v>
              </c:pt>
              <c:pt idx="5">
                <c:v>71.034231609613983</c:v>
              </c:pt>
              <c:pt idx="6">
                <c:v>47.566885746531227</c:v>
              </c:pt>
              <c:pt idx="7">
                <c:v>64.330702780751324</c:v>
              </c:pt>
              <c:pt idx="8">
                <c:v>45.434918425610327</c:v>
              </c:pt>
              <c:pt idx="9">
                <c:v>42.357234459867229</c:v>
              </c:pt>
              <c:pt idx="10">
                <c:v>37.470634299138609</c:v>
              </c:pt>
              <c:pt idx="11">
                <c:v>61.55359994058891</c:v>
              </c:pt>
              <c:pt idx="12">
                <c:v>69.667044454835818</c:v>
              </c:pt>
              <c:pt idx="13">
                <c:v>52.304064585747966</c:v>
              </c:pt>
              <c:pt idx="14">
                <c:v>49.009111617312072</c:v>
              </c:pt>
              <c:pt idx="15">
                <c:v>56.162774819063223</c:v>
              </c:pt>
              <c:pt idx="16">
                <c:v>79.575265459088072</c:v>
              </c:pt>
              <c:pt idx="17">
                <c:v>47.512038523274484</c:v>
              </c:pt>
              <c:pt idx="18">
                <c:v>67.427385892116178</c:v>
              </c:pt>
              <c:pt idx="19">
                <c:v>59.493957680160356</c:v>
              </c:pt>
            </c:numLit>
          </c:val>
          <c:extLst>
            <c:ext xmlns:c16="http://schemas.microsoft.com/office/drawing/2014/chart" uri="{C3380CC4-5D6E-409C-BE32-E72D297353CC}">
              <c16:uniqueId val="{00000000-54F1-4962-8F7E-7B295D93D879}"/>
            </c:ext>
          </c:extLst>
        </c:ser>
        <c:ser>
          <c:idx val="1"/>
          <c:order val="1"/>
          <c:tx>
            <c:v>P.E. Vinculada Servicio</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4-54F1-4962-8F7E-7B295D93D879}"/>
              </c:ext>
            </c:extLst>
          </c:dPt>
          <c:dLbls>
            <c:dLbl>
              <c:idx val="17"/>
              <c:delete val="1"/>
              <c:extLst>
                <c:ext xmlns:c15="http://schemas.microsoft.com/office/drawing/2012/chart" uri="{CE6537A1-D6FC-4f65-9D91-7224C49458BB}"/>
                <c:ext xmlns:c16="http://schemas.microsoft.com/office/drawing/2014/chart" uri="{C3380CC4-5D6E-409C-BE32-E72D297353CC}">
                  <c16:uniqueId val="{00000003-54F1-4962-8F7E-7B295D93D879}"/>
                </c:ext>
              </c:extLst>
            </c:dLbl>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0.78639519330799768</c:v>
              </c:pt>
              <c:pt idx="1">
                <c:v>17.642418202956321</c:v>
              </c:pt>
              <c:pt idx="2">
                <c:v>11.657907310081219</c:v>
              </c:pt>
              <c:pt idx="3">
                <c:v>1.867123074529329</c:v>
              </c:pt>
              <c:pt idx="4">
                <c:v>35.8055849548156</c:v>
              </c:pt>
              <c:pt idx="5">
                <c:v>2.549162418062636</c:v>
              </c:pt>
              <c:pt idx="6">
                <c:v>25.9609639514041</c:v>
              </c:pt>
              <c:pt idx="7">
                <c:v>11.498917075356619</c:v>
              </c:pt>
              <c:pt idx="8">
                <c:v>9.7731101076323252</c:v>
              </c:pt>
              <c:pt idx="9">
                <c:v>10.492418527459259</c:v>
              </c:pt>
              <c:pt idx="10">
                <c:v>43.865831375619941</c:v>
              </c:pt>
              <c:pt idx="11">
                <c:v>12.88106642902232</c:v>
              </c:pt>
              <c:pt idx="12">
                <c:v>9.6090288730552498</c:v>
              </c:pt>
              <c:pt idx="13">
                <c:v>1.9983214100155871</c:v>
              </c:pt>
              <c:pt idx="14">
                <c:v>15.84282460136674</c:v>
              </c:pt>
              <c:pt idx="15">
                <c:v>1.873549091902226</c:v>
              </c:pt>
              <c:pt idx="16">
                <c:v>8.7445346658338536</c:v>
              </c:pt>
              <c:pt idx="17">
                <c:v>0</c:v>
              </c:pt>
              <c:pt idx="18">
                <c:v>0.27662517289073307</c:v>
              </c:pt>
              <c:pt idx="19">
                <c:v>9.9257467543705982</c:v>
              </c:pt>
            </c:numLit>
          </c:val>
          <c:extLst>
            <c:ext xmlns:c16="http://schemas.microsoft.com/office/drawing/2014/chart" uri="{C3380CC4-5D6E-409C-BE32-E72D297353CC}">
              <c16:uniqueId val="{00000002-54F1-4962-8F7E-7B295D93D879}"/>
            </c:ext>
          </c:extLst>
        </c:ser>
        <c:ser>
          <c:idx val="2"/>
          <c:order val="2"/>
          <c:tx>
            <c:v>P.E. Cuidados Familiares</c:v>
          </c:tx>
          <c:spPr>
            <a:solidFill>
              <a:srgbClr val="BFA6D2"/>
            </a:solidFill>
            <a:ln w="9525">
              <a:solidFill>
                <a:srgbClr val="000000"/>
              </a:solidFill>
            </a:ln>
          </c:spPr>
          <c:invertIfNegative val="0"/>
          <c:dPt>
            <c:idx val="19"/>
            <c:invertIfNegative val="0"/>
            <c:bubble3D val="0"/>
            <c:spPr>
              <a:pattFill prst="ltHorz">
                <a:fgClr>
                  <a:srgbClr val="BFA6D2"/>
                </a:fgClr>
                <a:bgClr>
                  <a:srgbClr val="D7C4E5"/>
                </a:bgClr>
              </a:pattFill>
              <a:ln w="9525">
                <a:solidFill>
                  <a:srgbClr val="000000"/>
                </a:solidFill>
              </a:ln>
            </c:spPr>
            <c:extLst>
              <c:ext xmlns:c16="http://schemas.microsoft.com/office/drawing/2014/chart" uri="{C3380CC4-5D6E-409C-BE32-E72D297353CC}">
                <c16:uniqueId val="{00000006-54F1-4962-8F7E-7B295D93D879}"/>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18.937602174051509</c:v>
              </c:pt>
              <c:pt idx="1">
                <c:v>42.75867796047168</c:v>
              </c:pt>
              <c:pt idx="2">
                <c:v>28.70281892021023</c:v>
              </c:pt>
              <c:pt idx="3">
                <c:v>46.460245837871483</c:v>
              </c:pt>
              <c:pt idx="4">
                <c:v>34.13389779912616</c:v>
              </c:pt>
              <c:pt idx="5">
                <c:v>26.416605972323381</c:v>
              </c:pt>
              <c:pt idx="6">
                <c:v>24.669720507203081</c:v>
              </c:pt>
              <c:pt idx="7">
                <c:v>24.15793273419801</c:v>
              </c:pt>
              <c:pt idx="8">
                <c:v>44.778527311406179</c:v>
              </c:pt>
              <c:pt idx="9">
                <c:v>46.555333433916722</c:v>
              </c:pt>
              <c:pt idx="10">
                <c:v>18.66353432524145</c:v>
              </c:pt>
              <c:pt idx="11">
                <c:v>25.46507742007352</c:v>
              </c:pt>
              <c:pt idx="12">
                <c:v>20.70569773247842</c:v>
              </c:pt>
              <c:pt idx="13">
                <c:v>45.68962071859638</c:v>
              </c:pt>
              <c:pt idx="14">
                <c:v>34.977220956719819</c:v>
              </c:pt>
              <c:pt idx="15">
                <c:v>34.234603304656567</c:v>
              </c:pt>
              <c:pt idx="16">
                <c:v>11.680199875078079</c:v>
              </c:pt>
              <c:pt idx="17">
                <c:v>52.487961476725523</c:v>
              </c:pt>
              <c:pt idx="18">
                <c:v>32.295988934993083</c:v>
              </c:pt>
              <c:pt idx="19">
                <c:v>30.073456064294771</c:v>
              </c:pt>
            </c:numLit>
          </c:val>
          <c:extLst>
            <c:ext xmlns:c16="http://schemas.microsoft.com/office/drawing/2014/chart" uri="{C3380CC4-5D6E-409C-BE32-E72D297353CC}">
              <c16:uniqueId val="{00000005-54F1-4962-8F7E-7B295D93D879}"/>
            </c:ext>
          </c:extLst>
        </c:ser>
        <c:ser>
          <c:idx val="3"/>
          <c:order val="3"/>
          <c:tx>
            <c:v>P.E. Asist. Personal</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15-54F1-4962-8F7E-7B295D93D879}"/>
              </c:ext>
            </c:extLst>
          </c:dPt>
          <c:dLbls>
            <c:dLbl>
              <c:idx val="0"/>
              <c:delete val="1"/>
              <c:extLst>
                <c:ext xmlns:c15="http://schemas.microsoft.com/office/drawing/2012/chart" uri="{CE6537A1-D6FC-4f65-9D91-7224C49458BB}"/>
                <c:ext xmlns:c16="http://schemas.microsoft.com/office/drawing/2014/chart" uri="{C3380CC4-5D6E-409C-BE32-E72D297353CC}">
                  <c16:uniqueId val="{00000008-54F1-4962-8F7E-7B295D93D879}"/>
                </c:ext>
              </c:extLst>
            </c:dLbl>
            <c:dLbl>
              <c:idx val="1"/>
              <c:delete val="1"/>
              <c:extLst>
                <c:ext xmlns:c15="http://schemas.microsoft.com/office/drawing/2012/chart" uri="{CE6537A1-D6FC-4f65-9D91-7224C49458BB}"/>
                <c:ext xmlns:c16="http://schemas.microsoft.com/office/drawing/2014/chart" uri="{C3380CC4-5D6E-409C-BE32-E72D297353CC}">
                  <c16:uniqueId val="{00000009-54F1-4962-8F7E-7B295D93D879}"/>
                </c:ext>
              </c:extLst>
            </c:dLbl>
            <c:dLbl>
              <c:idx val="2"/>
              <c:delete val="1"/>
              <c:extLst>
                <c:ext xmlns:c15="http://schemas.microsoft.com/office/drawing/2012/chart" uri="{CE6537A1-D6FC-4f65-9D91-7224C49458BB}"/>
                <c:ext xmlns:c16="http://schemas.microsoft.com/office/drawing/2014/chart" uri="{C3380CC4-5D6E-409C-BE32-E72D297353CC}">
                  <c16:uniqueId val="{0000000A-54F1-4962-8F7E-7B295D93D879}"/>
                </c:ext>
              </c:extLst>
            </c:dLbl>
            <c:dLbl>
              <c:idx val="3"/>
              <c:delete val="1"/>
              <c:extLst>
                <c:ext xmlns:c15="http://schemas.microsoft.com/office/drawing/2012/chart" uri="{CE6537A1-D6FC-4f65-9D91-7224C49458BB}"/>
                <c:ext xmlns:c16="http://schemas.microsoft.com/office/drawing/2014/chart" uri="{C3380CC4-5D6E-409C-BE32-E72D297353CC}">
                  <c16:uniqueId val="{0000000B-54F1-4962-8F7E-7B295D93D879}"/>
                </c:ext>
              </c:extLst>
            </c:dLbl>
            <c:dLbl>
              <c:idx val="5"/>
              <c:delete val="1"/>
              <c:extLst>
                <c:ext xmlns:c15="http://schemas.microsoft.com/office/drawing/2012/chart" uri="{CE6537A1-D6FC-4f65-9D91-7224C49458BB}"/>
                <c:ext xmlns:c16="http://schemas.microsoft.com/office/drawing/2014/chart" uri="{C3380CC4-5D6E-409C-BE32-E72D297353CC}">
                  <c16:uniqueId val="{0000000C-54F1-4962-8F7E-7B295D93D879}"/>
                </c:ext>
              </c:extLst>
            </c:dLbl>
            <c:dLbl>
              <c:idx val="7"/>
              <c:delete val="1"/>
              <c:extLst>
                <c:ext xmlns:c15="http://schemas.microsoft.com/office/drawing/2012/chart" uri="{CE6537A1-D6FC-4f65-9D91-7224C49458BB}"/>
                <c:ext xmlns:c16="http://schemas.microsoft.com/office/drawing/2014/chart" uri="{C3380CC4-5D6E-409C-BE32-E72D297353CC}">
                  <c16:uniqueId val="{0000000D-54F1-4962-8F7E-7B295D93D879}"/>
                </c:ext>
              </c:extLst>
            </c:dLbl>
            <c:dLbl>
              <c:idx val="8"/>
              <c:delete val="1"/>
              <c:extLst>
                <c:ext xmlns:c15="http://schemas.microsoft.com/office/drawing/2012/chart" uri="{CE6537A1-D6FC-4f65-9D91-7224C49458BB}"/>
                <c:ext xmlns:c16="http://schemas.microsoft.com/office/drawing/2014/chart" uri="{C3380CC4-5D6E-409C-BE32-E72D297353CC}">
                  <c16:uniqueId val="{0000000E-54F1-4962-8F7E-7B295D93D879}"/>
                </c:ext>
              </c:extLst>
            </c:dLbl>
            <c:dLbl>
              <c:idx val="10"/>
              <c:delete val="1"/>
              <c:extLst>
                <c:ext xmlns:c15="http://schemas.microsoft.com/office/drawing/2012/chart" uri="{CE6537A1-D6FC-4f65-9D91-7224C49458BB}"/>
                <c:ext xmlns:c16="http://schemas.microsoft.com/office/drawing/2014/chart" uri="{C3380CC4-5D6E-409C-BE32-E72D297353CC}">
                  <c16:uniqueId val="{0000000F-54F1-4962-8F7E-7B295D93D879}"/>
                </c:ext>
              </c:extLst>
            </c:dLbl>
            <c:dLbl>
              <c:idx val="12"/>
              <c:delete val="1"/>
              <c:extLst>
                <c:ext xmlns:c15="http://schemas.microsoft.com/office/drawing/2012/chart" uri="{CE6537A1-D6FC-4f65-9D91-7224C49458BB}"/>
                <c:ext xmlns:c16="http://schemas.microsoft.com/office/drawing/2014/chart" uri="{C3380CC4-5D6E-409C-BE32-E72D297353CC}">
                  <c16:uniqueId val="{00000010-54F1-4962-8F7E-7B295D93D879}"/>
                </c:ext>
              </c:extLst>
            </c:dLbl>
            <c:dLbl>
              <c:idx val="13"/>
              <c:delete val="1"/>
              <c:extLst>
                <c:ext xmlns:c15="http://schemas.microsoft.com/office/drawing/2012/chart" uri="{CE6537A1-D6FC-4f65-9D91-7224C49458BB}"/>
                <c:ext xmlns:c16="http://schemas.microsoft.com/office/drawing/2014/chart" uri="{C3380CC4-5D6E-409C-BE32-E72D297353CC}">
                  <c16:uniqueId val="{00000011-54F1-4962-8F7E-7B295D93D879}"/>
                </c:ext>
              </c:extLst>
            </c:dLbl>
            <c:dLbl>
              <c:idx val="16"/>
              <c:delete val="1"/>
              <c:extLst>
                <c:ext xmlns:c15="http://schemas.microsoft.com/office/drawing/2012/chart" uri="{CE6537A1-D6FC-4f65-9D91-7224C49458BB}"/>
                <c:ext xmlns:c16="http://schemas.microsoft.com/office/drawing/2014/chart" uri="{C3380CC4-5D6E-409C-BE32-E72D297353CC}">
                  <c16:uniqueId val="{00000012-54F1-4962-8F7E-7B295D93D879}"/>
                </c:ext>
              </c:extLst>
            </c:dLbl>
            <c:dLbl>
              <c:idx val="17"/>
              <c:delete val="1"/>
              <c:extLst>
                <c:ext xmlns:c15="http://schemas.microsoft.com/office/drawing/2012/chart" uri="{CE6537A1-D6FC-4f65-9D91-7224C49458BB}"/>
                <c:ext xmlns:c16="http://schemas.microsoft.com/office/drawing/2014/chart" uri="{C3380CC4-5D6E-409C-BE32-E72D297353CC}">
                  <c16:uniqueId val="{00000013-54F1-4962-8F7E-7B295D93D879}"/>
                </c:ext>
              </c:extLst>
            </c:dLbl>
            <c:dLbl>
              <c:idx val="18"/>
              <c:delete val="1"/>
              <c:extLst>
                <c:ext xmlns:c15="http://schemas.microsoft.com/office/drawing/2012/chart" uri="{CE6537A1-D6FC-4f65-9D91-7224C49458BB}"/>
                <c:ext xmlns:c16="http://schemas.microsoft.com/office/drawing/2014/chart" uri="{C3380CC4-5D6E-409C-BE32-E72D297353CC}">
                  <c16:uniqueId val="{00000014-54F1-4962-8F7E-7B295D93D879}"/>
                </c:ext>
              </c:extLst>
            </c:dLbl>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1.273858304494597E-3</c:v>
              </c:pt>
              <c:pt idx="1">
                <c:v>0</c:v>
              </c:pt>
              <c:pt idx="2">
                <c:v>4.7778308647873857E-2</c:v>
              </c:pt>
              <c:pt idx="3">
                <c:v>0</c:v>
              </c:pt>
              <c:pt idx="4">
                <c:v>0.42877690032293952</c:v>
              </c:pt>
              <c:pt idx="5">
                <c:v>0</c:v>
              </c:pt>
              <c:pt idx="6">
                <c:v>1.8024297948615811</c:v>
              </c:pt>
              <c:pt idx="7">
                <c:v>1.244740969404267E-2</c:v>
              </c:pt>
              <c:pt idx="8">
                <c:v>1.3444155351169249E-2</c:v>
              </c:pt>
              <c:pt idx="9">
                <c:v>0.5950135787567894</c:v>
              </c:pt>
              <c:pt idx="10">
                <c:v>0</c:v>
              </c:pt>
              <c:pt idx="11">
                <c:v>0.1002562103152501</c:v>
              </c:pt>
              <c:pt idx="12">
                <c:v>1.822893963050732E-2</c:v>
              </c:pt>
              <c:pt idx="13">
                <c:v>7.9932856400623479E-3</c:v>
              </c:pt>
              <c:pt idx="14">
                <c:v>0.17084282460136671</c:v>
              </c:pt>
              <c:pt idx="15">
                <c:v>7.7290727843779869</c:v>
              </c:pt>
              <c:pt idx="16">
                <c:v>0</c:v>
              </c:pt>
              <c:pt idx="17">
                <c:v>0</c:v>
              </c:pt>
              <c:pt idx="18">
                <c:v>0</c:v>
              </c:pt>
              <c:pt idx="19">
                <c:v>0.50683950117426912</c:v>
              </c:pt>
            </c:numLit>
          </c:val>
          <c:extLst>
            <c:ext xmlns:c16="http://schemas.microsoft.com/office/drawing/2014/chart" uri="{C3380CC4-5D6E-409C-BE32-E72D297353CC}">
              <c16:uniqueId val="{00000007-54F1-4962-8F7E-7B295D93D879}"/>
            </c:ext>
          </c:extLst>
        </c:ser>
        <c:dLbls>
          <c:showLegendKey val="0"/>
          <c:showVal val="0"/>
          <c:showCatName val="0"/>
          <c:showSerName val="0"/>
          <c:showPercent val="0"/>
          <c:showBubbleSize val="0"/>
        </c:dLbls>
        <c:gapWidth val="40"/>
        <c:overlap val="100"/>
        <c:axId val="1906784688"/>
        <c:axId val="1906784208"/>
      </c:barChart>
      <c:catAx>
        <c:axId val="190678468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84208"/>
        <c:crosses val="autoZero"/>
        <c:auto val="1"/>
        <c:lblAlgn val="ctr"/>
        <c:lblOffset val="100"/>
        <c:noMultiLvlLbl val="0"/>
      </c:catAx>
      <c:valAx>
        <c:axId val="1906784208"/>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84688"/>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Servicios</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6B90-417E-80B1-DD051D3D0E92}"/>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85.353744729471472</c:v>
              </c:pt>
              <c:pt idx="1">
                <c:v>44.576896565705724</c:v>
              </c:pt>
              <c:pt idx="2">
                <c:v>64.87779594115068</c:v>
              </c:pt>
              <c:pt idx="3">
                <c:v>50.756685539294232</c:v>
              </c:pt>
              <c:pt idx="4">
                <c:v>27.60069592620556</c:v>
              </c:pt>
              <c:pt idx="5">
                <c:v>53.71694067190851</c:v>
              </c:pt>
              <c:pt idx="6">
                <c:v>55.944037092948015</c:v>
              </c:pt>
              <c:pt idx="7">
                <c:v>79.552477591005726</c:v>
              </c:pt>
              <c:pt idx="8">
                <c:v>31.817039096113369</c:v>
              </c:pt>
              <c:pt idx="9">
                <c:v>39.015043708070749</c:v>
              </c:pt>
              <c:pt idx="10">
                <c:v>36.806170185864197</c:v>
              </c:pt>
              <c:pt idx="11">
                <c:v>58.100257346709192</c:v>
              </c:pt>
              <c:pt idx="12">
                <c:v>71.921660493631748</c:v>
              </c:pt>
              <c:pt idx="13">
                <c:v>46.672025108125702</c:v>
              </c:pt>
              <c:pt idx="14">
                <c:v>43.60022900139036</c:v>
              </c:pt>
              <c:pt idx="15">
                <c:v>49.871150352752316</c:v>
              </c:pt>
              <c:pt idx="16">
                <c:v>99.12646416517768</c:v>
              </c:pt>
              <c:pt idx="17">
                <c:v>52.789699570815444</c:v>
              </c:pt>
              <c:pt idx="18">
                <c:v>79.136690647482027</c:v>
              </c:pt>
              <c:pt idx="19">
                <c:v>57.750184588999552</c:v>
              </c:pt>
            </c:numLit>
          </c:val>
          <c:extLst>
            <c:ext xmlns:c16="http://schemas.microsoft.com/office/drawing/2014/chart" uri="{C3380CC4-5D6E-409C-BE32-E72D297353CC}">
              <c16:uniqueId val="{00000000-6B90-417E-80B1-DD051D3D0E92}"/>
            </c:ext>
          </c:extLst>
        </c:ser>
        <c:ser>
          <c:idx val="1"/>
          <c:order val="1"/>
          <c:tx>
            <c:v>P.E. Vinculada Servicio</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5-6B90-417E-80B1-DD051D3D0E92}"/>
              </c:ext>
            </c:extLst>
          </c:dPt>
          <c:dLbls>
            <c:dLbl>
              <c:idx val="0"/>
              <c:delete val="1"/>
              <c:extLst>
                <c:ext xmlns:c15="http://schemas.microsoft.com/office/drawing/2012/chart" uri="{CE6537A1-D6FC-4f65-9D91-7224C49458BB}"/>
                <c:ext xmlns:c16="http://schemas.microsoft.com/office/drawing/2014/chart" uri="{C3380CC4-5D6E-409C-BE32-E72D297353CC}">
                  <c16:uniqueId val="{00000003-6B90-417E-80B1-DD051D3D0E92}"/>
                </c:ext>
              </c:extLst>
            </c:dLbl>
            <c:dLbl>
              <c:idx val="17"/>
              <c:delete val="1"/>
              <c:extLst>
                <c:ext xmlns:c15="http://schemas.microsoft.com/office/drawing/2012/chart" uri="{CE6537A1-D6FC-4f65-9D91-7224C49458BB}"/>
                <c:ext xmlns:c16="http://schemas.microsoft.com/office/drawing/2014/chart" uri="{C3380CC4-5D6E-409C-BE32-E72D297353CC}">
                  <c16:uniqueId val="{00000004-6B90-417E-80B1-DD051D3D0E92}"/>
                </c:ext>
              </c:extLst>
            </c:dLbl>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4.0445302783647961E-2</c:v>
              </c:pt>
              <c:pt idx="1">
                <c:v>8.0282204111421969</c:v>
              </c:pt>
              <c:pt idx="2">
                <c:v>7.2206052390255584</c:v>
              </c:pt>
              <c:pt idx="3">
                <c:v>0.16380016380016379</c:v>
              </c:pt>
              <c:pt idx="4">
                <c:v>41.233627679480023</c:v>
              </c:pt>
              <c:pt idx="5">
                <c:v>0.57183702644746248</c:v>
              </c:pt>
              <c:pt idx="6">
                <c:v>19.661149450075481</c:v>
              </c:pt>
              <c:pt idx="7">
                <c:v>7.8371211291064888</c:v>
              </c:pt>
              <c:pt idx="8">
                <c:v>2.7740067949519109</c:v>
              </c:pt>
              <c:pt idx="9">
                <c:v>9.1644643220166699</c:v>
              </c:pt>
              <c:pt idx="10">
                <c:v>45.524086483752683</c:v>
              </c:pt>
              <c:pt idx="11">
                <c:v>11.428043086311311</c:v>
              </c:pt>
              <c:pt idx="12">
                <c:v>6.085451686768601</c:v>
              </c:pt>
              <c:pt idx="13">
                <c:v>0.82290350977915572</c:v>
              </c:pt>
              <c:pt idx="14">
                <c:v>8.0150486627954525</c:v>
              </c:pt>
              <c:pt idx="15">
                <c:v>6.9705546871699553E-2</c:v>
              </c:pt>
              <c:pt idx="16">
                <c:v>0.7345642247369466</c:v>
              </c:pt>
              <c:pt idx="17">
                <c:v>0</c:v>
              </c:pt>
              <c:pt idx="18">
                <c:v>8.9928057553956844E-2</c:v>
              </c:pt>
              <c:pt idx="19">
                <c:v>7.3640903645606146</c:v>
              </c:pt>
            </c:numLit>
          </c:val>
          <c:extLst>
            <c:ext xmlns:c16="http://schemas.microsoft.com/office/drawing/2014/chart" uri="{C3380CC4-5D6E-409C-BE32-E72D297353CC}">
              <c16:uniqueId val="{00000002-6B90-417E-80B1-DD051D3D0E92}"/>
            </c:ext>
          </c:extLst>
        </c:ser>
        <c:ser>
          <c:idx val="2"/>
          <c:order val="2"/>
          <c:tx>
            <c:v>P.E. Cuidados Familiares</c:v>
          </c:tx>
          <c:spPr>
            <a:solidFill>
              <a:srgbClr val="BFA6D2"/>
            </a:solidFill>
            <a:ln w="9525">
              <a:solidFill>
                <a:srgbClr val="000000"/>
              </a:solidFill>
            </a:ln>
          </c:spPr>
          <c:invertIfNegative val="0"/>
          <c:dPt>
            <c:idx val="19"/>
            <c:invertIfNegative val="0"/>
            <c:bubble3D val="0"/>
            <c:spPr>
              <a:pattFill prst="ltHorz">
                <a:fgClr>
                  <a:srgbClr val="BFA6D2"/>
                </a:fgClr>
                <a:bgClr>
                  <a:srgbClr val="D7C4E5"/>
                </a:bgClr>
              </a:pattFill>
              <a:ln w="9525">
                <a:solidFill>
                  <a:srgbClr val="000000"/>
                </a:solidFill>
              </a:ln>
            </c:spPr>
            <c:extLst>
              <c:ext xmlns:c16="http://schemas.microsoft.com/office/drawing/2014/chart" uri="{C3380CC4-5D6E-409C-BE32-E72D297353CC}">
                <c16:uniqueId val="{00000007-6B90-417E-80B1-DD051D3D0E92}"/>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14.60580996774487</c:v>
              </c:pt>
              <c:pt idx="1">
                <c:v>47.39488302315209</c:v>
              </c:pt>
              <c:pt idx="2">
                <c:v>27.857740919421079</c:v>
              </c:pt>
              <c:pt idx="3">
                <c:v>49.0795142969056</c:v>
              </c:pt>
              <c:pt idx="4">
                <c:v>30.994977513705152</c:v>
              </c:pt>
              <c:pt idx="5">
                <c:v>45.711222301644042</c:v>
              </c:pt>
              <c:pt idx="6">
                <c:v>22.162766875134789</c:v>
              </c:pt>
              <c:pt idx="7">
                <c:v>12.608209691205159</c:v>
              </c:pt>
              <c:pt idx="8">
                <c:v>65.403926131833558</c:v>
              </c:pt>
              <c:pt idx="9">
                <c:v>51.600935149420607</c:v>
              </c:pt>
              <c:pt idx="10">
                <c:v>17.66974333038311</c:v>
              </c:pt>
              <c:pt idx="11">
                <c:v>30.46861757046215</c:v>
              </c:pt>
              <c:pt idx="12">
                <c:v>21.98655650173583</c:v>
              </c:pt>
              <c:pt idx="13">
                <c:v>52.497416465725109</c:v>
              </c:pt>
              <c:pt idx="14">
                <c:v>48.286578882800363</c:v>
              </c:pt>
              <c:pt idx="15">
                <c:v>43.925055975666417</c:v>
              </c:pt>
              <c:pt idx="16">
                <c:v>0.13897161008536829</c:v>
              </c:pt>
              <c:pt idx="17">
                <c:v>47.210300429184549</c:v>
              </c:pt>
              <c:pt idx="18">
                <c:v>20.773381294964029</c:v>
              </c:pt>
              <c:pt idx="19">
                <c:v>34.367705542776783</c:v>
              </c:pt>
            </c:numLit>
          </c:val>
          <c:extLst>
            <c:ext xmlns:c16="http://schemas.microsoft.com/office/drawing/2014/chart" uri="{C3380CC4-5D6E-409C-BE32-E72D297353CC}">
              <c16:uniqueId val="{00000006-6B90-417E-80B1-DD051D3D0E92}"/>
            </c:ext>
          </c:extLst>
        </c:ser>
        <c:ser>
          <c:idx val="3"/>
          <c:order val="3"/>
          <c:tx>
            <c:v>P.E. Asist. Personal</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17-6B90-417E-80B1-DD051D3D0E92}"/>
              </c:ext>
            </c:extLst>
          </c:dPt>
          <c:dLbls>
            <c:dLbl>
              <c:idx val="0"/>
              <c:delete val="1"/>
              <c:extLst>
                <c:ext xmlns:c15="http://schemas.microsoft.com/office/drawing/2012/chart" uri="{CE6537A1-D6FC-4f65-9D91-7224C49458BB}"/>
                <c:ext xmlns:c16="http://schemas.microsoft.com/office/drawing/2014/chart" uri="{C3380CC4-5D6E-409C-BE32-E72D297353CC}">
                  <c16:uniqueId val="{00000009-6B90-417E-80B1-DD051D3D0E92}"/>
                </c:ext>
              </c:extLst>
            </c:dLbl>
            <c:dLbl>
              <c:idx val="1"/>
              <c:delete val="1"/>
              <c:extLst>
                <c:ext xmlns:c15="http://schemas.microsoft.com/office/drawing/2012/chart" uri="{CE6537A1-D6FC-4f65-9D91-7224C49458BB}"/>
                <c:ext xmlns:c16="http://schemas.microsoft.com/office/drawing/2014/chart" uri="{C3380CC4-5D6E-409C-BE32-E72D297353CC}">
                  <c16:uniqueId val="{0000000A-6B90-417E-80B1-DD051D3D0E92}"/>
                </c:ext>
              </c:extLst>
            </c:dLbl>
            <c:dLbl>
              <c:idx val="2"/>
              <c:delete val="1"/>
              <c:extLst>
                <c:ext xmlns:c15="http://schemas.microsoft.com/office/drawing/2012/chart" uri="{CE6537A1-D6FC-4f65-9D91-7224C49458BB}"/>
                <c:ext xmlns:c16="http://schemas.microsoft.com/office/drawing/2014/chart" uri="{C3380CC4-5D6E-409C-BE32-E72D297353CC}">
                  <c16:uniqueId val="{0000000B-6B90-417E-80B1-DD051D3D0E92}"/>
                </c:ext>
              </c:extLst>
            </c:dLbl>
            <c:dLbl>
              <c:idx val="3"/>
              <c:delete val="1"/>
              <c:extLst>
                <c:ext xmlns:c15="http://schemas.microsoft.com/office/drawing/2012/chart" uri="{CE6537A1-D6FC-4f65-9D91-7224C49458BB}"/>
                <c:ext xmlns:c16="http://schemas.microsoft.com/office/drawing/2014/chart" uri="{C3380CC4-5D6E-409C-BE32-E72D297353CC}">
                  <c16:uniqueId val="{0000000C-6B90-417E-80B1-DD051D3D0E92}"/>
                </c:ext>
              </c:extLst>
            </c:dLbl>
            <c:dLbl>
              <c:idx val="5"/>
              <c:delete val="1"/>
              <c:extLst>
                <c:ext xmlns:c15="http://schemas.microsoft.com/office/drawing/2012/chart" uri="{CE6537A1-D6FC-4f65-9D91-7224C49458BB}"/>
                <c:ext xmlns:c16="http://schemas.microsoft.com/office/drawing/2014/chart" uri="{C3380CC4-5D6E-409C-BE32-E72D297353CC}">
                  <c16:uniqueId val="{0000000D-6B90-417E-80B1-DD051D3D0E92}"/>
                </c:ext>
              </c:extLst>
            </c:dLbl>
            <c:dLbl>
              <c:idx val="7"/>
              <c:delete val="1"/>
              <c:extLst>
                <c:ext xmlns:c15="http://schemas.microsoft.com/office/drawing/2012/chart" uri="{CE6537A1-D6FC-4f65-9D91-7224C49458BB}"/>
                <c:ext xmlns:c16="http://schemas.microsoft.com/office/drawing/2014/chart" uri="{C3380CC4-5D6E-409C-BE32-E72D297353CC}">
                  <c16:uniqueId val="{0000000E-6B90-417E-80B1-DD051D3D0E92}"/>
                </c:ext>
              </c:extLst>
            </c:dLbl>
            <c:dLbl>
              <c:idx val="8"/>
              <c:delete val="1"/>
              <c:extLst>
                <c:ext xmlns:c15="http://schemas.microsoft.com/office/drawing/2012/chart" uri="{CE6537A1-D6FC-4f65-9D91-7224C49458BB}"/>
                <c:ext xmlns:c16="http://schemas.microsoft.com/office/drawing/2014/chart" uri="{C3380CC4-5D6E-409C-BE32-E72D297353CC}">
                  <c16:uniqueId val="{0000000F-6B90-417E-80B1-DD051D3D0E92}"/>
                </c:ext>
              </c:extLst>
            </c:dLbl>
            <c:dLbl>
              <c:idx val="10"/>
              <c:delete val="1"/>
              <c:extLst>
                <c:ext xmlns:c15="http://schemas.microsoft.com/office/drawing/2012/chart" uri="{CE6537A1-D6FC-4f65-9D91-7224C49458BB}"/>
                <c:ext xmlns:c16="http://schemas.microsoft.com/office/drawing/2014/chart" uri="{C3380CC4-5D6E-409C-BE32-E72D297353CC}">
                  <c16:uniqueId val="{00000010-6B90-417E-80B1-DD051D3D0E92}"/>
                </c:ext>
              </c:extLst>
            </c:dLbl>
            <c:dLbl>
              <c:idx val="11"/>
              <c:delete val="1"/>
              <c:extLst>
                <c:ext xmlns:c15="http://schemas.microsoft.com/office/drawing/2012/chart" uri="{CE6537A1-D6FC-4f65-9D91-7224C49458BB}"/>
                <c:ext xmlns:c16="http://schemas.microsoft.com/office/drawing/2014/chart" uri="{C3380CC4-5D6E-409C-BE32-E72D297353CC}">
                  <c16:uniqueId val="{00000011-6B90-417E-80B1-DD051D3D0E92}"/>
                </c:ext>
              </c:extLst>
            </c:dLbl>
            <c:dLbl>
              <c:idx val="12"/>
              <c:delete val="1"/>
              <c:extLst>
                <c:ext xmlns:c15="http://schemas.microsoft.com/office/drawing/2012/chart" uri="{CE6537A1-D6FC-4f65-9D91-7224C49458BB}"/>
                <c:ext xmlns:c16="http://schemas.microsoft.com/office/drawing/2014/chart" uri="{C3380CC4-5D6E-409C-BE32-E72D297353CC}">
                  <c16:uniqueId val="{00000012-6B90-417E-80B1-DD051D3D0E92}"/>
                </c:ext>
              </c:extLst>
            </c:dLbl>
            <c:dLbl>
              <c:idx val="13"/>
              <c:delete val="1"/>
              <c:extLst>
                <c:ext xmlns:c15="http://schemas.microsoft.com/office/drawing/2012/chart" uri="{CE6537A1-D6FC-4f65-9D91-7224C49458BB}"/>
                <c:ext xmlns:c16="http://schemas.microsoft.com/office/drawing/2014/chart" uri="{C3380CC4-5D6E-409C-BE32-E72D297353CC}">
                  <c16:uniqueId val="{00000013-6B90-417E-80B1-DD051D3D0E92}"/>
                </c:ext>
              </c:extLst>
            </c:dLbl>
            <c:dLbl>
              <c:idx val="16"/>
              <c:delete val="1"/>
              <c:extLst>
                <c:ext xmlns:c15="http://schemas.microsoft.com/office/drawing/2012/chart" uri="{CE6537A1-D6FC-4f65-9D91-7224C49458BB}"/>
                <c:ext xmlns:c16="http://schemas.microsoft.com/office/drawing/2014/chart" uri="{C3380CC4-5D6E-409C-BE32-E72D297353CC}">
                  <c16:uniqueId val="{00000014-6B90-417E-80B1-DD051D3D0E92}"/>
                </c:ext>
              </c:extLst>
            </c:dLbl>
            <c:dLbl>
              <c:idx val="17"/>
              <c:delete val="1"/>
              <c:extLst>
                <c:ext xmlns:c15="http://schemas.microsoft.com/office/drawing/2012/chart" uri="{CE6537A1-D6FC-4f65-9D91-7224C49458BB}"/>
                <c:ext xmlns:c16="http://schemas.microsoft.com/office/drawing/2014/chart" uri="{C3380CC4-5D6E-409C-BE32-E72D297353CC}">
                  <c16:uniqueId val="{00000015-6B90-417E-80B1-DD051D3D0E92}"/>
                </c:ext>
              </c:extLst>
            </c:dLbl>
            <c:dLbl>
              <c:idx val="18"/>
              <c:delete val="1"/>
              <c:extLst>
                <c:ext xmlns:c15="http://schemas.microsoft.com/office/drawing/2012/chart" uri="{CE6537A1-D6FC-4f65-9D91-7224C49458BB}"/>
                <c:ext xmlns:c16="http://schemas.microsoft.com/office/drawing/2014/chart" uri="{C3380CC4-5D6E-409C-BE32-E72D297353CC}">
                  <c16:uniqueId val="{00000016-6B90-417E-80B1-DD051D3D0E92}"/>
                </c:ext>
              </c:extLst>
            </c:dLbl>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0</c:v>
              </c:pt>
              <c:pt idx="1">
                <c:v>0</c:v>
              </c:pt>
              <c:pt idx="2">
                <c:v>4.3857900402695271E-2</c:v>
              </c:pt>
              <c:pt idx="3">
                <c:v>0</c:v>
              </c:pt>
              <c:pt idx="4">
                <c:v>0.17069888060926369</c:v>
              </c:pt>
              <c:pt idx="5">
                <c:v>0</c:v>
              </c:pt>
              <c:pt idx="6">
                <c:v>2.2320465818417081</c:v>
              </c:pt>
              <c:pt idx="7">
                <c:v>2.1915886826360431E-3</c:v>
              </c:pt>
              <c:pt idx="8">
                <c:v>5.0279771011557161E-3</c:v>
              </c:pt>
              <c:pt idx="9">
                <c:v>0.2195568204919699</c:v>
              </c:pt>
              <c:pt idx="10">
                <c:v>0</c:v>
              </c:pt>
              <c:pt idx="11">
                <c:v>3.0819965173439351E-3</c:v>
              </c:pt>
              <c:pt idx="12">
                <c:v>6.3313178638133519E-3</c:v>
              </c:pt>
              <c:pt idx="13">
                <c:v>7.6549163700386572E-3</c:v>
              </c:pt>
              <c:pt idx="14">
                <c:v>9.8143453013821866E-2</c:v>
              </c:pt>
              <c:pt idx="15">
                <c:v>6.1340881247095602</c:v>
              </c:pt>
              <c:pt idx="16">
                <c:v>0</c:v>
              </c:pt>
              <c:pt idx="17">
                <c:v>0</c:v>
              </c:pt>
              <c:pt idx="18">
                <c:v>0</c:v>
              </c:pt>
              <c:pt idx="19">
                <c:v>0.51801950366305438</c:v>
              </c:pt>
            </c:numLit>
          </c:val>
          <c:extLst>
            <c:ext xmlns:c16="http://schemas.microsoft.com/office/drawing/2014/chart" uri="{C3380CC4-5D6E-409C-BE32-E72D297353CC}">
              <c16:uniqueId val="{00000008-6B90-417E-80B1-DD051D3D0E92}"/>
            </c:ext>
          </c:extLst>
        </c:ser>
        <c:dLbls>
          <c:showLegendKey val="0"/>
          <c:showVal val="0"/>
          <c:showCatName val="0"/>
          <c:showSerName val="0"/>
          <c:showPercent val="0"/>
          <c:showBubbleSize val="0"/>
        </c:dLbls>
        <c:gapWidth val="40"/>
        <c:overlap val="100"/>
        <c:axId val="1906790928"/>
        <c:axId val="1906793808"/>
      </c:barChart>
      <c:catAx>
        <c:axId val="190679092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93808"/>
        <c:crosses val="autoZero"/>
        <c:auto val="1"/>
        <c:lblAlgn val="ctr"/>
        <c:lblOffset val="100"/>
        <c:noMultiLvlLbl val="0"/>
      </c:catAx>
      <c:valAx>
        <c:axId val="1906793808"/>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90928"/>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personas con resolución de PIA sobre la población potencialmente dependiente</a:t>
            </a:r>
          </a:p>
        </c:rich>
      </c:tx>
      <c:overlay val="0"/>
    </c:title>
    <c:autoTitleDeleted val="0"/>
    <c:plotArea>
      <c:layout/>
      <c:barChart>
        <c:barDir val="col"/>
        <c:grouping val="clustered"/>
        <c:varyColors val="0"/>
        <c:ser>
          <c:idx val="0"/>
          <c:order val="0"/>
          <c:tx>
            <c:v>Porcentaje de personas con resolución de PIA sobre la población potencialmente dependiente</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AAFE-4ADB-9BC4-C033BF688B22}"/>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Castilla y León</c:v>
              </c:pt>
              <c:pt idx="2">
                <c:v>Canarias</c:v>
              </c:pt>
              <c:pt idx="3">
                <c:v>Balears, Illes</c:v>
              </c:pt>
              <c:pt idx="4">
                <c:v>Castilla - La Mancha</c:v>
              </c:pt>
              <c:pt idx="5">
                <c:v>Aragón</c:v>
              </c:pt>
              <c:pt idx="6">
                <c:v>Comunitat Valenciana</c:v>
              </c:pt>
              <c:pt idx="7">
                <c:v>Total Nacional</c:v>
              </c:pt>
              <c:pt idx="8">
                <c:v>Madrid, Comunidad de</c:v>
              </c:pt>
              <c:pt idx="9">
                <c:v>Murcia, Región de</c:v>
              </c:pt>
              <c:pt idx="10">
                <c:v>Extremadura</c:v>
              </c:pt>
              <c:pt idx="11">
                <c:v>Cataluña</c:v>
              </c:pt>
              <c:pt idx="12">
                <c:v>Rioja, La</c:v>
              </c:pt>
              <c:pt idx="13">
                <c:v>País Vasco</c:v>
              </c:pt>
              <c:pt idx="14">
                <c:v>Melilla</c:v>
              </c:pt>
              <c:pt idx="15">
                <c:v>Navarra, Comunidad Foral de</c:v>
              </c:pt>
              <c:pt idx="16">
                <c:v>Galicia</c:v>
              </c:pt>
              <c:pt idx="17">
                <c:v>Asturias, Principado de</c:v>
              </c:pt>
              <c:pt idx="18">
                <c:v>Cantabria</c:v>
              </c:pt>
              <c:pt idx="19">
                <c:v>Ceuta</c:v>
              </c:pt>
            </c:strLit>
          </c:cat>
          <c:val>
            <c:numLit>
              <c:formatCode>General</c:formatCode>
              <c:ptCount val="20"/>
              <c:pt idx="0">
                <c:v>32.70382610535377</c:v>
              </c:pt>
              <c:pt idx="1">
                <c:v>30.048219922036299</c:v>
              </c:pt>
              <c:pt idx="2">
                <c:v>28.45310398841454</c:v>
              </c:pt>
              <c:pt idx="3">
                <c:v>27.673123259379789</c:v>
              </c:pt>
              <c:pt idx="4">
                <c:v>27.475540371680001</c:v>
              </c:pt>
              <c:pt idx="5">
                <c:v>27.007562682398721</c:v>
              </c:pt>
              <c:pt idx="6">
                <c:v>26.8631543044118</c:v>
              </c:pt>
              <c:pt idx="7">
                <c:v>25.93695020118318</c:v>
              </c:pt>
              <c:pt idx="8">
                <c:v>25.5616883964456</c:v>
              </c:pt>
              <c:pt idx="9">
                <c:v>25.551261317163981</c:v>
              </c:pt>
              <c:pt idx="10">
                <c:v>23.94092869959152</c:v>
              </c:pt>
              <c:pt idx="11">
                <c:v>23.105733675747711</c:v>
              </c:pt>
              <c:pt idx="12">
                <c:v>21.653795941849399</c:v>
              </c:pt>
              <c:pt idx="13">
                <c:v>21.65316419201384</c:v>
              </c:pt>
              <c:pt idx="14">
                <c:v>20.820863616930311</c:v>
              </c:pt>
              <c:pt idx="15">
                <c:v>19.98494237562981</c:v>
              </c:pt>
              <c:pt idx="16">
                <c:v>19.915473678438481</c:v>
              </c:pt>
              <c:pt idx="17">
                <c:v>18.79121222538204</c:v>
              </c:pt>
              <c:pt idx="18">
                <c:v>18.551077536620909</c:v>
              </c:pt>
              <c:pt idx="19">
                <c:v>16.067816202677971</c:v>
              </c:pt>
            </c:numLit>
          </c:val>
          <c:extLst>
            <c:ext xmlns:c16="http://schemas.microsoft.com/office/drawing/2014/chart" uri="{C3380CC4-5D6E-409C-BE32-E72D297353CC}">
              <c16:uniqueId val="{00000000-AAFE-4ADB-9BC4-C033BF688B22}"/>
            </c:ext>
          </c:extLst>
        </c:ser>
        <c:dLbls>
          <c:showLegendKey val="0"/>
          <c:showVal val="0"/>
          <c:showCatName val="0"/>
          <c:showSerName val="0"/>
          <c:showPercent val="0"/>
          <c:showBubbleSize val="0"/>
        </c:dLbls>
        <c:gapWidth val="40"/>
        <c:axId val="1906704048"/>
        <c:axId val="1906699248"/>
      </c:barChart>
      <c:catAx>
        <c:axId val="190670404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699248"/>
        <c:crosses val="autoZero"/>
        <c:auto val="1"/>
        <c:lblAlgn val="ctr"/>
        <c:lblOffset val="100"/>
        <c:noMultiLvlLbl val="0"/>
      </c:catAx>
      <c:valAx>
        <c:axId val="1906699248"/>
        <c:scaling>
          <c:orientation val="minMax"/>
          <c:max val="4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04048"/>
        <c:crosses val="autoZero"/>
        <c:crossBetween val="between"/>
        <c:majorUnit val="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personas con resolución de PIA registradas sobre la población</a:t>
            </a:r>
          </a:p>
        </c:rich>
      </c:tx>
      <c:overlay val="0"/>
    </c:title>
    <c:autoTitleDeleted val="0"/>
    <c:plotArea>
      <c:layout/>
      <c:barChart>
        <c:barDir val="col"/>
        <c:grouping val="clustered"/>
        <c:varyColors val="0"/>
        <c:ser>
          <c:idx val="0"/>
          <c:order val="0"/>
          <c:tx>
            <c:v>Porcentaje de personas con resolución de PIA registradas sobre la población</c:v>
          </c:tx>
          <c:spPr>
            <a:solidFill>
              <a:srgbClr val="DECEE8"/>
            </a:solidFill>
            <a:ln w="12700">
              <a:solidFill>
                <a:srgbClr val="000000"/>
              </a:solidFill>
            </a:ln>
          </c:spPr>
          <c:invertIfNegative val="0"/>
          <c:dPt>
            <c:idx val="5"/>
            <c:invertIfNegative val="0"/>
            <c:bubble3D val="0"/>
            <c:spPr>
              <a:solidFill>
                <a:srgbClr val="5A3471"/>
              </a:solidFill>
              <a:ln w="12700">
                <a:solidFill>
                  <a:srgbClr val="000000"/>
                </a:solidFill>
              </a:ln>
            </c:spPr>
            <c:extLst>
              <c:ext xmlns:c16="http://schemas.microsoft.com/office/drawing/2014/chart" uri="{C3380CC4-5D6E-409C-BE32-E72D297353CC}">
                <c16:uniqueId val="{00000001-FBEB-4E71-92C6-834D8FCF29A7}"/>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Castilla y León</c:v>
              </c:pt>
              <c:pt idx="1">
                <c:v>Andalucía</c:v>
              </c:pt>
              <c:pt idx="2">
                <c:v>Castilla - La Mancha</c:v>
              </c:pt>
              <c:pt idx="3">
                <c:v>Aragón</c:v>
              </c:pt>
              <c:pt idx="4">
                <c:v>Galicia</c:v>
              </c:pt>
              <c:pt idx="5">
                <c:v>Total Nacional</c:v>
              </c:pt>
              <c:pt idx="6">
                <c:v>Extremadura</c:v>
              </c:pt>
              <c:pt idx="7">
                <c:v>Asturias, Principado de</c:v>
              </c:pt>
              <c:pt idx="8">
                <c:v>Comunitat Valenciana</c:v>
              </c:pt>
              <c:pt idx="9">
                <c:v>Canarias</c:v>
              </c:pt>
              <c:pt idx="10">
                <c:v>País Vasco</c:v>
              </c:pt>
              <c:pt idx="11">
                <c:v>Murcia, Región de</c:v>
              </c:pt>
              <c:pt idx="12">
                <c:v>Cantabria</c:v>
              </c:pt>
              <c:pt idx="13">
                <c:v>Cataluña</c:v>
              </c:pt>
              <c:pt idx="14">
                <c:v>Madrid, Comunidad de</c:v>
              </c:pt>
              <c:pt idx="15">
                <c:v>Rioja, La</c:v>
              </c:pt>
              <c:pt idx="16">
                <c:v>Balears, Illes</c:v>
              </c:pt>
              <c:pt idx="17">
                <c:v>Melilla</c:v>
              </c:pt>
              <c:pt idx="18">
                <c:v>Navarra, Comunidad Foral de</c:v>
              </c:pt>
              <c:pt idx="19">
                <c:v>Ceuta</c:v>
              </c:pt>
            </c:strLit>
          </c:cat>
          <c:val>
            <c:numLit>
              <c:formatCode>General</c:formatCode>
              <c:ptCount val="20"/>
              <c:pt idx="0">
                <c:v>5.3641459907272173</c:v>
              </c:pt>
              <c:pt idx="1">
                <c:v>4.1331435072244522</c:v>
              </c:pt>
              <c:pt idx="2">
                <c:v>3.8880669382395801</c:v>
              </c:pt>
              <c:pt idx="3">
                <c:v>3.7841276075921448</c:v>
              </c:pt>
              <c:pt idx="4">
                <c:v>3.6122046265186989</c:v>
              </c:pt>
              <c:pt idx="5">
                <c:v>3.5757233758784679</c:v>
              </c:pt>
              <c:pt idx="6">
                <c:v>3.572143979417949</c:v>
              </c:pt>
              <c:pt idx="7">
                <c:v>3.55403456509918</c:v>
              </c:pt>
              <c:pt idx="8">
                <c:v>3.4260786089756992</c:v>
              </c:pt>
              <c:pt idx="9">
                <c:v>3.409586934328996</c:v>
              </c:pt>
              <c:pt idx="10">
                <c:v>3.349353778614601</c:v>
              </c:pt>
              <c:pt idx="11">
                <c:v>3.295233930417917</c:v>
              </c:pt>
              <c:pt idx="12">
                <c:v>3.2598130463273831</c:v>
              </c:pt>
              <c:pt idx="13">
                <c:v>3.2227220503473242</c:v>
              </c:pt>
              <c:pt idx="14">
                <c:v>3.1657943351917641</c:v>
              </c:pt>
              <c:pt idx="15">
                <c:v>2.994464555098943</c:v>
              </c:pt>
              <c:pt idx="16">
                <c:v>2.8302732180976191</c:v>
              </c:pt>
              <c:pt idx="17">
                <c:v>2.7966967967197669</c:v>
              </c:pt>
              <c:pt idx="18">
                <c:v>2.523053166319126</c:v>
              </c:pt>
              <c:pt idx="19">
                <c:v>1.9960032070075511</c:v>
              </c:pt>
            </c:numLit>
          </c:val>
          <c:extLst>
            <c:ext xmlns:c16="http://schemas.microsoft.com/office/drawing/2014/chart" uri="{C3380CC4-5D6E-409C-BE32-E72D297353CC}">
              <c16:uniqueId val="{00000000-FBEB-4E71-92C6-834D8FCF29A7}"/>
            </c:ext>
          </c:extLst>
        </c:ser>
        <c:dLbls>
          <c:showLegendKey val="0"/>
          <c:showVal val="0"/>
          <c:showCatName val="0"/>
          <c:showSerName val="0"/>
          <c:showPercent val="0"/>
          <c:showBubbleSize val="0"/>
        </c:dLbls>
        <c:gapWidth val="40"/>
        <c:axId val="1906745808"/>
        <c:axId val="1906742928"/>
      </c:barChart>
      <c:catAx>
        <c:axId val="190674580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42928"/>
        <c:crosses val="autoZero"/>
        <c:auto val="1"/>
        <c:lblAlgn val="ctr"/>
        <c:lblOffset val="100"/>
        <c:noMultiLvlLbl val="0"/>
      </c:catAx>
      <c:valAx>
        <c:axId val="1906742928"/>
        <c:scaling>
          <c:orientation val="minMax"/>
          <c:max val="6"/>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45808"/>
        <c:crosses val="autoZero"/>
        <c:crossBetween val="between"/>
        <c:majorUnit val="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solicitudes totales registradas sobre la población</a:t>
            </a:r>
          </a:p>
        </c:rich>
      </c:tx>
      <c:overlay val="0"/>
    </c:title>
    <c:autoTitleDeleted val="0"/>
    <c:plotArea>
      <c:layout/>
      <c:barChart>
        <c:barDir val="col"/>
        <c:grouping val="clustered"/>
        <c:varyColors val="0"/>
        <c:ser>
          <c:idx val="0"/>
          <c:order val="0"/>
          <c:tx>
            <c:v>Porcentaje de solicitudes totales registradas sobre la población</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FB3F-4D7A-8B85-21A1D28245AB}"/>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Castilla y León</c:v>
              </c:pt>
              <c:pt idx="1">
                <c:v>Extremadura</c:v>
              </c:pt>
              <c:pt idx="2">
                <c:v>País Vasco</c:v>
              </c:pt>
              <c:pt idx="3">
                <c:v>Andalucía</c:v>
              </c:pt>
              <c:pt idx="4">
                <c:v>Cataluña</c:v>
              </c:pt>
              <c:pt idx="5">
                <c:v>Asturias, Principado de</c:v>
              </c:pt>
              <c:pt idx="6">
                <c:v>Castilla - La Mancha</c:v>
              </c:pt>
              <c:pt idx="7">
                <c:v>Total Nacional</c:v>
              </c:pt>
              <c:pt idx="8">
                <c:v>Murcia, Región de</c:v>
              </c:pt>
              <c:pt idx="9">
                <c:v>Rioja, La</c:v>
              </c:pt>
              <c:pt idx="10">
                <c:v>Aragón</c:v>
              </c:pt>
              <c:pt idx="11">
                <c:v>Comunitat Valenciana</c:v>
              </c:pt>
              <c:pt idx="12">
                <c:v>Cantabria</c:v>
              </c:pt>
              <c:pt idx="13">
                <c:v>Madrid, Comunidad de</c:v>
              </c:pt>
              <c:pt idx="14">
                <c:v>Balears, Illes</c:v>
              </c:pt>
              <c:pt idx="15">
                <c:v>Canarias</c:v>
              </c:pt>
              <c:pt idx="16">
                <c:v>Melilla</c:v>
              </c:pt>
              <c:pt idx="17">
                <c:v>Galicia</c:v>
              </c:pt>
              <c:pt idx="18">
                <c:v>Navarra, Comunidad Foral de</c:v>
              </c:pt>
              <c:pt idx="19">
                <c:v>Ceuta</c:v>
              </c:pt>
            </c:strLit>
          </c:cat>
          <c:val>
            <c:numLit>
              <c:formatCode>General</c:formatCode>
              <c:ptCount val="20"/>
              <c:pt idx="0">
                <c:v>6.7416535171065046</c:v>
              </c:pt>
              <c:pt idx="1">
                <c:v>5.887055048440919</c:v>
              </c:pt>
              <c:pt idx="2">
                <c:v>5.4532691920905947</c:v>
              </c:pt>
              <c:pt idx="3">
                <c:v>5.4378887488845136</c:v>
              </c:pt>
              <c:pt idx="4">
                <c:v>5.3486615052499182</c:v>
              </c:pt>
              <c:pt idx="5">
                <c:v>5.0104026290280634</c:v>
              </c:pt>
              <c:pt idx="6">
                <c:v>4.9804879471100616</c:v>
              </c:pt>
              <c:pt idx="7">
                <c:v>4.8973099963143438</c:v>
              </c:pt>
              <c:pt idx="8">
                <c:v>4.8084769333624866</c:v>
              </c:pt>
              <c:pt idx="9">
                <c:v>4.7120130476158417</c:v>
              </c:pt>
              <c:pt idx="10">
                <c:v>4.6473709550124171</c:v>
              </c:pt>
              <c:pt idx="11">
                <c:v>4.5817264747984492</c:v>
              </c:pt>
              <c:pt idx="12">
                <c:v>4.3669130070768816</c:v>
              </c:pt>
              <c:pt idx="13">
                <c:v>4.1167794929522348</c:v>
              </c:pt>
              <c:pt idx="14">
                <c:v>4.0845897568016483</c:v>
              </c:pt>
              <c:pt idx="15">
                <c:v>3.9291396656552449</c:v>
              </c:pt>
              <c:pt idx="16">
                <c:v>3.8947017813867482</c:v>
              </c:pt>
              <c:pt idx="17">
                <c:v>3.837677332754764</c:v>
              </c:pt>
              <c:pt idx="18">
                <c:v>3.5465172390598001</c:v>
              </c:pt>
              <c:pt idx="19">
                <c:v>3.0514437517201771</c:v>
              </c:pt>
            </c:numLit>
          </c:val>
          <c:extLst>
            <c:ext xmlns:c16="http://schemas.microsoft.com/office/drawing/2014/chart" uri="{C3380CC4-5D6E-409C-BE32-E72D297353CC}">
              <c16:uniqueId val="{00000000-FB3F-4D7A-8B85-21A1D28245AB}"/>
            </c:ext>
          </c:extLst>
        </c:ser>
        <c:dLbls>
          <c:showLegendKey val="0"/>
          <c:showVal val="0"/>
          <c:showCatName val="0"/>
          <c:showSerName val="0"/>
          <c:showPercent val="0"/>
          <c:showBubbleSize val="0"/>
        </c:dLbls>
        <c:gapWidth val="40"/>
        <c:axId val="1906708368"/>
        <c:axId val="1906694928"/>
      </c:barChart>
      <c:catAx>
        <c:axId val="190670836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694928"/>
        <c:crosses val="autoZero"/>
        <c:auto val="1"/>
        <c:lblAlgn val="ctr"/>
        <c:lblOffset val="100"/>
        <c:noMultiLvlLbl val="0"/>
      </c:catAx>
      <c:valAx>
        <c:axId val="1906694928"/>
        <c:scaling>
          <c:orientation val="minMax"/>
          <c:max val="8"/>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08368"/>
        <c:crosses val="autoZero"/>
        <c:crossBetween val="between"/>
        <c:majorUnit val="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personas con resolución de PIA en el tramo de edad de 0 a 64 años sobre la población de dicha edad</a:t>
            </a:r>
          </a:p>
        </c:rich>
      </c:tx>
      <c:overlay val="0"/>
    </c:title>
    <c:autoTitleDeleted val="0"/>
    <c:plotArea>
      <c:layout/>
      <c:barChart>
        <c:barDir val="col"/>
        <c:grouping val="clustered"/>
        <c:varyColors val="0"/>
        <c:ser>
          <c:idx val="0"/>
          <c:order val="0"/>
          <c:tx>
            <c:v>Porcentaje de personas con resolución de PIA en el tramo de edad de 0 a 64 años sobre la población de dicha edad</c:v>
          </c:tx>
          <c:spPr>
            <a:solidFill>
              <a:srgbClr val="DECEE8"/>
            </a:solidFill>
            <a:ln w="12700">
              <a:solidFill>
                <a:srgbClr val="000000"/>
              </a:solidFill>
            </a:ln>
          </c:spPr>
          <c:invertIfNegative val="0"/>
          <c:dPt>
            <c:idx val="8"/>
            <c:invertIfNegative val="0"/>
            <c:bubble3D val="0"/>
            <c:spPr>
              <a:solidFill>
                <a:srgbClr val="5A3471"/>
              </a:solidFill>
              <a:ln w="12700">
                <a:solidFill>
                  <a:srgbClr val="000000"/>
                </a:solidFill>
              </a:ln>
            </c:spPr>
            <c:extLst>
              <c:ext xmlns:c16="http://schemas.microsoft.com/office/drawing/2014/chart" uri="{C3380CC4-5D6E-409C-BE32-E72D297353CC}">
                <c16:uniqueId val="{00000001-5953-4256-97B8-F42543E705E3}"/>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Melilla</c:v>
              </c:pt>
              <c:pt idx="1">
                <c:v>Castilla y León</c:v>
              </c:pt>
              <c:pt idx="2">
                <c:v>Andalucía</c:v>
              </c:pt>
              <c:pt idx="3">
                <c:v>Canarias</c:v>
              </c:pt>
              <c:pt idx="4">
                <c:v>Murcia, Región de</c:v>
              </c:pt>
              <c:pt idx="5">
                <c:v>Galicia</c:v>
              </c:pt>
              <c:pt idx="6">
                <c:v>Ceuta</c:v>
              </c:pt>
              <c:pt idx="7">
                <c:v>Extremadura</c:v>
              </c:pt>
              <c:pt idx="8">
                <c:v>Total Nacional</c:v>
              </c:pt>
              <c:pt idx="9">
                <c:v>Asturias, Principado de</c:v>
              </c:pt>
              <c:pt idx="10">
                <c:v>Cantabria</c:v>
              </c:pt>
              <c:pt idx="11">
                <c:v>Castilla - La Mancha</c:v>
              </c:pt>
              <c:pt idx="12">
                <c:v>Comunitat Valenciana</c:v>
              </c:pt>
              <c:pt idx="13">
                <c:v>País Vasco</c:v>
              </c:pt>
              <c:pt idx="14">
                <c:v>Cataluña</c:v>
              </c:pt>
              <c:pt idx="15">
                <c:v>Madrid, Comunidad de</c:v>
              </c:pt>
              <c:pt idx="16">
                <c:v>Balears, Illes</c:v>
              </c:pt>
              <c:pt idx="17">
                <c:v>Aragón</c:v>
              </c:pt>
              <c:pt idx="18">
                <c:v>Navarra, Comunidad Foral de</c:v>
              </c:pt>
              <c:pt idx="19">
                <c:v>Rioja, La</c:v>
              </c:pt>
            </c:strLit>
          </c:cat>
          <c:val>
            <c:numLit>
              <c:formatCode>General</c:formatCode>
              <c:ptCount val="20"/>
              <c:pt idx="0">
                <c:v>1.765139159257116</c:v>
              </c:pt>
              <c:pt idx="1">
                <c:v>1.539124739805767</c:v>
              </c:pt>
              <c:pt idx="2">
                <c:v>1.4399489021428149</c:v>
              </c:pt>
              <c:pt idx="3">
                <c:v>1.437853111930361</c:v>
              </c:pt>
              <c:pt idx="4">
                <c:v>1.4131264454242001</c:v>
              </c:pt>
              <c:pt idx="5">
                <c:v>1.2945662074691471</c:v>
              </c:pt>
              <c:pt idx="6">
                <c:v>1.26440128103814</c:v>
              </c:pt>
              <c:pt idx="7">
                <c:v>1.1845348898807579</c:v>
              </c:pt>
              <c:pt idx="8">
                <c:v>1.182402768372478</c:v>
              </c:pt>
              <c:pt idx="9">
                <c:v>1.132111794836536</c:v>
              </c:pt>
              <c:pt idx="10">
                <c:v>1.1214540293117949</c:v>
              </c:pt>
              <c:pt idx="11">
                <c:v>1.113051583079921</c:v>
              </c:pt>
              <c:pt idx="12">
                <c:v>1.0984364877261761</c:v>
              </c:pt>
              <c:pt idx="13">
                <c:v>1.089744042199275</c:v>
              </c:pt>
              <c:pt idx="14">
                <c:v>1.0617835651770069</c:v>
              </c:pt>
              <c:pt idx="15">
                <c:v>0.99640666352695906</c:v>
              </c:pt>
              <c:pt idx="16">
                <c:v>0.9512703649503006</c:v>
              </c:pt>
              <c:pt idx="17">
                <c:v>0.93950187370171123</c:v>
              </c:pt>
              <c:pt idx="18">
                <c:v>0.65979419603198097</c:v>
              </c:pt>
              <c:pt idx="19">
                <c:v>0.63126727200947497</c:v>
              </c:pt>
            </c:numLit>
          </c:val>
          <c:extLst>
            <c:ext xmlns:c16="http://schemas.microsoft.com/office/drawing/2014/chart" uri="{C3380CC4-5D6E-409C-BE32-E72D297353CC}">
              <c16:uniqueId val="{00000000-5953-4256-97B8-F42543E705E3}"/>
            </c:ext>
          </c:extLst>
        </c:ser>
        <c:dLbls>
          <c:showLegendKey val="0"/>
          <c:showVal val="0"/>
          <c:showCatName val="0"/>
          <c:showSerName val="0"/>
          <c:showPercent val="0"/>
          <c:showBubbleSize val="0"/>
        </c:dLbls>
        <c:gapWidth val="40"/>
        <c:axId val="1906744368"/>
        <c:axId val="1906752048"/>
      </c:barChart>
      <c:catAx>
        <c:axId val="190674436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52048"/>
        <c:crosses val="autoZero"/>
        <c:auto val="1"/>
        <c:lblAlgn val="ctr"/>
        <c:lblOffset val="100"/>
        <c:noMultiLvlLbl val="0"/>
      </c:catAx>
      <c:valAx>
        <c:axId val="1906752048"/>
        <c:scaling>
          <c:orientation val="minMax"/>
          <c:max val="1.8"/>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44368"/>
        <c:crosses val="autoZero"/>
        <c:crossBetween val="between"/>
        <c:majorUnit val="0.2"/>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personas con resolución de PIA en el tramo de edad de 65 a 79 años sobre la población de dicha edad</a:t>
            </a:r>
          </a:p>
        </c:rich>
      </c:tx>
      <c:overlay val="0"/>
    </c:title>
    <c:autoTitleDeleted val="0"/>
    <c:plotArea>
      <c:layout/>
      <c:barChart>
        <c:barDir val="col"/>
        <c:grouping val="clustered"/>
        <c:varyColors val="0"/>
        <c:ser>
          <c:idx val="0"/>
          <c:order val="0"/>
          <c:tx>
            <c:v>Porcentaje de personas con resolución de PIA en el tramo de edad de 65 a 79 años sobre la población de dicha edad</c:v>
          </c:tx>
          <c:spPr>
            <a:solidFill>
              <a:srgbClr val="DECEE8"/>
            </a:solidFill>
            <a:ln w="12700">
              <a:solidFill>
                <a:srgbClr val="000000"/>
              </a:solidFill>
            </a:ln>
          </c:spPr>
          <c:invertIfNegative val="0"/>
          <c:dPt>
            <c:idx val="6"/>
            <c:invertIfNegative val="0"/>
            <c:bubble3D val="0"/>
            <c:spPr>
              <a:solidFill>
                <a:srgbClr val="5A3471"/>
              </a:solidFill>
              <a:ln w="12700">
                <a:solidFill>
                  <a:srgbClr val="000000"/>
                </a:solidFill>
              </a:ln>
            </c:spPr>
            <c:extLst>
              <c:ext xmlns:c16="http://schemas.microsoft.com/office/drawing/2014/chart" uri="{C3380CC4-5D6E-409C-BE32-E72D297353CC}">
                <c16:uniqueId val="{00000001-3D9E-4108-93A1-245DE2412CD8}"/>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Canarias</c:v>
              </c:pt>
              <c:pt idx="2">
                <c:v>Castilla y León</c:v>
              </c:pt>
              <c:pt idx="3">
                <c:v>Castilla - La Mancha</c:v>
              </c:pt>
              <c:pt idx="4">
                <c:v>Murcia, Región de</c:v>
              </c:pt>
              <c:pt idx="5">
                <c:v>Balears, Illes</c:v>
              </c:pt>
              <c:pt idx="6">
                <c:v>Total Nacional</c:v>
              </c:pt>
              <c:pt idx="7">
                <c:v>Comunitat Valenciana</c:v>
              </c:pt>
              <c:pt idx="8">
                <c:v>Melilla</c:v>
              </c:pt>
              <c:pt idx="9">
                <c:v>Aragón</c:v>
              </c:pt>
              <c:pt idx="10">
                <c:v>Cataluña</c:v>
              </c:pt>
              <c:pt idx="11">
                <c:v>Madrid, Comunidad de</c:v>
              </c:pt>
              <c:pt idx="12">
                <c:v>Extremadura</c:v>
              </c:pt>
              <c:pt idx="13">
                <c:v>Cantabria</c:v>
              </c:pt>
              <c:pt idx="14">
                <c:v>Asturias, Principado de</c:v>
              </c:pt>
              <c:pt idx="15">
                <c:v>País Vasco</c:v>
              </c:pt>
              <c:pt idx="16">
                <c:v>Galicia</c:v>
              </c:pt>
              <c:pt idx="17">
                <c:v>Rioja, La</c:v>
              </c:pt>
              <c:pt idx="18">
                <c:v>Ceuta</c:v>
              </c:pt>
              <c:pt idx="19">
                <c:v>Navarra, Comunidad Foral de</c:v>
              </c:pt>
            </c:strLit>
          </c:cat>
          <c:val>
            <c:numLit>
              <c:formatCode>General</c:formatCode>
              <c:ptCount val="20"/>
              <c:pt idx="0">
                <c:v>6.5085729402622308</c:v>
              </c:pt>
              <c:pt idx="1">
                <c:v>5.8600577364937836</c:v>
              </c:pt>
              <c:pt idx="2">
                <c:v>5.2437629226024587</c:v>
              </c:pt>
              <c:pt idx="3">
                <c:v>5.2001039678793974</c:v>
              </c:pt>
              <c:pt idx="4">
                <c:v>5.1905850184667504</c:v>
              </c:pt>
              <c:pt idx="5">
                <c:v>4.9364296834457706</c:v>
              </c:pt>
              <c:pt idx="6">
                <c:v>4.8797628078261557</c:v>
              </c:pt>
              <c:pt idx="7">
                <c:v>4.8401988457687413</c:v>
              </c:pt>
              <c:pt idx="8">
                <c:v>4.7032864940192782</c:v>
              </c:pt>
              <c:pt idx="9">
                <c:v>4.6712621322197432</c:v>
              </c:pt>
              <c:pt idx="10">
                <c:v>4.6395254516783622</c:v>
              </c:pt>
              <c:pt idx="11">
                <c:v>4.4016850953891238</c:v>
              </c:pt>
              <c:pt idx="12">
                <c:v>4.186068984677453</c:v>
              </c:pt>
              <c:pt idx="13">
                <c:v>3.9514412845811568</c:v>
              </c:pt>
              <c:pt idx="14">
                <c:v>3.7860245749038102</c:v>
              </c:pt>
              <c:pt idx="15">
                <c:v>3.6470817213991098</c:v>
              </c:pt>
              <c:pt idx="16">
                <c:v>3.604247140117224</c:v>
              </c:pt>
              <c:pt idx="17">
                <c:v>3.496005694850906</c:v>
              </c:pt>
              <c:pt idx="18">
                <c:v>3.130316434161279</c:v>
              </c:pt>
              <c:pt idx="19">
                <c:v>2.8697527458749179</c:v>
              </c:pt>
            </c:numLit>
          </c:val>
          <c:extLst>
            <c:ext xmlns:c16="http://schemas.microsoft.com/office/drawing/2014/chart" uri="{C3380CC4-5D6E-409C-BE32-E72D297353CC}">
              <c16:uniqueId val="{00000000-3D9E-4108-93A1-245DE2412CD8}"/>
            </c:ext>
          </c:extLst>
        </c:ser>
        <c:dLbls>
          <c:showLegendKey val="0"/>
          <c:showVal val="0"/>
          <c:showCatName val="0"/>
          <c:showSerName val="0"/>
          <c:showPercent val="0"/>
          <c:showBubbleSize val="0"/>
        </c:dLbls>
        <c:gapWidth val="40"/>
        <c:axId val="1906746288"/>
        <c:axId val="1906746768"/>
      </c:barChart>
      <c:catAx>
        <c:axId val="190674628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46768"/>
        <c:crosses val="autoZero"/>
        <c:auto val="1"/>
        <c:lblAlgn val="ctr"/>
        <c:lblOffset val="100"/>
        <c:noMultiLvlLbl val="0"/>
      </c:catAx>
      <c:valAx>
        <c:axId val="1906746768"/>
        <c:scaling>
          <c:orientation val="minMax"/>
          <c:max val="7"/>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46288"/>
        <c:crosses val="autoZero"/>
        <c:crossBetween val="between"/>
        <c:majorUnit val="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personas con resolución de PIA en el tramo de edad de 80 años y más sobre la población de dicha edad</a:t>
            </a:r>
          </a:p>
        </c:rich>
      </c:tx>
      <c:overlay val="0"/>
    </c:title>
    <c:autoTitleDeleted val="0"/>
    <c:plotArea>
      <c:layout/>
      <c:barChart>
        <c:barDir val="col"/>
        <c:grouping val="clustered"/>
        <c:varyColors val="0"/>
        <c:ser>
          <c:idx val="0"/>
          <c:order val="0"/>
          <c:tx>
            <c:v>Porcentaje de personas con resolución de PIA en el tramo de edad de 80 años y más sobre la población de dicha edad</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B336-44A8-966E-1D64E3E28E10}"/>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Castilla - La Mancha</c:v>
              </c:pt>
              <c:pt idx="2">
                <c:v>Castilla y León</c:v>
              </c:pt>
              <c:pt idx="3">
                <c:v>Aragón</c:v>
              </c:pt>
              <c:pt idx="4">
                <c:v>Comunitat Valenciana</c:v>
              </c:pt>
              <c:pt idx="5">
                <c:v>Balears, Illes</c:v>
              </c:pt>
              <c:pt idx="6">
                <c:v>Murcia, Región de</c:v>
              </c:pt>
              <c:pt idx="7">
                <c:v>Total Nacional</c:v>
              </c:pt>
              <c:pt idx="8">
                <c:v>Madrid, Comunidad de</c:v>
              </c:pt>
              <c:pt idx="9">
                <c:v>Canarias</c:v>
              </c:pt>
              <c:pt idx="10">
                <c:v>Cataluña</c:v>
              </c:pt>
              <c:pt idx="11">
                <c:v>Melilla</c:v>
              </c:pt>
              <c:pt idx="12">
                <c:v>Rioja, La</c:v>
              </c:pt>
              <c:pt idx="13">
                <c:v>Extremadura</c:v>
              </c:pt>
              <c:pt idx="14">
                <c:v>País Vasco</c:v>
              </c:pt>
              <c:pt idx="15">
                <c:v>Navarra, Comunidad Foral de</c:v>
              </c:pt>
              <c:pt idx="16">
                <c:v>Cantabria</c:v>
              </c:pt>
              <c:pt idx="17">
                <c:v>Asturias, Principado de</c:v>
              </c:pt>
              <c:pt idx="18">
                <c:v>Galicia</c:v>
              </c:pt>
              <c:pt idx="19">
                <c:v>Ceuta</c:v>
              </c:pt>
            </c:strLit>
          </c:cat>
          <c:val>
            <c:numLit>
              <c:formatCode>General</c:formatCode>
              <c:ptCount val="20"/>
              <c:pt idx="0">
                <c:v>39.746960346157181</c:v>
              </c:pt>
              <c:pt idx="1">
                <c:v>36.097481190709843</c:v>
              </c:pt>
              <c:pt idx="2">
                <c:v>35.488417040238367</c:v>
              </c:pt>
              <c:pt idx="3">
                <c:v>32.353448013704877</c:v>
              </c:pt>
              <c:pt idx="4">
                <c:v>32.105046767396438</c:v>
              </c:pt>
              <c:pt idx="5">
                <c:v>31.73225411363758</c:v>
              </c:pt>
              <c:pt idx="6">
                <c:v>31.644820068365949</c:v>
              </c:pt>
              <c:pt idx="7">
                <c:v>31.25575923217496</c:v>
              </c:pt>
              <c:pt idx="8">
                <c:v>30.952619600000979</c:v>
              </c:pt>
              <c:pt idx="9">
                <c:v>30.902029304794549</c:v>
              </c:pt>
              <c:pt idx="10">
                <c:v>29.330045228837879</c:v>
              </c:pt>
              <c:pt idx="11">
                <c:v>28.336079077429979</c:v>
              </c:pt>
              <c:pt idx="12">
                <c:v>27.99267367319349</c:v>
              </c:pt>
              <c:pt idx="13">
                <c:v>27.71591222834304</c:v>
              </c:pt>
              <c:pt idx="14">
                <c:v>25.664066239111701</c:v>
              </c:pt>
              <c:pt idx="15">
                <c:v>24.699468509774398</c:v>
              </c:pt>
              <c:pt idx="16">
                <c:v>24.288492552888719</c:v>
              </c:pt>
              <c:pt idx="17">
                <c:v>23.38051296283448</c:v>
              </c:pt>
              <c:pt idx="18">
                <c:v>22.369793364187469</c:v>
              </c:pt>
              <c:pt idx="19">
                <c:v>18.313620755436862</c:v>
              </c:pt>
            </c:numLit>
          </c:val>
          <c:extLst>
            <c:ext xmlns:c16="http://schemas.microsoft.com/office/drawing/2014/chart" uri="{C3380CC4-5D6E-409C-BE32-E72D297353CC}">
              <c16:uniqueId val="{00000000-B336-44A8-966E-1D64E3E28E10}"/>
            </c:ext>
          </c:extLst>
        </c:ser>
        <c:dLbls>
          <c:showLegendKey val="0"/>
          <c:showVal val="0"/>
          <c:showCatName val="0"/>
          <c:showSerName val="0"/>
          <c:showPercent val="0"/>
          <c:showBubbleSize val="0"/>
        </c:dLbls>
        <c:gapWidth val="40"/>
        <c:axId val="1906750128"/>
        <c:axId val="1906750608"/>
      </c:barChart>
      <c:catAx>
        <c:axId val="190675012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50608"/>
        <c:crosses val="autoZero"/>
        <c:auto val="1"/>
        <c:lblAlgn val="ctr"/>
        <c:lblOffset val="100"/>
        <c:noMultiLvlLbl val="0"/>
      </c:catAx>
      <c:valAx>
        <c:axId val="1906750608"/>
        <c:scaling>
          <c:orientation val="minMax"/>
          <c:max val="45"/>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50128"/>
        <c:crosses val="autoZero"/>
        <c:crossBetween val="between"/>
        <c:majorUnit val="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rgbClr val="5A3471"/>
                </a:solidFill>
                <a:latin typeface="Calibri"/>
                <a:ea typeface="Calibri"/>
                <a:cs typeface="Calibri"/>
              </a:defRPr>
            </a:pPr>
            <a:r>
              <a:rPr lang="es-ES"/>
              <a:t>Evolución de las Altas y Bajas de Resoluciones de PIA. Total nacional</a:t>
            </a:r>
          </a:p>
        </c:rich>
      </c:tx>
      <c:overlay val="0"/>
    </c:title>
    <c:autoTitleDeleted val="0"/>
    <c:plotArea>
      <c:layout/>
      <c:lineChart>
        <c:grouping val="standard"/>
        <c:varyColors val="0"/>
        <c:ser>
          <c:idx val="0"/>
          <c:order val="0"/>
          <c:tx>
            <c:v>Altas</c:v>
          </c:tx>
          <c:spPr>
            <a:ln w="28575">
              <a:solidFill>
                <a:srgbClr val="AD84C6"/>
              </a:solidFill>
            </a:ln>
          </c:spPr>
          <c:marker>
            <c:symbol val="none"/>
          </c:marker>
          <c:cat>
            <c:strLit>
              <c:ptCount val="65"/>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pt idx="63">
                <c:v>30/06/2026</c:v>
              </c:pt>
              <c:pt idx="64">
                <c:v>31/07/2026</c:v>
              </c:pt>
            </c:strLit>
          </c:cat>
          <c:val>
            <c:numLit>
              <c:formatCode>General</c:formatCode>
              <c:ptCount val="65"/>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pt idx="43">
                <c:v>27120</c:v>
              </c:pt>
              <c:pt idx="44">
                <c:v>31086</c:v>
              </c:pt>
              <c:pt idx="45">
                <c:v>29012</c:v>
              </c:pt>
              <c:pt idx="46">
                <c:v>20443</c:v>
              </c:pt>
              <c:pt idx="47">
                <c:v>24566</c:v>
              </c:pt>
              <c:pt idx="48">
                <c:v>28019</c:v>
              </c:pt>
              <c:pt idx="49">
                <c:v>29196</c:v>
              </c:pt>
              <c:pt idx="50">
                <c:v>26650</c:v>
              </c:pt>
              <c:pt idx="51">
                <c:v>28970</c:v>
              </c:pt>
              <c:pt idx="52">
                <c:v>35948</c:v>
              </c:pt>
              <c:pt idx="53">
                <c:v>27697</c:v>
              </c:pt>
              <c:pt idx="54">
                <c:v>31593</c:v>
              </c:pt>
              <c:pt idx="55">
                <c:v>40155</c:v>
              </c:pt>
              <c:pt idx="56">
                <c:v>43701</c:v>
              </c:pt>
              <c:pt idx="57">
                <c:v>35947</c:v>
              </c:pt>
              <c:pt idx="58">
                <c:v>19352</c:v>
              </c:pt>
              <c:pt idx="59">
                <c:v>31525</c:v>
              </c:pt>
              <c:pt idx="60">
                <c:v>39565</c:v>
              </c:pt>
              <c:pt idx="61">
                <c:v>32682</c:v>
              </c:pt>
              <c:pt idx="62">
                <c:v>33544</c:v>
              </c:pt>
              <c:pt idx="63">
                <c:v>35188</c:v>
              </c:pt>
              <c:pt idx="64">
                <c:v>33428</c:v>
              </c:pt>
            </c:numLit>
          </c:val>
          <c:smooth val="0"/>
          <c:extLst>
            <c:ext xmlns:c16="http://schemas.microsoft.com/office/drawing/2014/chart" uri="{C3380CC4-5D6E-409C-BE32-E72D297353CC}">
              <c16:uniqueId val="{00000000-E940-4508-B2E6-E48E968D6284}"/>
            </c:ext>
          </c:extLst>
        </c:ser>
        <c:ser>
          <c:idx val="1"/>
          <c:order val="1"/>
          <c:tx>
            <c:v>Bajas</c:v>
          </c:tx>
          <c:spPr>
            <a:ln w="28575">
              <a:solidFill>
                <a:srgbClr val="5A3471"/>
              </a:solidFill>
            </a:ln>
          </c:spPr>
          <c:marker>
            <c:symbol val="none"/>
          </c:marker>
          <c:cat>
            <c:strLit>
              <c:ptCount val="65"/>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pt idx="63">
                <c:v>30/06/2026</c:v>
              </c:pt>
              <c:pt idx="64">
                <c:v>31/07/2026</c:v>
              </c:pt>
            </c:strLit>
          </c:cat>
          <c:val>
            <c:numLit>
              <c:formatCode>General</c:formatCode>
              <c:ptCount val="65"/>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pt idx="43">
                <c:v>14590</c:v>
              </c:pt>
              <c:pt idx="44">
                <c:v>15962</c:v>
              </c:pt>
              <c:pt idx="45">
                <c:v>15313</c:v>
              </c:pt>
              <c:pt idx="46">
                <c:v>17379</c:v>
              </c:pt>
              <c:pt idx="47">
                <c:v>22564</c:v>
              </c:pt>
              <c:pt idx="48">
                <c:v>18336</c:v>
              </c:pt>
              <c:pt idx="49">
                <c:v>18470</c:v>
              </c:pt>
              <c:pt idx="50">
                <c:v>16989</c:v>
              </c:pt>
              <c:pt idx="51">
                <c:v>16692</c:v>
              </c:pt>
              <c:pt idx="52">
                <c:v>17775</c:v>
              </c:pt>
              <c:pt idx="53">
                <c:v>16563</c:v>
              </c:pt>
              <c:pt idx="54">
                <c:v>16472</c:v>
              </c:pt>
              <c:pt idx="55">
                <c:v>16155</c:v>
              </c:pt>
              <c:pt idx="56">
                <c:v>18803</c:v>
              </c:pt>
              <c:pt idx="57">
                <c:v>18069</c:v>
              </c:pt>
              <c:pt idx="58">
                <c:v>21444</c:v>
              </c:pt>
              <c:pt idx="59">
                <c:v>31737</c:v>
              </c:pt>
              <c:pt idx="60">
                <c:v>19692</c:v>
              </c:pt>
              <c:pt idx="61">
                <c:v>18481</c:v>
              </c:pt>
              <c:pt idx="62">
                <c:v>18165</c:v>
              </c:pt>
              <c:pt idx="63">
                <c:v>17522</c:v>
              </c:pt>
              <c:pt idx="64">
                <c:v>18593</c:v>
              </c:pt>
            </c:numLit>
          </c:val>
          <c:smooth val="0"/>
          <c:extLst>
            <c:ext xmlns:c16="http://schemas.microsoft.com/office/drawing/2014/chart" uri="{C3380CC4-5D6E-409C-BE32-E72D297353CC}">
              <c16:uniqueId val="{00000001-E940-4508-B2E6-E48E968D6284}"/>
            </c:ext>
          </c:extLst>
        </c:ser>
        <c:dLbls>
          <c:showLegendKey val="0"/>
          <c:showVal val="0"/>
          <c:showCatName val="0"/>
          <c:showSerName val="0"/>
          <c:showPercent val="0"/>
          <c:showBubbleSize val="0"/>
        </c:dLbls>
        <c:smooth val="0"/>
        <c:axId val="1906714608"/>
        <c:axId val="1906720368"/>
      </c:lineChart>
      <c:catAx>
        <c:axId val="1906714608"/>
        <c:scaling>
          <c:orientation val="minMax"/>
        </c:scaling>
        <c:delete val="0"/>
        <c:axPos val="b"/>
        <c:numFmt formatCode="m/d/yyyy" sourceLinked="0"/>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1906720368"/>
        <c:crosses val="autoZero"/>
        <c:auto val="1"/>
        <c:lblAlgn val="ctr"/>
        <c:lblOffset val="100"/>
        <c:noMultiLvlLbl val="0"/>
      </c:catAx>
      <c:valAx>
        <c:axId val="1906720368"/>
        <c:scaling>
          <c:orientation val="minMax"/>
          <c:min val="0"/>
        </c:scaling>
        <c:delete val="0"/>
        <c:axPos val="l"/>
        <c:numFmt formatCode="#,##0"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1906714608"/>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Personas con resolución de PIA por tramo de edad</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v>Personas con resolución de PIA por tramo de edad</c:v>
          </c:tx>
          <c:invertIfNegative val="0"/>
          <c:dPt>
            <c:idx val="0"/>
            <c:invertIfNegative val="0"/>
            <c:bubble3D val="0"/>
            <c:spPr>
              <a:solidFill>
                <a:srgbClr val="5A3471"/>
              </a:solidFill>
              <a:ln w="9525">
                <a:solidFill>
                  <a:srgbClr val="000000"/>
                </a:solidFill>
              </a:ln>
            </c:spPr>
            <c:extLst>
              <c:ext xmlns:c16="http://schemas.microsoft.com/office/drawing/2014/chart" uri="{C3380CC4-5D6E-409C-BE32-E72D297353CC}">
                <c16:uniqueId val="{00000001-4EC1-4380-96D1-B7B9173195F3}"/>
              </c:ext>
            </c:extLst>
          </c:dPt>
          <c:dPt>
            <c:idx val="1"/>
            <c:invertIfNegative val="0"/>
            <c:bubble3D val="0"/>
            <c:spPr>
              <a:solidFill>
                <a:srgbClr val="74478B"/>
              </a:solidFill>
              <a:ln w="9525">
                <a:solidFill>
                  <a:srgbClr val="000000"/>
                </a:solidFill>
              </a:ln>
            </c:spPr>
            <c:extLst>
              <c:ext xmlns:c16="http://schemas.microsoft.com/office/drawing/2014/chart" uri="{C3380CC4-5D6E-409C-BE32-E72D297353CC}">
                <c16:uniqueId val="{00000002-4EC1-4380-96D1-B7B9173195F3}"/>
              </c:ext>
            </c:extLst>
          </c:dPt>
          <c:dPt>
            <c:idx val="2"/>
            <c:invertIfNegative val="0"/>
            <c:bubble3D val="0"/>
            <c:spPr>
              <a:solidFill>
                <a:srgbClr val="8E63A9"/>
              </a:solidFill>
              <a:ln w="9525">
                <a:solidFill>
                  <a:srgbClr val="000000"/>
                </a:solidFill>
              </a:ln>
            </c:spPr>
            <c:extLst>
              <c:ext xmlns:c16="http://schemas.microsoft.com/office/drawing/2014/chart" uri="{C3380CC4-5D6E-409C-BE32-E72D297353CC}">
                <c16:uniqueId val="{00000003-4EC1-4380-96D1-B7B9173195F3}"/>
              </c:ext>
            </c:extLst>
          </c:dPt>
          <c:dPt>
            <c:idx val="3"/>
            <c:invertIfNegative val="0"/>
            <c:bubble3D val="0"/>
            <c:spPr>
              <a:solidFill>
                <a:srgbClr val="AD84C6"/>
              </a:solidFill>
              <a:ln w="9525">
                <a:solidFill>
                  <a:srgbClr val="000000"/>
                </a:solidFill>
              </a:ln>
            </c:spPr>
            <c:extLst>
              <c:ext xmlns:c16="http://schemas.microsoft.com/office/drawing/2014/chart" uri="{C3380CC4-5D6E-409C-BE32-E72D297353CC}">
                <c16:uniqueId val="{00000004-4EC1-4380-96D1-B7B9173195F3}"/>
              </c:ext>
            </c:extLst>
          </c:dPt>
          <c:dPt>
            <c:idx val="4"/>
            <c:invertIfNegative val="0"/>
            <c:bubble3D val="0"/>
            <c:spPr>
              <a:solidFill>
                <a:srgbClr val="BFA6D2"/>
              </a:solidFill>
              <a:ln w="9525">
                <a:solidFill>
                  <a:srgbClr val="000000"/>
                </a:solidFill>
              </a:ln>
            </c:spPr>
            <c:extLst>
              <c:ext xmlns:c16="http://schemas.microsoft.com/office/drawing/2014/chart" uri="{C3380CC4-5D6E-409C-BE32-E72D297353CC}">
                <c16:uniqueId val="{00000005-4EC1-4380-96D1-B7B9173195F3}"/>
              </c:ext>
            </c:extLst>
          </c:dPt>
          <c:dPt>
            <c:idx val="5"/>
            <c:invertIfNegative val="0"/>
            <c:bubble3D val="0"/>
            <c:spPr>
              <a:solidFill>
                <a:srgbClr val="D7C4E5"/>
              </a:solidFill>
              <a:ln w="9525">
                <a:solidFill>
                  <a:srgbClr val="000000"/>
                </a:solidFill>
              </a:ln>
            </c:spPr>
            <c:extLst>
              <c:ext xmlns:c16="http://schemas.microsoft.com/office/drawing/2014/chart" uri="{C3380CC4-5D6E-409C-BE32-E72D297353CC}">
                <c16:uniqueId val="{00000006-4EC1-4380-96D1-B7B9173195F3}"/>
              </c:ext>
            </c:extLst>
          </c:dPt>
          <c:dPt>
            <c:idx val="6"/>
            <c:invertIfNegative val="0"/>
            <c:bubble3D val="0"/>
            <c:spPr>
              <a:solidFill>
                <a:srgbClr val="8784C6"/>
              </a:solidFill>
              <a:ln w="9525">
                <a:solidFill>
                  <a:srgbClr val="000000"/>
                </a:solidFill>
              </a:ln>
            </c:spPr>
            <c:extLst>
              <c:ext xmlns:c16="http://schemas.microsoft.com/office/drawing/2014/chart" uri="{C3380CC4-5D6E-409C-BE32-E72D297353CC}">
                <c16:uniqueId val="{00000007-4EC1-4380-96D1-B7B9173195F3}"/>
              </c:ext>
            </c:extLst>
          </c:dPt>
          <c:dPt>
            <c:idx val="7"/>
            <c:invertIfNegative val="0"/>
            <c:bubble3D val="0"/>
            <c:spPr>
              <a:solidFill>
                <a:srgbClr val="373472"/>
              </a:solidFill>
              <a:ln w="9525">
                <a:solidFill>
                  <a:srgbClr val="000000"/>
                </a:solidFill>
              </a:ln>
            </c:spPr>
            <c:extLst>
              <c:ext xmlns:c16="http://schemas.microsoft.com/office/drawing/2014/chart" uri="{C3380CC4-5D6E-409C-BE32-E72D297353CC}">
                <c16:uniqueId val="{00000008-4EC1-4380-96D1-B7B9173195F3}"/>
              </c:ext>
            </c:extLst>
          </c:dPt>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3873</c:v>
              </c:pt>
              <c:pt idx="1">
                <c:v>124742</c:v>
              </c:pt>
              <c:pt idx="2">
                <c:v>61519</c:v>
              </c:pt>
              <c:pt idx="3">
                <c:v>69922</c:v>
              </c:pt>
              <c:pt idx="4">
                <c:v>77038</c:v>
              </c:pt>
              <c:pt idx="5">
                <c:v>123448</c:v>
              </c:pt>
              <c:pt idx="6">
                <c:v>348787</c:v>
              </c:pt>
              <c:pt idx="7">
                <c:v>947363</c:v>
              </c:pt>
            </c:numLit>
          </c:val>
          <c:extLst>
            <c:ext xmlns:c16="http://schemas.microsoft.com/office/drawing/2014/chart" uri="{C3380CC4-5D6E-409C-BE32-E72D297353CC}">
              <c16:uniqueId val="{00000000-4EC1-4380-96D1-B7B9173195F3}"/>
            </c:ext>
          </c:extLst>
        </c:ser>
        <c:dLbls>
          <c:showLegendKey val="0"/>
          <c:showVal val="0"/>
          <c:showCatName val="0"/>
          <c:showSerName val="0"/>
          <c:showPercent val="0"/>
          <c:showBubbleSize val="0"/>
        </c:dLbls>
        <c:gapWidth val="55"/>
        <c:shape val="cylinder"/>
        <c:axId val="1906733808"/>
        <c:axId val="1906727088"/>
        <c:axId val="0"/>
      </c:bar3DChart>
      <c:catAx>
        <c:axId val="190673380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27088"/>
        <c:crosses val="autoZero"/>
        <c:auto val="1"/>
        <c:lblAlgn val="ctr"/>
        <c:lblOffset val="100"/>
        <c:noMultiLvlLbl val="0"/>
      </c:catAx>
      <c:valAx>
        <c:axId val="1906727088"/>
        <c:scaling>
          <c:orientation val="minMax"/>
          <c:max val="1200000"/>
          <c:min val="0"/>
        </c:scaling>
        <c:delete val="0"/>
        <c:axPos val="l"/>
        <c:numFmt formatCode="#,##0" sourceLinked="0"/>
        <c:majorTickMark val="out"/>
        <c:minorTickMark val="none"/>
        <c:tickLblPos val="nextTo"/>
        <c:txPr>
          <a:bodyPr/>
          <a:lstStyle/>
          <a:p>
            <a:pPr>
              <a:defRPr sz="900" b="0">
                <a:solidFill>
                  <a:srgbClr val="5A3471"/>
                </a:solidFill>
                <a:latin typeface="Calibri"/>
                <a:ea typeface="Calibri"/>
                <a:cs typeface="Calibri"/>
              </a:defRPr>
            </a:pPr>
            <a:endParaRPr lang="es-ES"/>
          </a:p>
        </c:txPr>
        <c:crossAx val="1906733808"/>
        <c:crosses val="autoZero"/>
        <c:crossBetween val="between"/>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Resoluciones de grado por sexo</a:t>
            </a:r>
          </a:p>
        </c:rich>
      </c:tx>
      <c:overlay val="0"/>
    </c:title>
    <c:autoTitleDeleted val="0"/>
    <c:view3D>
      <c:rotX val="35"/>
      <c:rotY val="25"/>
      <c:rAngAx val="0"/>
      <c:perspective val="24"/>
    </c:view3D>
    <c:floor>
      <c:thickness val="0"/>
    </c:floor>
    <c:sideWall>
      <c:thickness val="0"/>
    </c:sideWall>
    <c:backWall>
      <c:thickness val="0"/>
    </c:backWall>
    <c:plotArea>
      <c:layout/>
      <c:pie3DChart>
        <c:varyColors val="1"/>
        <c:ser>
          <c:idx val="0"/>
          <c:order val="0"/>
          <c:tx>
            <c:v>Resoluciones de grado por sexo</c:v>
          </c:tx>
          <c:explosion val="8"/>
          <c:dPt>
            <c:idx val="0"/>
            <c:bubble3D val="0"/>
            <c:spPr>
              <a:solidFill>
                <a:srgbClr val="AD84C6"/>
              </a:solidFill>
              <a:ln w="9525">
                <a:solidFill>
                  <a:srgbClr val="000000"/>
                </a:solidFill>
              </a:ln>
            </c:spPr>
            <c:extLst>
              <c:ext xmlns:c16="http://schemas.microsoft.com/office/drawing/2014/chart" uri="{C3380CC4-5D6E-409C-BE32-E72D297353CC}">
                <c16:uniqueId val="{00000001-9156-4990-AB6C-0C8C57799526}"/>
              </c:ext>
            </c:extLst>
          </c:dPt>
          <c:dPt>
            <c:idx val="1"/>
            <c:bubble3D val="0"/>
            <c:spPr>
              <a:solidFill>
                <a:srgbClr val="8784C6"/>
              </a:solidFill>
              <a:ln w="9525">
                <a:solidFill>
                  <a:srgbClr val="000000"/>
                </a:solidFill>
              </a:ln>
            </c:spPr>
            <c:extLst>
              <c:ext xmlns:c16="http://schemas.microsoft.com/office/drawing/2014/chart" uri="{C3380CC4-5D6E-409C-BE32-E72D297353CC}">
                <c16:uniqueId val="{00000002-9156-4990-AB6C-0C8C57799526}"/>
              </c:ext>
            </c:extLst>
          </c:dPt>
          <c:dLbls>
            <c:numFmt formatCode="0.0%" sourceLinked="0"/>
            <c:spPr>
              <a:noFill/>
              <a:ln>
                <a:noFill/>
              </a:ln>
              <a:effectLst/>
            </c:spPr>
            <c:txPr>
              <a:bodyPr wrap="square" lIns="38100" tIns="19050" rIns="38100" bIns="19050" anchor="ctr">
                <a:spAutoFit/>
              </a:bodyPr>
              <a:lstStyle/>
              <a:p>
                <a:pPr>
                  <a:defRPr sz="1000" b="1">
                    <a:solidFill>
                      <a:srgbClr val="5A3471"/>
                    </a:solidFill>
                    <a:latin typeface="Calibri"/>
                    <a:ea typeface="Calibri"/>
                    <a:cs typeface="Calibri"/>
                  </a:defRPr>
                </a:pPr>
                <a:endParaRPr lang="es-ES"/>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Lit>
              <c:ptCount val="2"/>
              <c:pt idx="0">
                <c:v>Mujer</c:v>
              </c:pt>
              <c:pt idx="1">
                <c:v>Hombre</c:v>
              </c:pt>
            </c:strLit>
          </c:cat>
          <c:val>
            <c:numLit>
              <c:formatCode>General</c:formatCode>
              <c:ptCount val="2"/>
              <c:pt idx="0">
                <c:v>0.62456993030081542</c:v>
              </c:pt>
              <c:pt idx="1">
                <c:v>0.37543006969918458</c:v>
              </c:pt>
            </c:numLit>
          </c:val>
          <c:extLst>
            <c:ext xmlns:c16="http://schemas.microsoft.com/office/drawing/2014/chart" uri="{C3380CC4-5D6E-409C-BE32-E72D297353CC}">
              <c16:uniqueId val="{00000000-9156-4990-AB6C-0C8C57799526}"/>
            </c:ext>
          </c:extLst>
        </c:ser>
        <c:dLbls>
          <c:showLegendKey val="0"/>
          <c:showVal val="0"/>
          <c:showCatName val="0"/>
          <c:showSerName val="0"/>
          <c:showPercent val="0"/>
          <c:showBubbleSize val="0"/>
          <c:showLeaderLines val="1"/>
        </c:dLbls>
      </c:pie3DChart>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legend>
      <c:legendPos val="b"/>
      <c:overlay val="0"/>
      <c:txPr>
        <a:bodyPr/>
        <a:lstStyle/>
        <a:p>
          <a:pPr>
            <a:defRPr sz="10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dependencia de cada tramo de edad. Mujeres</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Lbls>
            <c:dLbl>
              <c:idx val="0"/>
              <c:tx>
                <c:rich>
                  <a:bodyPr/>
                  <a:lstStyle/>
                  <a:p>
                    <a:r>
                      <a:rPr lang="es-ES"/>
                      <a:t>33,3%
567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EE-4125-B1F7-5835097C303B}"/>
                </c:ext>
              </c:extLst>
            </c:dLbl>
            <c:dLbl>
              <c:idx val="1"/>
              <c:tx>
                <c:rich>
                  <a:bodyPr/>
                  <a:lstStyle/>
                  <a:p>
                    <a:r>
                      <a:rPr lang="es-ES"/>
                      <a:t>29,9%
11.189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EE-4125-B1F7-5835097C303B}"/>
                </c:ext>
              </c:extLst>
            </c:dLbl>
            <c:dLbl>
              <c:idx val="2"/>
              <c:tx>
                <c:rich>
                  <a:bodyPr/>
                  <a:lstStyle/>
                  <a:p>
                    <a:r>
                      <a:rPr lang="es-ES"/>
                      <a:t>27,9%
6.451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EE-4125-B1F7-5835097C303B}"/>
                </c:ext>
              </c:extLst>
            </c:dLbl>
            <c:dLbl>
              <c:idx val="3"/>
              <c:tx>
                <c:rich>
                  <a:bodyPr/>
                  <a:lstStyle/>
                  <a:p>
                    <a:r>
                      <a:rPr lang="es-ES"/>
                      <a:t>28,6%
8.636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EE-4125-B1F7-5835097C303B}"/>
                </c:ext>
              </c:extLst>
            </c:dLbl>
            <c:dLbl>
              <c:idx val="4"/>
              <c:tx>
                <c:rich>
                  <a:bodyPr/>
                  <a:lstStyle/>
                  <a:p>
                    <a:r>
                      <a:rPr lang="es-ES"/>
                      <a:t>23,8%
8.611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EE-4125-B1F7-5835097C303B}"/>
                </c:ext>
              </c:extLst>
            </c:dLbl>
            <c:dLbl>
              <c:idx val="5"/>
              <c:tx>
                <c:rich>
                  <a:bodyPr/>
                  <a:lstStyle/>
                  <a:p>
                    <a:r>
                      <a:rPr lang="es-ES"/>
                      <a:t>20,1%
12.277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FEE-4125-B1F7-5835097C303B}"/>
                </c:ext>
              </c:extLst>
            </c:dLbl>
            <c:dLbl>
              <c:idx val="6"/>
              <c:tx>
                <c:rich>
                  <a:bodyPr/>
                  <a:lstStyle/>
                  <a:p>
                    <a:r>
                      <a:rPr lang="es-ES"/>
                      <a:t>19,9%
42.369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FEE-4125-B1F7-5835097C303B}"/>
                </c:ext>
              </c:extLst>
            </c:dLbl>
            <c:dLbl>
              <c:idx val="7"/>
              <c:tx>
                <c:rich>
                  <a:bodyPr/>
                  <a:lstStyle/>
                  <a:p>
                    <a:r>
                      <a:rPr lang="es-ES"/>
                      <a:t>28,9%
200.603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FEE-4125-B1F7-5835097C303B}"/>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567</c:v>
              </c:pt>
              <c:pt idx="1">
                <c:v>11189</c:v>
              </c:pt>
              <c:pt idx="2">
                <c:v>6451</c:v>
              </c:pt>
              <c:pt idx="3">
                <c:v>8636</c:v>
              </c:pt>
              <c:pt idx="4">
                <c:v>8611</c:v>
              </c:pt>
              <c:pt idx="5">
                <c:v>12277</c:v>
              </c:pt>
              <c:pt idx="6">
                <c:v>42369</c:v>
              </c:pt>
              <c:pt idx="7">
                <c:v>200603</c:v>
              </c:pt>
            </c:numLit>
          </c:val>
          <c:extLst>
            <c:ext xmlns:c16="http://schemas.microsoft.com/office/drawing/2014/chart" uri="{C3380CC4-5D6E-409C-BE32-E72D297353CC}">
              <c16:uniqueId val="{00000000-1FEE-4125-B1F7-5835097C303B}"/>
            </c:ext>
          </c:extLst>
        </c:ser>
        <c:ser>
          <c:idx val="1"/>
          <c:order val="1"/>
          <c:tx>
            <c:v>Grado II</c:v>
          </c:tx>
          <c:spPr>
            <a:solidFill>
              <a:srgbClr val="8E63A9"/>
            </a:solidFill>
            <a:ln w="9525">
              <a:solidFill>
                <a:srgbClr val="000000"/>
              </a:solidFill>
            </a:ln>
          </c:spPr>
          <c:invertIfNegative val="0"/>
          <c:dLbls>
            <c:dLbl>
              <c:idx val="0"/>
              <c:tx>
                <c:rich>
                  <a:bodyPr/>
                  <a:lstStyle/>
                  <a:p>
                    <a:r>
                      <a:rPr lang="es-ES"/>
                      <a:t>48,6%
826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FEE-4125-B1F7-5835097C303B}"/>
                </c:ext>
              </c:extLst>
            </c:dLbl>
            <c:dLbl>
              <c:idx val="1"/>
              <c:tx>
                <c:rich>
                  <a:bodyPr/>
                  <a:lstStyle/>
                  <a:p>
                    <a:r>
                      <a:rPr lang="es-ES"/>
                      <a:t>38,3%
14.305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FEE-4125-B1F7-5835097C303B}"/>
                </c:ext>
              </c:extLst>
            </c:dLbl>
            <c:dLbl>
              <c:idx val="2"/>
              <c:tx>
                <c:rich>
                  <a:bodyPr/>
                  <a:lstStyle/>
                  <a:p>
                    <a:r>
                      <a:rPr lang="es-ES"/>
                      <a:t>36,9%
8.531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FEE-4125-B1F7-5835097C303B}"/>
                </c:ext>
              </c:extLst>
            </c:dLbl>
            <c:dLbl>
              <c:idx val="3"/>
              <c:tx>
                <c:rich>
                  <a:bodyPr/>
                  <a:lstStyle/>
                  <a:p>
                    <a:r>
                      <a:rPr lang="es-ES"/>
                      <a:t>38,3%
11.550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FEE-4125-B1F7-5835097C303B}"/>
                </c:ext>
              </c:extLst>
            </c:dLbl>
            <c:dLbl>
              <c:idx val="4"/>
              <c:tx>
                <c:rich>
                  <a:bodyPr/>
                  <a:lstStyle/>
                  <a:p>
                    <a:r>
                      <a:rPr lang="es-ES"/>
                      <a:t>37,0%
13.391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FEE-4125-B1F7-5835097C303B}"/>
                </c:ext>
              </c:extLst>
            </c:dLbl>
            <c:dLbl>
              <c:idx val="5"/>
              <c:tx>
                <c:rich>
                  <a:bodyPr/>
                  <a:lstStyle/>
                  <a:p>
                    <a:r>
                      <a:rPr lang="es-ES"/>
                      <a:t>37,4%
22.810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FEE-4125-B1F7-5835097C303B}"/>
                </c:ext>
              </c:extLst>
            </c:dLbl>
            <c:dLbl>
              <c:idx val="6"/>
              <c:tx>
                <c:rich>
                  <a:bodyPr/>
                  <a:lstStyle/>
                  <a:p>
                    <a:r>
                      <a:rPr lang="es-ES"/>
                      <a:t>35,0%
74.571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FEE-4125-B1F7-5835097C303B}"/>
                </c:ext>
              </c:extLst>
            </c:dLbl>
            <c:dLbl>
              <c:idx val="7"/>
              <c:tx>
                <c:rich>
                  <a:bodyPr/>
                  <a:lstStyle/>
                  <a:p>
                    <a:r>
                      <a:rPr lang="es-ES"/>
                      <a:t>37,3%
259.424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FEE-4125-B1F7-5835097C303B}"/>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826</c:v>
              </c:pt>
              <c:pt idx="1">
                <c:v>14305</c:v>
              </c:pt>
              <c:pt idx="2">
                <c:v>8531</c:v>
              </c:pt>
              <c:pt idx="3">
                <c:v>11550</c:v>
              </c:pt>
              <c:pt idx="4">
                <c:v>13391</c:v>
              </c:pt>
              <c:pt idx="5">
                <c:v>22810</c:v>
              </c:pt>
              <c:pt idx="6">
                <c:v>74571</c:v>
              </c:pt>
              <c:pt idx="7">
                <c:v>259424</c:v>
              </c:pt>
            </c:numLit>
          </c:val>
          <c:extLst>
            <c:ext xmlns:c16="http://schemas.microsoft.com/office/drawing/2014/chart" uri="{C3380CC4-5D6E-409C-BE32-E72D297353CC}">
              <c16:uniqueId val="{00000009-1FEE-4125-B1F7-5835097C303B}"/>
            </c:ext>
          </c:extLst>
        </c:ser>
        <c:ser>
          <c:idx val="2"/>
          <c:order val="2"/>
          <c:tx>
            <c:v>Grado I</c:v>
          </c:tx>
          <c:spPr>
            <a:solidFill>
              <a:srgbClr val="DECEE8"/>
            </a:solidFill>
            <a:ln w="9525">
              <a:solidFill>
                <a:srgbClr val="000000"/>
              </a:solidFill>
            </a:ln>
          </c:spPr>
          <c:invertIfNegative val="0"/>
          <c:dLbls>
            <c:dLbl>
              <c:idx val="0"/>
              <c:tx>
                <c:rich>
                  <a:bodyPr/>
                  <a:lstStyle/>
                  <a:p>
                    <a:r>
                      <a:rPr lang="es-ES"/>
                      <a:t>18,1%
308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FEE-4125-B1F7-5835097C303B}"/>
                </c:ext>
              </c:extLst>
            </c:dLbl>
            <c:dLbl>
              <c:idx val="1"/>
              <c:tx>
                <c:rich>
                  <a:bodyPr/>
                  <a:lstStyle/>
                  <a:p>
                    <a:r>
                      <a:rPr lang="es-ES"/>
                      <a:t>31,8%
11.874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FEE-4125-B1F7-5835097C303B}"/>
                </c:ext>
              </c:extLst>
            </c:dLbl>
            <c:dLbl>
              <c:idx val="2"/>
              <c:tx>
                <c:rich>
                  <a:bodyPr/>
                  <a:lstStyle/>
                  <a:p>
                    <a:r>
                      <a:rPr lang="es-ES"/>
                      <a:t>35,2%
8.142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FEE-4125-B1F7-5835097C303B}"/>
                </c:ext>
              </c:extLst>
            </c:dLbl>
            <c:dLbl>
              <c:idx val="3"/>
              <c:tx>
                <c:rich>
                  <a:bodyPr/>
                  <a:lstStyle/>
                  <a:p>
                    <a:r>
                      <a:rPr lang="es-ES"/>
                      <a:t>33,1%
9.973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FEE-4125-B1F7-5835097C303B}"/>
                </c:ext>
              </c:extLst>
            </c:dLbl>
            <c:dLbl>
              <c:idx val="4"/>
              <c:tx>
                <c:rich>
                  <a:bodyPr/>
                  <a:lstStyle/>
                  <a:p>
                    <a:r>
                      <a:rPr lang="es-ES"/>
                      <a:t>39,3%
14.222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FEE-4125-B1F7-5835097C303B}"/>
                </c:ext>
              </c:extLst>
            </c:dLbl>
            <c:dLbl>
              <c:idx val="5"/>
              <c:tx>
                <c:rich>
                  <a:bodyPr/>
                  <a:lstStyle/>
                  <a:p>
                    <a:r>
                      <a:rPr lang="es-ES"/>
                      <a:t>42,4%
25.878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FEE-4125-B1F7-5835097C303B}"/>
                </c:ext>
              </c:extLst>
            </c:dLbl>
            <c:dLbl>
              <c:idx val="6"/>
              <c:tx>
                <c:rich>
                  <a:bodyPr/>
                  <a:lstStyle/>
                  <a:p>
                    <a:r>
                      <a:rPr lang="es-ES"/>
                      <a:t>45,1%
96.038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FEE-4125-B1F7-5835097C303B}"/>
                </c:ext>
              </c:extLst>
            </c:dLbl>
            <c:dLbl>
              <c:idx val="7"/>
              <c:tx>
                <c:rich>
                  <a:bodyPr/>
                  <a:lstStyle/>
                  <a:p>
                    <a:r>
                      <a:rPr lang="es-ES"/>
                      <a:t>33,8%
234.631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FEE-4125-B1F7-5835097C303B}"/>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308</c:v>
              </c:pt>
              <c:pt idx="1">
                <c:v>11874</c:v>
              </c:pt>
              <c:pt idx="2">
                <c:v>8142</c:v>
              </c:pt>
              <c:pt idx="3">
                <c:v>9973</c:v>
              </c:pt>
              <c:pt idx="4">
                <c:v>14222</c:v>
              </c:pt>
              <c:pt idx="5">
                <c:v>25878</c:v>
              </c:pt>
              <c:pt idx="6">
                <c:v>96038</c:v>
              </c:pt>
              <c:pt idx="7">
                <c:v>234631</c:v>
              </c:pt>
            </c:numLit>
          </c:val>
          <c:extLst>
            <c:ext xmlns:c16="http://schemas.microsoft.com/office/drawing/2014/chart" uri="{C3380CC4-5D6E-409C-BE32-E72D297353CC}">
              <c16:uniqueId val="{00000012-1FEE-4125-B1F7-5835097C303B}"/>
            </c:ext>
          </c:extLst>
        </c:ser>
        <c:dLbls>
          <c:showLegendKey val="0"/>
          <c:showVal val="0"/>
          <c:showCatName val="0"/>
          <c:showSerName val="0"/>
          <c:showPercent val="0"/>
          <c:showBubbleSize val="0"/>
        </c:dLbls>
        <c:gapWidth val="40"/>
        <c:overlap val="100"/>
        <c:axId val="1906787088"/>
        <c:axId val="1906792848"/>
      </c:barChart>
      <c:catAx>
        <c:axId val="190678708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92848"/>
        <c:crosses val="autoZero"/>
        <c:auto val="1"/>
        <c:lblAlgn val="ctr"/>
        <c:lblOffset val="100"/>
        <c:noMultiLvlLbl val="0"/>
      </c:catAx>
      <c:valAx>
        <c:axId val="1906792848"/>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87088"/>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dependencia de cada tramo de edad. Hombres</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Lbls>
            <c:dLbl>
              <c:idx val="0"/>
              <c:tx>
                <c:rich>
                  <a:bodyPr/>
                  <a:lstStyle/>
                  <a:p>
                    <a:r>
                      <a:rPr lang="es-ES"/>
                      <a:t>35,1%
762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2F-4A0E-B56E-5CD5F9C7C376}"/>
                </c:ext>
              </c:extLst>
            </c:dLbl>
            <c:dLbl>
              <c:idx val="1"/>
              <c:tx>
                <c:rich>
                  <a:bodyPr/>
                  <a:lstStyle/>
                  <a:p>
                    <a:r>
                      <a:rPr lang="es-ES"/>
                      <a:t>28,2%
24.597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2F-4A0E-B56E-5CD5F9C7C376}"/>
                </c:ext>
              </c:extLst>
            </c:dLbl>
            <c:dLbl>
              <c:idx val="2"/>
              <c:tx>
                <c:rich>
                  <a:bodyPr/>
                  <a:lstStyle/>
                  <a:p>
                    <a:r>
                      <a:rPr lang="es-ES"/>
                      <a:t>27,3%
10.475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2F-4A0E-B56E-5CD5F9C7C376}"/>
                </c:ext>
              </c:extLst>
            </c:dLbl>
            <c:dLbl>
              <c:idx val="3"/>
              <c:tx>
                <c:rich>
                  <a:bodyPr/>
                  <a:lstStyle/>
                  <a:p>
                    <a:r>
                      <a:rPr lang="es-ES"/>
                      <a:t>27,0%
10.755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2F-4A0E-B56E-5CD5F9C7C376}"/>
                </c:ext>
              </c:extLst>
            </c:dLbl>
            <c:dLbl>
              <c:idx val="4"/>
              <c:tx>
                <c:rich>
                  <a:bodyPr/>
                  <a:lstStyle/>
                  <a:p>
                    <a:r>
                      <a:rPr lang="es-ES"/>
                      <a:t>23,8%
9.724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2F-4A0E-B56E-5CD5F9C7C376}"/>
                </c:ext>
              </c:extLst>
            </c:dLbl>
            <c:dLbl>
              <c:idx val="5"/>
              <c:tx>
                <c:rich>
                  <a:bodyPr/>
                  <a:lstStyle/>
                  <a:p>
                    <a:r>
                      <a:rPr lang="es-ES"/>
                      <a:t>21,6%
13.525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2F-4A0E-B56E-5CD5F9C7C376}"/>
                </c:ext>
              </c:extLst>
            </c:dLbl>
            <c:dLbl>
              <c:idx val="6"/>
              <c:tx>
                <c:rich>
                  <a:bodyPr/>
                  <a:lstStyle/>
                  <a:p>
                    <a:r>
                      <a:rPr lang="es-ES"/>
                      <a:t>23,8%
32.286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2F-4A0E-B56E-5CD5F9C7C376}"/>
                </c:ext>
              </c:extLst>
            </c:dLbl>
            <c:dLbl>
              <c:idx val="7"/>
              <c:tx>
                <c:rich>
                  <a:bodyPr/>
                  <a:lstStyle/>
                  <a:p>
                    <a:r>
                      <a:rPr lang="es-ES"/>
                      <a:t>26,2%
66.202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2F-4A0E-B56E-5CD5F9C7C376}"/>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762</c:v>
              </c:pt>
              <c:pt idx="1">
                <c:v>24597</c:v>
              </c:pt>
              <c:pt idx="2">
                <c:v>10475</c:v>
              </c:pt>
              <c:pt idx="3">
                <c:v>10755</c:v>
              </c:pt>
              <c:pt idx="4">
                <c:v>9724</c:v>
              </c:pt>
              <c:pt idx="5">
                <c:v>13525</c:v>
              </c:pt>
              <c:pt idx="6">
                <c:v>32286</c:v>
              </c:pt>
              <c:pt idx="7">
                <c:v>66202</c:v>
              </c:pt>
            </c:numLit>
          </c:val>
          <c:extLst>
            <c:ext xmlns:c16="http://schemas.microsoft.com/office/drawing/2014/chart" uri="{C3380CC4-5D6E-409C-BE32-E72D297353CC}">
              <c16:uniqueId val="{00000000-B62F-4A0E-B56E-5CD5F9C7C376}"/>
            </c:ext>
          </c:extLst>
        </c:ser>
        <c:ser>
          <c:idx val="1"/>
          <c:order val="1"/>
          <c:tx>
            <c:v>Grado II</c:v>
          </c:tx>
          <c:spPr>
            <a:solidFill>
              <a:srgbClr val="8E63A9"/>
            </a:solidFill>
            <a:ln w="9525">
              <a:solidFill>
                <a:srgbClr val="000000"/>
              </a:solidFill>
            </a:ln>
          </c:spPr>
          <c:invertIfNegative val="0"/>
          <c:dLbls>
            <c:dLbl>
              <c:idx val="0"/>
              <c:tx>
                <c:rich>
                  <a:bodyPr/>
                  <a:lstStyle/>
                  <a:p>
                    <a:r>
                      <a:rPr lang="es-ES"/>
                      <a:t>44,4%
965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62F-4A0E-B56E-5CD5F9C7C376}"/>
                </c:ext>
              </c:extLst>
            </c:dLbl>
            <c:dLbl>
              <c:idx val="1"/>
              <c:tx>
                <c:rich>
                  <a:bodyPr/>
                  <a:lstStyle/>
                  <a:p>
                    <a:r>
                      <a:rPr lang="es-ES"/>
                      <a:t>41,0%
35.849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62F-4A0E-B56E-5CD5F9C7C376}"/>
                </c:ext>
              </c:extLst>
            </c:dLbl>
            <c:dLbl>
              <c:idx val="2"/>
              <c:tx>
                <c:rich>
                  <a:bodyPr/>
                  <a:lstStyle/>
                  <a:p>
                    <a:r>
                      <a:rPr lang="es-ES"/>
                      <a:t>36,1%
13.868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62F-4A0E-B56E-5CD5F9C7C376}"/>
                </c:ext>
              </c:extLst>
            </c:dLbl>
            <c:dLbl>
              <c:idx val="3"/>
              <c:tx>
                <c:rich>
                  <a:bodyPr/>
                  <a:lstStyle/>
                  <a:p>
                    <a:r>
                      <a:rPr lang="es-ES"/>
                      <a:t>37,9%
15.089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62F-4A0E-B56E-5CD5F9C7C376}"/>
                </c:ext>
              </c:extLst>
            </c:dLbl>
            <c:dLbl>
              <c:idx val="4"/>
              <c:tx>
                <c:rich>
                  <a:bodyPr/>
                  <a:lstStyle/>
                  <a:p>
                    <a:r>
                      <a:rPr lang="es-ES"/>
                      <a:t>38,1%
15.531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62F-4A0E-B56E-5CD5F9C7C376}"/>
                </c:ext>
              </c:extLst>
            </c:dLbl>
            <c:dLbl>
              <c:idx val="5"/>
              <c:tx>
                <c:rich>
                  <a:bodyPr/>
                  <a:lstStyle/>
                  <a:p>
                    <a:r>
                      <a:rPr lang="es-ES"/>
                      <a:t>38,8%
24.250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62F-4A0E-B56E-5CD5F9C7C376}"/>
                </c:ext>
              </c:extLst>
            </c:dLbl>
            <c:dLbl>
              <c:idx val="6"/>
              <c:tx>
                <c:rich>
                  <a:bodyPr/>
                  <a:lstStyle/>
                  <a:p>
                    <a:r>
                      <a:rPr lang="es-ES"/>
                      <a:t>38,0%
51.604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62F-4A0E-B56E-5CD5F9C7C376}"/>
                </c:ext>
              </c:extLst>
            </c:dLbl>
            <c:dLbl>
              <c:idx val="7"/>
              <c:tx>
                <c:rich>
                  <a:bodyPr/>
                  <a:lstStyle/>
                  <a:p>
                    <a:r>
                      <a:rPr lang="es-ES"/>
                      <a:t>36,7%
92.712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62F-4A0E-B56E-5CD5F9C7C376}"/>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965</c:v>
              </c:pt>
              <c:pt idx="1">
                <c:v>35849</c:v>
              </c:pt>
              <c:pt idx="2">
                <c:v>13868</c:v>
              </c:pt>
              <c:pt idx="3">
                <c:v>15089</c:v>
              </c:pt>
              <c:pt idx="4">
                <c:v>15531</c:v>
              </c:pt>
              <c:pt idx="5">
                <c:v>24250</c:v>
              </c:pt>
              <c:pt idx="6">
                <c:v>51604</c:v>
              </c:pt>
              <c:pt idx="7">
                <c:v>92712</c:v>
              </c:pt>
            </c:numLit>
          </c:val>
          <c:extLst>
            <c:ext xmlns:c16="http://schemas.microsoft.com/office/drawing/2014/chart" uri="{C3380CC4-5D6E-409C-BE32-E72D297353CC}">
              <c16:uniqueId val="{00000009-B62F-4A0E-B56E-5CD5F9C7C376}"/>
            </c:ext>
          </c:extLst>
        </c:ser>
        <c:ser>
          <c:idx val="2"/>
          <c:order val="2"/>
          <c:tx>
            <c:v>Grado I</c:v>
          </c:tx>
          <c:spPr>
            <a:solidFill>
              <a:srgbClr val="DECEE8"/>
            </a:solidFill>
            <a:ln w="9525">
              <a:solidFill>
                <a:srgbClr val="000000"/>
              </a:solidFill>
            </a:ln>
          </c:spPr>
          <c:invertIfNegative val="0"/>
          <c:dLbls>
            <c:dLbl>
              <c:idx val="0"/>
              <c:tx>
                <c:rich>
                  <a:bodyPr/>
                  <a:lstStyle/>
                  <a:p>
                    <a:r>
                      <a:rPr lang="es-ES"/>
                      <a:t>20,5%
445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62F-4A0E-B56E-5CD5F9C7C376}"/>
                </c:ext>
              </c:extLst>
            </c:dLbl>
            <c:dLbl>
              <c:idx val="1"/>
              <c:tx>
                <c:rich>
                  <a:bodyPr/>
                  <a:lstStyle/>
                  <a:p>
                    <a:r>
                      <a:rPr lang="es-ES"/>
                      <a:t>30,8%
26.928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62F-4A0E-B56E-5CD5F9C7C376}"/>
                </c:ext>
              </c:extLst>
            </c:dLbl>
            <c:dLbl>
              <c:idx val="2"/>
              <c:tx>
                <c:rich>
                  <a:bodyPr/>
                  <a:lstStyle/>
                  <a:p>
                    <a:r>
                      <a:rPr lang="es-ES"/>
                      <a:t>36,6%
14.052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62F-4A0E-B56E-5CD5F9C7C376}"/>
                </c:ext>
              </c:extLst>
            </c:dLbl>
            <c:dLbl>
              <c:idx val="3"/>
              <c:tx>
                <c:rich>
                  <a:bodyPr/>
                  <a:lstStyle/>
                  <a:p>
                    <a:r>
                      <a:rPr lang="es-ES"/>
                      <a:t>35,0%
13.919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62F-4A0E-B56E-5CD5F9C7C376}"/>
                </c:ext>
              </c:extLst>
            </c:dLbl>
            <c:dLbl>
              <c:idx val="4"/>
              <c:tx>
                <c:rich>
                  <a:bodyPr/>
                  <a:lstStyle/>
                  <a:p>
                    <a:r>
                      <a:rPr lang="es-ES"/>
                      <a:t>38,1%
15.559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62F-4A0E-B56E-5CD5F9C7C376}"/>
                </c:ext>
              </c:extLst>
            </c:dLbl>
            <c:dLbl>
              <c:idx val="5"/>
              <c:tx>
                <c:rich>
                  <a:bodyPr/>
                  <a:lstStyle/>
                  <a:p>
                    <a:r>
                      <a:rPr lang="es-ES"/>
                      <a:t>39,5%
24.708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62F-4A0E-B56E-5CD5F9C7C376}"/>
                </c:ext>
              </c:extLst>
            </c:dLbl>
            <c:dLbl>
              <c:idx val="6"/>
              <c:tx>
                <c:rich>
                  <a:bodyPr/>
                  <a:lstStyle/>
                  <a:p>
                    <a:r>
                      <a:rPr lang="es-ES"/>
                      <a:t>38,2%
51.919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62F-4A0E-B56E-5CD5F9C7C376}"/>
                </c:ext>
              </c:extLst>
            </c:dLbl>
            <c:dLbl>
              <c:idx val="7"/>
              <c:tx>
                <c:rich>
                  <a:bodyPr/>
                  <a:lstStyle/>
                  <a:p>
                    <a:r>
                      <a:rPr lang="es-ES"/>
                      <a:t>37,1%
93.791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62F-4A0E-B56E-5CD5F9C7C376}"/>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445</c:v>
              </c:pt>
              <c:pt idx="1">
                <c:v>26928</c:v>
              </c:pt>
              <c:pt idx="2">
                <c:v>14052</c:v>
              </c:pt>
              <c:pt idx="3">
                <c:v>13919</c:v>
              </c:pt>
              <c:pt idx="4">
                <c:v>15559</c:v>
              </c:pt>
              <c:pt idx="5">
                <c:v>24708</c:v>
              </c:pt>
              <c:pt idx="6">
                <c:v>51919</c:v>
              </c:pt>
              <c:pt idx="7">
                <c:v>93791</c:v>
              </c:pt>
            </c:numLit>
          </c:val>
          <c:extLst>
            <c:ext xmlns:c16="http://schemas.microsoft.com/office/drawing/2014/chart" uri="{C3380CC4-5D6E-409C-BE32-E72D297353CC}">
              <c16:uniqueId val="{00000012-B62F-4A0E-B56E-5CD5F9C7C376}"/>
            </c:ext>
          </c:extLst>
        </c:ser>
        <c:dLbls>
          <c:showLegendKey val="0"/>
          <c:showVal val="0"/>
          <c:showCatName val="0"/>
          <c:showSerName val="0"/>
          <c:showPercent val="0"/>
          <c:showBubbleSize val="0"/>
        </c:dLbls>
        <c:gapWidth val="40"/>
        <c:overlap val="100"/>
        <c:axId val="1936759888"/>
        <c:axId val="1936774288"/>
      </c:barChart>
      <c:catAx>
        <c:axId val="193675988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36774288"/>
        <c:crosses val="autoZero"/>
        <c:auto val="1"/>
        <c:lblAlgn val="ctr"/>
        <c:lblOffset val="100"/>
        <c:noMultiLvlLbl val="0"/>
      </c:catAx>
      <c:valAx>
        <c:axId val="1936774288"/>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36759888"/>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Parentesco del cuidador (%)</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v>Parentesco del cuidador (%)</c:v>
          </c:tx>
          <c:invertIfNegative val="0"/>
          <c:dPt>
            <c:idx val="0"/>
            <c:invertIfNegative val="0"/>
            <c:bubble3D val="0"/>
            <c:spPr>
              <a:solidFill>
                <a:srgbClr val="5A3471"/>
              </a:solidFill>
              <a:ln w="9525">
                <a:solidFill>
                  <a:srgbClr val="000000"/>
                </a:solidFill>
              </a:ln>
            </c:spPr>
            <c:extLst>
              <c:ext xmlns:c16="http://schemas.microsoft.com/office/drawing/2014/chart" uri="{C3380CC4-5D6E-409C-BE32-E72D297353CC}">
                <c16:uniqueId val="{00000001-035E-40BD-860F-993762D1D40D}"/>
              </c:ext>
            </c:extLst>
          </c:dPt>
          <c:dPt>
            <c:idx val="1"/>
            <c:invertIfNegative val="0"/>
            <c:bubble3D val="0"/>
            <c:spPr>
              <a:solidFill>
                <a:srgbClr val="74478B"/>
              </a:solidFill>
              <a:ln w="9525">
                <a:solidFill>
                  <a:srgbClr val="000000"/>
                </a:solidFill>
              </a:ln>
            </c:spPr>
            <c:extLst>
              <c:ext xmlns:c16="http://schemas.microsoft.com/office/drawing/2014/chart" uri="{C3380CC4-5D6E-409C-BE32-E72D297353CC}">
                <c16:uniqueId val="{00000002-035E-40BD-860F-993762D1D40D}"/>
              </c:ext>
            </c:extLst>
          </c:dPt>
          <c:dPt>
            <c:idx val="2"/>
            <c:invertIfNegative val="0"/>
            <c:bubble3D val="0"/>
            <c:spPr>
              <a:solidFill>
                <a:srgbClr val="8E63A9"/>
              </a:solidFill>
              <a:ln w="9525">
                <a:solidFill>
                  <a:srgbClr val="000000"/>
                </a:solidFill>
              </a:ln>
            </c:spPr>
            <c:extLst>
              <c:ext xmlns:c16="http://schemas.microsoft.com/office/drawing/2014/chart" uri="{C3380CC4-5D6E-409C-BE32-E72D297353CC}">
                <c16:uniqueId val="{00000003-035E-40BD-860F-993762D1D40D}"/>
              </c:ext>
            </c:extLst>
          </c:dPt>
          <c:dPt>
            <c:idx val="3"/>
            <c:invertIfNegative val="0"/>
            <c:bubble3D val="0"/>
            <c:spPr>
              <a:solidFill>
                <a:srgbClr val="AD84C6"/>
              </a:solidFill>
              <a:ln w="9525">
                <a:solidFill>
                  <a:srgbClr val="000000"/>
                </a:solidFill>
              </a:ln>
            </c:spPr>
            <c:extLst>
              <c:ext xmlns:c16="http://schemas.microsoft.com/office/drawing/2014/chart" uri="{C3380CC4-5D6E-409C-BE32-E72D297353CC}">
                <c16:uniqueId val="{00000004-035E-40BD-860F-993762D1D40D}"/>
              </c:ext>
            </c:extLst>
          </c:dPt>
          <c:dPt>
            <c:idx val="4"/>
            <c:invertIfNegative val="0"/>
            <c:bubble3D val="0"/>
            <c:spPr>
              <a:solidFill>
                <a:srgbClr val="BFA6D2"/>
              </a:solidFill>
              <a:ln w="9525">
                <a:solidFill>
                  <a:srgbClr val="000000"/>
                </a:solidFill>
              </a:ln>
            </c:spPr>
            <c:extLst>
              <c:ext xmlns:c16="http://schemas.microsoft.com/office/drawing/2014/chart" uri="{C3380CC4-5D6E-409C-BE32-E72D297353CC}">
                <c16:uniqueId val="{00000005-035E-40BD-860F-993762D1D40D}"/>
              </c:ext>
            </c:extLst>
          </c:dPt>
          <c:dPt>
            <c:idx val="5"/>
            <c:invertIfNegative val="0"/>
            <c:bubble3D val="0"/>
            <c:spPr>
              <a:solidFill>
                <a:srgbClr val="D7C4E5"/>
              </a:solidFill>
              <a:ln w="9525">
                <a:solidFill>
                  <a:srgbClr val="000000"/>
                </a:solidFill>
              </a:ln>
            </c:spPr>
            <c:extLst>
              <c:ext xmlns:c16="http://schemas.microsoft.com/office/drawing/2014/chart" uri="{C3380CC4-5D6E-409C-BE32-E72D297353CC}">
                <c16:uniqueId val="{00000006-035E-40BD-860F-993762D1D40D}"/>
              </c:ext>
            </c:extLst>
          </c:dPt>
          <c:dPt>
            <c:idx val="6"/>
            <c:invertIfNegative val="0"/>
            <c:bubble3D val="0"/>
            <c:spPr>
              <a:solidFill>
                <a:srgbClr val="8784C6"/>
              </a:solidFill>
              <a:ln w="9525">
                <a:solidFill>
                  <a:srgbClr val="000000"/>
                </a:solidFill>
              </a:ln>
            </c:spPr>
            <c:extLst>
              <c:ext xmlns:c16="http://schemas.microsoft.com/office/drawing/2014/chart" uri="{C3380CC4-5D6E-409C-BE32-E72D297353CC}">
                <c16:uniqueId val="{00000007-035E-40BD-860F-993762D1D40D}"/>
              </c:ext>
            </c:extLst>
          </c:dPt>
          <c:dPt>
            <c:idx val="7"/>
            <c:invertIfNegative val="0"/>
            <c:bubble3D val="0"/>
            <c:spPr>
              <a:solidFill>
                <a:srgbClr val="373472"/>
              </a:solidFill>
              <a:ln w="9525">
                <a:solidFill>
                  <a:srgbClr val="000000"/>
                </a:solidFill>
              </a:ln>
            </c:spPr>
            <c:extLst>
              <c:ext xmlns:c16="http://schemas.microsoft.com/office/drawing/2014/chart" uri="{C3380CC4-5D6E-409C-BE32-E72D297353CC}">
                <c16:uniqueId val="{00000008-035E-40BD-860F-993762D1D40D}"/>
              </c:ext>
            </c:extLst>
          </c:dPt>
          <c:dPt>
            <c:idx val="8"/>
            <c:invertIfNegative val="0"/>
            <c:bubble3D val="0"/>
            <c:spPr>
              <a:solidFill>
                <a:srgbClr val="DECEE8"/>
              </a:solidFill>
              <a:ln w="9525">
                <a:solidFill>
                  <a:srgbClr val="000000"/>
                </a:solidFill>
              </a:ln>
            </c:spPr>
            <c:extLst>
              <c:ext xmlns:c16="http://schemas.microsoft.com/office/drawing/2014/chart" uri="{C3380CC4-5D6E-409C-BE32-E72D297353CC}">
                <c16:uniqueId val="{00000009-035E-40BD-860F-993762D1D40D}"/>
              </c:ext>
            </c:extLst>
          </c:dPt>
          <c:dLbls>
            <c:dLbl>
              <c:idx val="0"/>
              <c:tx>
                <c:rich>
                  <a:bodyPr/>
                  <a:lstStyle/>
                  <a:p>
                    <a:r>
                      <a:rPr lang="en-US"/>
                      <a:t>36,55%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5E-40BD-860F-993762D1D40D}"/>
                </c:ext>
              </c:extLst>
            </c:dLbl>
            <c:dLbl>
              <c:idx val="1"/>
              <c:tx>
                <c:rich>
                  <a:bodyPr/>
                  <a:lstStyle/>
                  <a:p>
                    <a:r>
                      <a:rPr lang="en-US"/>
                      <a:t>22,52%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5E-40BD-860F-993762D1D40D}"/>
                </c:ext>
              </c:extLst>
            </c:dLbl>
            <c:dLbl>
              <c:idx val="2"/>
              <c:tx>
                <c:rich>
                  <a:bodyPr/>
                  <a:lstStyle/>
                  <a:p>
                    <a:r>
                      <a:rPr lang="en-US"/>
                      <a:t>20,28%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5E-40BD-860F-993762D1D40D}"/>
                </c:ext>
              </c:extLst>
            </c:dLbl>
            <c:dLbl>
              <c:idx val="3"/>
              <c:tx>
                <c:rich>
                  <a:bodyPr/>
                  <a:lstStyle/>
                  <a:p>
                    <a:r>
                      <a:rPr lang="en-US"/>
                      <a:t>4,17%</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5E-40BD-860F-993762D1D40D}"/>
                </c:ext>
              </c:extLst>
            </c:dLbl>
            <c:dLbl>
              <c:idx val="4"/>
              <c:tx>
                <c:rich>
                  <a:bodyPr/>
                  <a:lstStyle/>
                  <a:p>
                    <a:r>
                      <a:rPr lang="en-US"/>
                      <a:t>3,23%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5E-40BD-860F-993762D1D40D}"/>
                </c:ext>
              </c:extLst>
            </c:dLbl>
            <c:dLbl>
              <c:idx val="5"/>
              <c:tx>
                <c:rich>
                  <a:bodyPr/>
                  <a:lstStyle/>
                  <a:p>
                    <a:r>
                      <a:rPr lang="en-US"/>
                      <a:t>1,66%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5E-40BD-860F-993762D1D40D}"/>
                </c:ext>
              </c:extLst>
            </c:dLbl>
            <c:dLbl>
              <c:idx val="6"/>
              <c:tx>
                <c:rich>
                  <a:bodyPr/>
                  <a:lstStyle/>
                  <a:p>
                    <a:r>
                      <a:rPr lang="en-US"/>
                      <a:t>1,77%</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5E-40BD-860F-993762D1D40D}"/>
                </c:ext>
              </c:extLst>
            </c:dLbl>
            <c:dLbl>
              <c:idx val="7"/>
              <c:tx>
                <c:rich>
                  <a:bodyPr/>
                  <a:lstStyle/>
                  <a:p>
                    <a:r>
                      <a:rPr lang="en-US"/>
                      <a:t>1,13%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35E-40BD-860F-993762D1D40D}"/>
                </c:ext>
              </c:extLst>
            </c:dLbl>
            <c:dLbl>
              <c:idx val="8"/>
              <c:tx>
                <c:rich>
                  <a:bodyPr/>
                  <a:lstStyle/>
                  <a:p>
                    <a:r>
                      <a:rPr lang="en-US"/>
                      <a:t>8,71%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5E-40BD-860F-993762D1D40D}"/>
                </c:ext>
              </c:extLst>
            </c:dLbl>
            <c:spPr>
              <a:noFill/>
              <a:ln>
                <a:noFill/>
              </a:ln>
              <a:effectLst/>
            </c:spPr>
            <c:txPr>
              <a:bodyPr rot="-2700000" vert="horz" wrap="square" lIns="38100" tIns="19050" rIns="38100" bIns="19050" anchor="ctr">
                <a:spAutoFit/>
              </a:bodyPr>
              <a:lstStyle/>
              <a:p>
                <a:pPr>
                  <a:defRPr sz="900" b="1">
                    <a:solidFill>
                      <a:srgbClr val="5A3471"/>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9"/>
              <c:pt idx="0">
                <c:v>Hijo/a</c:v>
              </c:pt>
              <c:pt idx="1">
                <c:v>Madre</c:v>
              </c:pt>
              <c:pt idx="2">
                <c:v>Cónyuge</c:v>
              </c:pt>
              <c:pt idx="3">
                <c:v>Hermano/a</c:v>
              </c:pt>
              <c:pt idx="4">
                <c:v>Padre</c:v>
              </c:pt>
              <c:pt idx="5">
                <c:v>Yerno/Nuera</c:v>
              </c:pt>
              <c:pt idx="6">
                <c:v>Nieto/a</c:v>
              </c:pt>
              <c:pt idx="7">
                <c:v>Compañero/a</c:v>
              </c:pt>
              <c:pt idx="8">
                <c:v>Otros</c:v>
              </c:pt>
            </c:strLit>
          </c:cat>
          <c:val>
            <c:numLit>
              <c:formatCode>General</c:formatCode>
              <c:ptCount val="9"/>
              <c:pt idx="0">
                <c:v>36.549999999999997</c:v>
              </c:pt>
              <c:pt idx="1">
                <c:v>22.52</c:v>
              </c:pt>
              <c:pt idx="2">
                <c:v>20.28</c:v>
              </c:pt>
              <c:pt idx="3">
                <c:v>4.17</c:v>
              </c:pt>
              <c:pt idx="4">
                <c:v>3.23</c:v>
              </c:pt>
              <c:pt idx="5">
                <c:v>1.66</c:v>
              </c:pt>
              <c:pt idx="6">
                <c:v>1.77</c:v>
              </c:pt>
              <c:pt idx="7">
                <c:v>1.1299999999999999</c:v>
              </c:pt>
              <c:pt idx="8">
                <c:v>8.7100000000000009</c:v>
              </c:pt>
            </c:numLit>
          </c:val>
          <c:extLst>
            <c:ext xmlns:c16="http://schemas.microsoft.com/office/drawing/2014/chart" uri="{C3380CC4-5D6E-409C-BE32-E72D297353CC}">
              <c16:uniqueId val="{00000000-035E-40BD-860F-993762D1D40D}"/>
            </c:ext>
          </c:extLst>
        </c:ser>
        <c:dLbls>
          <c:showLegendKey val="0"/>
          <c:showVal val="0"/>
          <c:showCatName val="0"/>
          <c:showSerName val="0"/>
          <c:showPercent val="0"/>
          <c:showBubbleSize val="0"/>
        </c:dLbls>
        <c:gapWidth val="55"/>
        <c:shape val="cylinder"/>
        <c:axId val="1936770448"/>
        <c:axId val="1936775248"/>
        <c:axId val="0"/>
      </c:bar3DChart>
      <c:catAx>
        <c:axId val="193677044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36775248"/>
        <c:crosses val="autoZero"/>
        <c:auto val="1"/>
        <c:lblAlgn val="ctr"/>
        <c:lblOffset val="100"/>
        <c:noMultiLvlLbl val="0"/>
      </c:catAx>
      <c:valAx>
        <c:axId val="1936775248"/>
        <c:scaling>
          <c:orientation val="minMax"/>
          <c:max val="100"/>
          <c:min val="0"/>
        </c:scaling>
        <c:delete val="0"/>
        <c:axPos val="l"/>
        <c:numFmt formatCode="0&quot;%&quot;"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36770448"/>
        <c:crosses val="autoZero"/>
        <c:crossBetween val="between"/>
        <c:majorUnit val="10"/>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Edad del cuidador (%)</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v>Edad del cuidador (%)</c:v>
          </c:tx>
          <c:invertIfNegative val="0"/>
          <c:dPt>
            <c:idx val="0"/>
            <c:invertIfNegative val="0"/>
            <c:bubble3D val="0"/>
            <c:spPr>
              <a:solidFill>
                <a:srgbClr val="5A3471"/>
              </a:solidFill>
              <a:ln w="9525">
                <a:solidFill>
                  <a:srgbClr val="000000"/>
                </a:solidFill>
              </a:ln>
            </c:spPr>
            <c:extLst>
              <c:ext xmlns:c16="http://schemas.microsoft.com/office/drawing/2014/chart" uri="{C3380CC4-5D6E-409C-BE32-E72D297353CC}">
                <c16:uniqueId val="{00000001-03E0-472C-A464-F289ABF0C954}"/>
              </c:ext>
            </c:extLst>
          </c:dPt>
          <c:dPt>
            <c:idx val="1"/>
            <c:invertIfNegative val="0"/>
            <c:bubble3D val="0"/>
            <c:spPr>
              <a:solidFill>
                <a:srgbClr val="74478B"/>
              </a:solidFill>
              <a:ln w="9525">
                <a:solidFill>
                  <a:srgbClr val="000000"/>
                </a:solidFill>
              </a:ln>
            </c:spPr>
            <c:extLst>
              <c:ext xmlns:c16="http://schemas.microsoft.com/office/drawing/2014/chart" uri="{C3380CC4-5D6E-409C-BE32-E72D297353CC}">
                <c16:uniqueId val="{00000002-03E0-472C-A464-F289ABF0C954}"/>
              </c:ext>
            </c:extLst>
          </c:dPt>
          <c:dPt>
            <c:idx val="2"/>
            <c:invertIfNegative val="0"/>
            <c:bubble3D val="0"/>
            <c:spPr>
              <a:solidFill>
                <a:srgbClr val="8E63A9"/>
              </a:solidFill>
              <a:ln w="9525">
                <a:solidFill>
                  <a:srgbClr val="000000"/>
                </a:solidFill>
              </a:ln>
            </c:spPr>
            <c:extLst>
              <c:ext xmlns:c16="http://schemas.microsoft.com/office/drawing/2014/chart" uri="{C3380CC4-5D6E-409C-BE32-E72D297353CC}">
                <c16:uniqueId val="{00000003-03E0-472C-A464-F289ABF0C954}"/>
              </c:ext>
            </c:extLst>
          </c:dPt>
          <c:dPt>
            <c:idx val="3"/>
            <c:invertIfNegative val="0"/>
            <c:bubble3D val="0"/>
            <c:spPr>
              <a:solidFill>
                <a:srgbClr val="AD84C6"/>
              </a:solidFill>
              <a:ln w="9525">
                <a:solidFill>
                  <a:srgbClr val="000000"/>
                </a:solidFill>
              </a:ln>
            </c:spPr>
            <c:extLst>
              <c:ext xmlns:c16="http://schemas.microsoft.com/office/drawing/2014/chart" uri="{C3380CC4-5D6E-409C-BE32-E72D297353CC}">
                <c16:uniqueId val="{00000004-03E0-472C-A464-F289ABF0C954}"/>
              </c:ext>
            </c:extLst>
          </c:dPt>
          <c:dPt>
            <c:idx val="4"/>
            <c:invertIfNegative val="0"/>
            <c:bubble3D val="0"/>
            <c:spPr>
              <a:solidFill>
                <a:srgbClr val="BFA6D2"/>
              </a:solidFill>
              <a:ln w="9525">
                <a:solidFill>
                  <a:srgbClr val="000000"/>
                </a:solidFill>
              </a:ln>
            </c:spPr>
            <c:extLst>
              <c:ext xmlns:c16="http://schemas.microsoft.com/office/drawing/2014/chart" uri="{C3380CC4-5D6E-409C-BE32-E72D297353CC}">
                <c16:uniqueId val="{00000005-03E0-472C-A464-F289ABF0C954}"/>
              </c:ext>
            </c:extLst>
          </c:dPt>
          <c:dLbls>
            <c:dLbl>
              <c:idx val="0"/>
              <c:tx>
                <c:rich>
                  <a:bodyPr/>
                  <a:lstStyle/>
                  <a:p>
                    <a:r>
                      <a:rPr lang="en-US"/>
                      <a:t>27,34%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E0-472C-A464-F289ABF0C954}"/>
                </c:ext>
              </c:extLst>
            </c:dLbl>
            <c:dLbl>
              <c:idx val="1"/>
              <c:tx>
                <c:rich>
                  <a:bodyPr/>
                  <a:lstStyle/>
                  <a:p>
                    <a:r>
                      <a:rPr lang="en-US"/>
                      <a:t>47,71%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E0-472C-A464-F289ABF0C954}"/>
                </c:ext>
              </c:extLst>
            </c:dLbl>
            <c:dLbl>
              <c:idx val="2"/>
              <c:tx>
                <c:rich>
                  <a:bodyPr/>
                  <a:lstStyle/>
                  <a:p>
                    <a:r>
                      <a:rPr lang="en-US"/>
                      <a:t>17,66%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E0-472C-A464-F289ABF0C954}"/>
                </c:ext>
              </c:extLst>
            </c:dLbl>
            <c:dLbl>
              <c:idx val="3"/>
              <c:tx>
                <c:rich>
                  <a:bodyPr/>
                  <a:lstStyle/>
                  <a:p>
                    <a:r>
                      <a:rPr lang="en-US"/>
                      <a:t>6,39%</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E0-472C-A464-F289ABF0C954}"/>
                </c:ext>
              </c:extLst>
            </c:dLbl>
            <c:dLbl>
              <c:idx val="4"/>
              <c:tx>
                <c:rich>
                  <a:bodyPr/>
                  <a:lstStyle/>
                  <a:p>
                    <a:r>
                      <a:rPr lang="en-US"/>
                      <a:t>0,90%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E0-472C-A464-F289ABF0C954}"/>
                </c:ext>
              </c:extLst>
            </c:dLbl>
            <c:spPr>
              <a:noFill/>
              <a:ln>
                <a:noFill/>
              </a:ln>
              <a:effectLst/>
            </c:spPr>
            <c:txPr>
              <a:bodyPr rot="-2700000" vert="horz" wrap="square" lIns="38100" tIns="19050" rIns="38100" bIns="19050" anchor="ctr">
                <a:spAutoFit/>
              </a:bodyPr>
              <a:lstStyle/>
              <a:p>
                <a:pPr>
                  <a:defRPr sz="900" b="1">
                    <a:solidFill>
                      <a:srgbClr val="5A3471"/>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5"/>
              <c:pt idx="0">
                <c:v>De 16 a 49 años</c:v>
              </c:pt>
              <c:pt idx="1">
                <c:v>De 50 a 66 años</c:v>
              </c:pt>
              <c:pt idx="2">
                <c:v>De 67 a 79 años</c:v>
              </c:pt>
              <c:pt idx="3">
                <c:v>De 80 a 89 años</c:v>
              </c:pt>
              <c:pt idx="4">
                <c:v>90 años o más</c:v>
              </c:pt>
            </c:strLit>
          </c:cat>
          <c:val>
            <c:numLit>
              <c:formatCode>General</c:formatCode>
              <c:ptCount val="5"/>
              <c:pt idx="0">
                <c:v>27.34</c:v>
              </c:pt>
              <c:pt idx="1">
                <c:v>47.71</c:v>
              </c:pt>
              <c:pt idx="2">
                <c:v>17.66</c:v>
              </c:pt>
              <c:pt idx="3">
                <c:v>6.39</c:v>
              </c:pt>
              <c:pt idx="4">
                <c:v>0.9</c:v>
              </c:pt>
            </c:numLit>
          </c:val>
          <c:extLst>
            <c:ext xmlns:c16="http://schemas.microsoft.com/office/drawing/2014/chart" uri="{C3380CC4-5D6E-409C-BE32-E72D297353CC}">
              <c16:uniqueId val="{00000000-03E0-472C-A464-F289ABF0C954}"/>
            </c:ext>
          </c:extLst>
        </c:ser>
        <c:dLbls>
          <c:showLegendKey val="0"/>
          <c:showVal val="0"/>
          <c:showCatName val="0"/>
          <c:showSerName val="0"/>
          <c:showPercent val="0"/>
          <c:showBubbleSize val="0"/>
        </c:dLbls>
        <c:gapWidth val="55"/>
        <c:shape val="cylinder"/>
        <c:axId val="1936772848"/>
        <c:axId val="1936762768"/>
        <c:axId val="0"/>
      </c:bar3DChart>
      <c:catAx>
        <c:axId val="193677284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36762768"/>
        <c:crosses val="autoZero"/>
        <c:auto val="1"/>
        <c:lblAlgn val="ctr"/>
        <c:lblOffset val="100"/>
        <c:noMultiLvlLbl val="0"/>
      </c:catAx>
      <c:valAx>
        <c:axId val="1936762768"/>
        <c:scaling>
          <c:orientation val="minMax"/>
          <c:max val="100"/>
          <c:min val="0"/>
        </c:scaling>
        <c:delete val="0"/>
        <c:axPos val="l"/>
        <c:numFmt formatCode="0&quot;%&quot;"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36772848"/>
        <c:crosses val="autoZero"/>
        <c:crossBetween val="between"/>
        <c:majorUnit val="10"/>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solicitudes en el tramo de edad de 0 a 64 años sobre la población de dicha edad</a:t>
            </a:r>
          </a:p>
        </c:rich>
      </c:tx>
      <c:overlay val="0"/>
    </c:title>
    <c:autoTitleDeleted val="0"/>
    <c:plotArea>
      <c:layout/>
      <c:barChart>
        <c:barDir val="col"/>
        <c:grouping val="clustered"/>
        <c:varyColors val="0"/>
        <c:ser>
          <c:idx val="0"/>
          <c:order val="0"/>
          <c:tx>
            <c:v>Porcentaje de solicitudes en el tramo de edad de 0 a 64 años sobre la población de dicha edad</c:v>
          </c:tx>
          <c:spPr>
            <a:solidFill>
              <a:srgbClr val="DECEE8"/>
            </a:solidFill>
            <a:ln w="12700">
              <a:solidFill>
                <a:srgbClr val="000000"/>
              </a:solidFill>
            </a:ln>
          </c:spPr>
          <c:invertIfNegative val="0"/>
          <c:dPt>
            <c:idx val="10"/>
            <c:invertIfNegative val="0"/>
            <c:bubble3D val="0"/>
            <c:spPr>
              <a:solidFill>
                <a:srgbClr val="5A3471"/>
              </a:solidFill>
              <a:ln w="12700">
                <a:solidFill>
                  <a:srgbClr val="000000"/>
                </a:solidFill>
              </a:ln>
            </c:spPr>
            <c:extLst>
              <c:ext xmlns:c16="http://schemas.microsoft.com/office/drawing/2014/chart" uri="{C3380CC4-5D6E-409C-BE32-E72D297353CC}">
                <c16:uniqueId val="{00000001-A2C8-40F8-A477-328383A80308}"/>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Melilla</c:v>
              </c:pt>
              <c:pt idx="1">
                <c:v>Murcia, Región de</c:v>
              </c:pt>
              <c:pt idx="2">
                <c:v>Ceuta</c:v>
              </c:pt>
              <c:pt idx="3">
                <c:v>Castilla y León</c:v>
              </c:pt>
              <c:pt idx="4">
                <c:v>País Vasco</c:v>
              </c:pt>
              <c:pt idx="5">
                <c:v>Andalucía</c:v>
              </c:pt>
              <c:pt idx="6">
                <c:v>Extremadura</c:v>
              </c:pt>
              <c:pt idx="7">
                <c:v>Cataluña</c:v>
              </c:pt>
              <c:pt idx="8">
                <c:v>Canarias</c:v>
              </c:pt>
              <c:pt idx="9">
                <c:v>Cantabria</c:v>
              </c:pt>
              <c:pt idx="10">
                <c:v>Total Nacional</c:v>
              </c:pt>
              <c:pt idx="11">
                <c:v>Asturias, Principado de</c:v>
              </c:pt>
              <c:pt idx="12">
                <c:v>Comunitat Valenciana</c:v>
              </c:pt>
              <c:pt idx="13">
                <c:v>Castilla - La Mancha</c:v>
              </c:pt>
              <c:pt idx="14">
                <c:v>Balears, Illes</c:v>
              </c:pt>
              <c:pt idx="15">
                <c:v>Galicia</c:v>
              </c:pt>
              <c:pt idx="16">
                <c:v>Rioja, La</c:v>
              </c:pt>
              <c:pt idx="17">
                <c:v>Madrid, Comunidad de</c:v>
              </c:pt>
              <c:pt idx="18">
                <c:v>Aragón</c:v>
              </c:pt>
              <c:pt idx="19">
                <c:v>Navarra, Comunidad Foral de</c:v>
              </c:pt>
            </c:strLit>
          </c:cat>
          <c:val>
            <c:numLit>
              <c:formatCode>General</c:formatCode>
              <c:ptCount val="20"/>
              <c:pt idx="0">
                <c:v>2.3820171515757349</c:v>
              </c:pt>
              <c:pt idx="1">
                <c:v>1.96429588616608</c:v>
              </c:pt>
              <c:pt idx="2">
                <c:v>1.942353283700037</c:v>
              </c:pt>
              <c:pt idx="3">
                <c:v>1.924864836395362</c:v>
              </c:pt>
              <c:pt idx="4">
                <c:v>1.9021553721963811</c:v>
              </c:pt>
              <c:pt idx="5">
                <c:v>1.867802250608654</c:v>
              </c:pt>
              <c:pt idx="6">
                <c:v>1.833657545604285</c:v>
              </c:pt>
              <c:pt idx="7">
                <c:v>1.726810790141087</c:v>
              </c:pt>
              <c:pt idx="8">
                <c:v>1.64926708559858</c:v>
              </c:pt>
              <c:pt idx="9">
                <c:v>1.609091253997621</c:v>
              </c:pt>
              <c:pt idx="10">
                <c:v>1.608650260264066</c:v>
              </c:pt>
              <c:pt idx="11">
                <c:v>1.4966482175392759</c:v>
              </c:pt>
              <c:pt idx="12">
                <c:v>1.49573985393388</c:v>
              </c:pt>
              <c:pt idx="13">
                <c:v>1.4832842200401071</c:v>
              </c:pt>
              <c:pt idx="14">
                <c:v>1.4511996474709601</c:v>
              </c:pt>
              <c:pt idx="15">
                <c:v>1.447822371974173</c:v>
              </c:pt>
              <c:pt idx="16">
                <c:v>1.3817607579944731</c:v>
              </c:pt>
              <c:pt idx="17">
                <c:v>1.203467956095382</c:v>
              </c:pt>
              <c:pt idx="18">
                <c:v>1.1406952105571111</c:v>
              </c:pt>
              <c:pt idx="19">
                <c:v>1.0638140361267401</c:v>
              </c:pt>
            </c:numLit>
          </c:val>
          <c:extLst>
            <c:ext xmlns:c16="http://schemas.microsoft.com/office/drawing/2014/chart" uri="{C3380CC4-5D6E-409C-BE32-E72D297353CC}">
              <c16:uniqueId val="{00000000-A2C8-40F8-A477-328383A80308}"/>
            </c:ext>
          </c:extLst>
        </c:ser>
        <c:dLbls>
          <c:showLegendKey val="0"/>
          <c:showVal val="0"/>
          <c:showCatName val="0"/>
          <c:showSerName val="0"/>
          <c:showPercent val="0"/>
          <c:showBubbleSize val="0"/>
        </c:dLbls>
        <c:gapWidth val="40"/>
        <c:axId val="1906706928"/>
        <c:axId val="1906702128"/>
      </c:barChart>
      <c:catAx>
        <c:axId val="190670692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02128"/>
        <c:crosses val="autoZero"/>
        <c:auto val="1"/>
        <c:lblAlgn val="ctr"/>
        <c:lblOffset val="100"/>
        <c:noMultiLvlLbl val="0"/>
      </c:catAx>
      <c:valAx>
        <c:axId val="1906702128"/>
        <c:scaling>
          <c:orientation val="minMax"/>
          <c:max val="2.5"/>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06928"/>
        <c:crosses val="autoZero"/>
        <c:crossBetween val="between"/>
        <c:majorUnit val="0.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Sexo del cuidador (%)</a:t>
            </a:r>
          </a:p>
        </c:rich>
      </c:tx>
      <c:overlay val="0"/>
    </c:title>
    <c:autoTitleDeleted val="0"/>
    <c:view3D>
      <c:rotX val="35"/>
      <c:rotY val="25"/>
      <c:rAngAx val="0"/>
      <c:perspective val="24"/>
    </c:view3D>
    <c:floor>
      <c:thickness val="0"/>
    </c:floor>
    <c:sideWall>
      <c:thickness val="0"/>
    </c:sideWall>
    <c:backWall>
      <c:thickness val="0"/>
    </c:backWall>
    <c:plotArea>
      <c:layout/>
      <c:pie3DChart>
        <c:varyColors val="1"/>
        <c:ser>
          <c:idx val="0"/>
          <c:order val="0"/>
          <c:tx>
            <c:v>Sexo del cuidador (%)</c:v>
          </c:tx>
          <c:explosion val="8"/>
          <c:dPt>
            <c:idx val="0"/>
            <c:bubble3D val="0"/>
            <c:spPr>
              <a:solidFill>
                <a:srgbClr val="AD84C6"/>
              </a:solidFill>
              <a:ln w="9525">
                <a:solidFill>
                  <a:srgbClr val="000000"/>
                </a:solidFill>
              </a:ln>
            </c:spPr>
            <c:extLst>
              <c:ext xmlns:c16="http://schemas.microsoft.com/office/drawing/2014/chart" uri="{C3380CC4-5D6E-409C-BE32-E72D297353CC}">
                <c16:uniqueId val="{00000001-118C-4895-B76C-BEB414C7E2FA}"/>
              </c:ext>
            </c:extLst>
          </c:dPt>
          <c:dPt>
            <c:idx val="1"/>
            <c:bubble3D val="0"/>
            <c:spPr>
              <a:solidFill>
                <a:srgbClr val="8784C6"/>
              </a:solidFill>
              <a:ln w="9525">
                <a:solidFill>
                  <a:srgbClr val="000000"/>
                </a:solidFill>
              </a:ln>
            </c:spPr>
            <c:extLst>
              <c:ext xmlns:c16="http://schemas.microsoft.com/office/drawing/2014/chart" uri="{C3380CC4-5D6E-409C-BE32-E72D297353CC}">
                <c16:uniqueId val="{00000002-118C-4895-B76C-BEB414C7E2FA}"/>
              </c:ext>
            </c:extLst>
          </c:dPt>
          <c:dLbls>
            <c:numFmt formatCode="0.0%" sourceLinked="0"/>
            <c:spPr>
              <a:noFill/>
              <a:ln>
                <a:noFill/>
              </a:ln>
              <a:effectLst/>
            </c:spPr>
            <c:txPr>
              <a:bodyPr wrap="square" lIns="38100" tIns="19050" rIns="38100" bIns="19050" anchor="ctr">
                <a:spAutoFit/>
              </a:bodyPr>
              <a:lstStyle/>
              <a:p>
                <a:pPr>
                  <a:defRPr sz="1000" b="1">
                    <a:solidFill>
                      <a:srgbClr val="5A3471"/>
                    </a:solidFill>
                    <a:latin typeface="Calibri"/>
                    <a:ea typeface="Calibri"/>
                    <a:cs typeface="Calibri"/>
                  </a:defRPr>
                </a:pPr>
                <a:endParaRPr lang="es-ES"/>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Lit>
              <c:ptCount val="2"/>
              <c:pt idx="0">
                <c:v>Mujer</c:v>
              </c:pt>
              <c:pt idx="1">
                <c:v>Hombre</c:v>
              </c:pt>
            </c:strLit>
          </c:cat>
          <c:val>
            <c:numLit>
              <c:formatCode>General</c:formatCode>
              <c:ptCount val="2"/>
              <c:pt idx="0">
                <c:v>0.71962684767712803</c:v>
              </c:pt>
              <c:pt idx="1">
                <c:v>0.28037315232287202</c:v>
              </c:pt>
            </c:numLit>
          </c:val>
          <c:extLst>
            <c:ext xmlns:c16="http://schemas.microsoft.com/office/drawing/2014/chart" uri="{C3380CC4-5D6E-409C-BE32-E72D297353CC}">
              <c16:uniqueId val="{00000000-118C-4895-B76C-BEB414C7E2FA}"/>
            </c:ext>
          </c:extLst>
        </c:ser>
        <c:dLbls>
          <c:showLegendKey val="0"/>
          <c:showVal val="0"/>
          <c:showCatName val="0"/>
          <c:showSerName val="0"/>
          <c:showPercent val="0"/>
          <c:showBubbleSize val="0"/>
          <c:showLeaderLines val="1"/>
        </c:dLbls>
      </c:pie3DChart>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legend>
      <c:legendPos val="b"/>
      <c:overlay val="0"/>
      <c:txPr>
        <a:bodyPr/>
        <a:lstStyle/>
        <a:p>
          <a:pPr>
            <a:defRPr sz="10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Mujer</c:v>
          </c:tx>
          <c:spPr>
            <a:solidFill>
              <a:srgbClr val="AD84C6"/>
            </a:solidFill>
            <a:ln w="9525">
              <a:solidFill>
                <a:srgbClr val="000000"/>
              </a:solidFill>
            </a:ln>
          </c:spPr>
          <c:invertIfNegative val="0"/>
          <c:dPt>
            <c:idx val="19"/>
            <c:invertIfNegative val="0"/>
            <c:bubble3D val="0"/>
            <c:spPr>
              <a:solidFill>
                <a:srgbClr val="5A3471"/>
              </a:solidFill>
              <a:ln w="9525">
                <a:solidFill>
                  <a:srgbClr val="000000"/>
                </a:solidFill>
              </a:ln>
            </c:spPr>
            <c:extLst>
              <c:ext xmlns:c16="http://schemas.microsoft.com/office/drawing/2014/chart" uri="{C3380CC4-5D6E-409C-BE32-E72D297353CC}">
                <c16:uniqueId val="{00000014-A755-4827-9151-8D2D9057DEE2}"/>
              </c:ext>
            </c:extLst>
          </c:dPt>
          <c:dLbls>
            <c:dLbl>
              <c:idx val="0"/>
              <c:tx>
                <c:rich>
                  <a:bodyPr/>
                  <a:lstStyle/>
                  <a:p>
                    <a:r>
                      <a:rPr lang="es-ES"/>
                      <a:t>80,8%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755-4827-9151-8D2D9057DEE2}"/>
                </c:ext>
              </c:extLst>
            </c:dLbl>
            <c:dLbl>
              <c:idx val="1"/>
              <c:tx>
                <c:rich>
                  <a:bodyPr/>
                  <a:lstStyle/>
                  <a:p>
                    <a:r>
                      <a:rPr lang="es-ES"/>
                      <a:t>69,8%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55-4827-9151-8D2D9057DEE2}"/>
                </c:ext>
              </c:extLst>
            </c:dLbl>
            <c:dLbl>
              <c:idx val="2"/>
              <c:tx>
                <c:rich>
                  <a:bodyPr/>
                  <a:lstStyle/>
                  <a:p>
                    <a:r>
                      <a:rPr lang="es-ES"/>
                      <a:t>73,1%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55-4827-9151-8D2D9057DEE2}"/>
                </c:ext>
              </c:extLst>
            </c:dLbl>
            <c:dLbl>
              <c:idx val="3"/>
              <c:tx>
                <c:rich>
                  <a:bodyPr/>
                  <a:lstStyle/>
                  <a:p>
                    <a:r>
                      <a:rPr lang="es-ES"/>
                      <a:t>70,2%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55-4827-9151-8D2D9057DEE2}"/>
                </c:ext>
              </c:extLst>
            </c:dLbl>
            <c:dLbl>
              <c:idx val="4"/>
              <c:tx>
                <c:rich>
                  <a:bodyPr/>
                  <a:lstStyle/>
                  <a:p>
                    <a:r>
                      <a:rPr lang="es-ES"/>
                      <a:t>74,1%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755-4827-9151-8D2D9057DEE2}"/>
                </c:ext>
              </c:extLst>
            </c:dLbl>
            <c:dLbl>
              <c:idx val="5"/>
              <c:tx>
                <c:rich>
                  <a:bodyPr/>
                  <a:lstStyle/>
                  <a:p>
                    <a:r>
                      <a:rPr lang="es-ES"/>
                      <a:t>72,0%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755-4827-9151-8D2D9057DEE2}"/>
                </c:ext>
              </c:extLst>
            </c:dLbl>
            <c:dLbl>
              <c:idx val="6"/>
              <c:tx>
                <c:rich>
                  <a:bodyPr/>
                  <a:lstStyle/>
                  <a:p>
                    <a:r>
                      <a:rPr lang="es-ES"/>
                      <a:t>73,7%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755-4827-9151-8D2D9057DEE2}"/>
                </c:ext>
              </c:extLst>
            </c:dLbl>
            <c:dLbl>
              <c:idx val="7"/>
              <c:tx>
                <c:rich>
                  <a:bodyPr/>
                  <a:lstStyle/>
                  <a:p>
                    <a:r>
                      <a:rPr lang="es-ES"/>
                      <a:t>74,1%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755-4827-9151-8D2D9057DEE2}"/>
                </c:ext>
              </c:extLst>
            </c:dLbl>
            <c:dLbl>
              <c:idx val="8"/>
              <c:tx>
                <c:rich>
                  <a:bodyPr/>
                  <a:lstStyle/>
                  <a:p>
                    <a:r>
                      <a:rPr lang="es-ES"/>
                      <a:t>65,2%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755-4827-9151-8D2D9057DEE2}"/>
                </c:ext>
              </c:extLst>
            </c:dLbl>
            <c:dLbl>
              <c:idx val="9"/>
              <c:tx>
                <c:rich>
                  <a:bodyPr/>
                  <a:lstStyle/>
                  <a:p>
                    <a:r>
                      <a:rPr lang="es-ES"/>
                      <a:t>72,2%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755-4827-9151-8D2D9057DEE2}"/>
                </c:ext>
              </c:extLst>
            </c:dLbl>
            <c:dLbl>
              <c:idx val="10"/>
              <c:tx>
                <c:rich>
                  <a:bodyPr/>
                  <a:lstStyle/>
                  <a:p>
                    <a:r>
                      <a:rPr lang="es-ES"/>
                      <a:t>80,7%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755-4827-9151-8D2D9057DEE2}"/>
                </c:ext>
              </c:extLst>
            </c:dLbl>
            <c:dLbl>
              <c:idx val="11"/>
              <c:tx>
                <c:rich>
                  <a:bodyPr/>
                  <a:lstStyle/>
                  <a:p>
                    <a:r>
                      <a:rPr lang="es-ES"/>
                      <a:t>77,3%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755-4827-9151-8D2D9057DEE2}"/>
                </c:ext>
              </c:extLst>
            </c:dLbl>
            <c:dLbl>
              <c:idx val="12"/>
              <c:tx>
                <c:rich>
                  <a:bodyPr/>
                  <a:lstStyle/>
                  <a:p>
                    <a:r>
                      <a:rPr lang="es-ES"/>
                      <a:t>73,3%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755-4827-9151-8D2D9057DEE2}"/>
                </c:ext>
              </c:extLst>
            </c:dLbl>
            <c:dLbl>
              <c:idx val="13"/>
              <c:tx>
                <c:rich>
                  <a:bodyPr/>
                  <a:lstStyle/>
                  <a:p>
                    <a:r>
                      <a:rPr lang="es-ES"/>
                      <a:t>71,7%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755-4827-9151-8D2D9057DEE2}"/>
                </c:ext>
              </c:extLst>
            </c:dLbl>
            <c:dLbl>
              <c:idx val="14"/>
              <c:tx>
                <c:rich>
                  <a:bodyPr/>
                  <a:lstStyle/>
                  <a:p>
                    <a:r>
                      <a:rPr lang="es-ES"/>
                      <a:t>71,5%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755-4827-9151-8D2D9057DEE2}"/>
                </c:ext>
              </c:extLst>
            </c:dLbl>
            <c:dLbl>
              <c:idx val="15"/>
              <c:tx>
                <c:rich>
                  <a:bodyPr/>
                  <a:lstStyle/>
                  <a:p>
                    <a:r>
                      <a:rPr lang="es-ES"/>
                      <a:t>66,4%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755-4827-9151-8D2D9057DEE2}"/>
                </c:ext>
              </c:extLst>
            </c:dLbl>
            <c:dLbl>
              <c:idx val="16"/>
              <c:tx>
                <c:rich>
                  <a:bodyPr/>
                  <a:lstStyle/>
                  <a:p>
                    <a:r>
                      <a:rPr lang="es-ES"/>
                      <a:t>72,9%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755-4827-9151-8D2D9057DEE2}"/>
                </c:ext>
              </c:extLst>
            </c:dLbl>
            <c:dLbl>
              <c:idx val="17"/>
              <c:tx>
                <c:rich>
                  <a:bodyPr/>
                  <a:lstStyle/>
                  <a:p>
                    <a:r>
                      <a:rPr lang="es-ES"/>
                      <a:t>84,1%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755-4827-9151-8D2D9057DEE2}"/>
                </c:ext>
              </c:extLst>
            </c:dLbl>
            <c:dLbl>
              <c:idx val="18"/>
              <c:tx>
                <c:rich>
                  <a:bodyPr/>
                  <a:lstStyle/>
                  <a:p>
                    <a:r>
                      <a:rPr lang="es-ES"/>
                      <a:t>89,5%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755-4827-9151-8D2D9057DEE2}"/>
                </c:ext>
              </c:extLst>
            </c:dLbl>
            <c:dLbl>
              <c:idx val="19"/>
              <c:tx>
                <c:rich>
                  <a:bodyPr wrap="square" lIns="38100" tIns="19050" rIns="38100" bIns="19050" anchor="ctr">
                    <a:spAutoFit/>
                  </a:bodyPr>
                  <a:lstStyle/>
                  <a:p>
                    <a:pPr>
                      <a:defRPr sz="900" b="1">
                        <a:solidFill>
                          <a:srgbClr val="FFFFFF"/>
                        </a:solidFill>
                        <a:latin typeface="Calibri"/>
                        <a:ea typeface="Calibri"/>
                        <a:cs typeface="Calibri"/>
                      </a:defRPr>
                    </a:pPr>
                    <a:r>
                      <a:rPr lang="es-ES"/>
                      <a:t>72,0%</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755-4827-9151-8D2D9057DEE2}"/>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83876</c:v>
              </c:pt>
              <c:pt idx="1">
                <c:v>19777</c:v>
              </c:pt>
              <c:pt idx="2">
                <c:v>10732</c:v>
              </c:pt>
              <c:pt idx="3">
                <c:v>20508</c:v>
              </c:pt>
              <c:pt idx="4">
                <c:v>25640</c:v>
              </c:pt>
              <c:pt idx="5">
                <c:v>7035</c:v>
              </c:pt>
              <c:pt idx="6">
                <c:v>20412</c:v>
              </c:pt>
              <c:pt idx="7">
                <c:v>30395</c:v>
              </c:pt>
              <c:pt idx="8">
                <c:v>120051</c:v>
              </c:pt>
              <c:pt idx="9">
                <c:v>102793</c:v>
              </c:pt>
              <c:pt idx="10">
                <c:v>6371</c:v>
              </c:pt>
              <c:pt idx="11">
                <c:v>33315</c:v>
              </c:pt>
              <c:pt idx="12">
                <c:v>49943</c:v>
              </c:pt>
              <c:pt idx="13">
                <c:v>24867</c:v>
              </c:pt>
              <c:pt idx="14">
                <c:v>7602</c:v>
              </c:pt>
              <c:pt idx="15">
                <c:v>27869</c:v>
              </c:pt>
              <c:pt idx="16">
                <c:v>898</c:v>
              </c:pt>
              <c:pt idx="17">
                <c:v>750</c:v>
              </c:pt>
              <c:pt idx="18">
                <c:v>1069</c:v>
              </c:pt>
              <c:pt idx="19">
                <c:v>593903</c:v>
              </c:pt>
            </c:numLit>
          </c:val>
          <c:extLst>
            <c:ext xmlns:c16="http://schemas.microsoft.com/office/drawing/2014/chart" uri="{C3380CC4-5D6E-409C-BE32-E72D297353CC}">
              <c16:uniqueId val="{00000000-A755-4827-9151-8D2D9057DEE2}"/>
            </c:ext>
          </c:extLst>
        </c:ser>
        <c:ser>
          <c:idx val="1"/>
          <c:order val="1"/>
          <c:tx>
            <c:v>Hombre</c:v>
          </c:tx>
          <c:spPr>
            <a:solidFill>
              <a:srgbClr val="8784C6"/>
            </a:solidFill>
            <a:ln w="9525">
              <a:solidFill>
                <a:srgbClr val="000000"/>
              </a:solidFill>
            </a:ln>
          </c:spPr>
          <c:invertIfNegative val="0"/>
          <c:dPt>
            <c:idx val="19"/>
            <c:invertIfNegative val="0"/>
            <c:bubble3D val="0"/>
            <c:spPr>
              <a:solidFill>
                <a:srgbClr val="373472"/>
              </a:solidFill>
              <a:ln w="9525">
                <a:solidFill>
                  <a:srgbClr val="000000"/>
                </a:solidFill>
              </a:ln>
            </c:spPr>
            <c:extLst>
              <c:ext xmlns:c16="http://schemas.microsoft.com/office/drawing/2014/chart" uri="{C3380CC4-5D6E-409C-BE32-E72D297353CC}">
                <c16:uniqueId val="{00000029-A755-4827-9151-8D2D9057DEE2}"/>
              </c:ext>
            </c:extLst>
          </c:dPt>
          <c:dLbls>
            <c:dLbl>
              <c:idx val="0"/>
              <c:tx>
                <c:rich>
                  <a:bodyPr/>
                  <a:lstStyle/>
                  <a:p>
                    <a:r>
                      <a:rPr lang="es-ES"/>
                      <a:t>19,2%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755-4827-9151-8D2D9057DEE2}"/>
                </c:ext>
              </c:extLst>
            </c:dLbl>
            <c:dLbl>
              <c:idx val="1"/>
              <c:tx>
                <c:rich>
                  <a:bodyPr/>
                  <a:lstStyle/>
                  <a:p>
                    <a:r>
                      <a:rPr lang="es-ES"/>
                      <a:t>30,2%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755-4827-9151-8D2D9057DEE2}"/>
                </c:ext>
              </c:extLst>
            </c:dLbl>
            <c:dLbl>
              <c:idx val="2"/>
              <c:tx>
                <c:rich>
                  <a:bodyPr/>
                  <a:lstStyle/>
                  <a:p>
                    <a:r>
                      <a:rPr lang="es-ES"/>
                      <a:t>26,9%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755-4827-9151-8D2D9057DEE2}"/>
                </c:ext>
              </c:extLst>
            </c:dLbl>
            <c:dLbl>
              <c:idx val="3"/>
              <c:tx>
                <c:rich>
                  <a:bodyPr/>
                  <a:lstStyle/>
                  <a:p>
                    <a:r>
                      <a:rPr lang="es-ES"/>
                      <a:t>29,8%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755-4827-9151-8D2D9057DEE2}"/>
                </c:ext>
              </c:extLst>
            </c:dLbl>
            <c:dLbl>
              <c:idx val="4"/>
              <c:tx>
                <c:rich>
                  <a:bodyPr/>
                  <a:lstStyle/>
                  <a:p>
                    <a:r>
                      <a:rPr lang="es-ES"/>
                      <a:t>25,9%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755-4827-9151-8D2D9057DEE2}"/>
                </c:ext>
              </c:extLst>
            </c:dLbl>
            <c:dLbl>
              <c:idx val="5"/>
              <c:tx>
                <c:rich>
                  <a:bodyPr/>
                  <a:lstStyle/>
                  <a:p>
                    <a:r>
                      <a:rPr lang="es-ES"/>
                      <a:t>28,0%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755-4827-9151-8D2D9057DEE2}"/>
                </c:ext>
              </c:extLst>
            </c:dLbl>
            <c:dLbl>
              <c:idx val="6"/>
              <c:tx>
                <c:rich>
                  <a:bodyPr/>
                  <a:lstStyle/>
                  <a:p>
                    <a:r>
                      <a:rPr lang="es-ES"/>
                      <a:t>26,3%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755-4827-9151-8D2D9057DEE2}"/>
                </c:ext>
              </c:extLst>
            </c:dLbl>
            <c:dLbl>
              <c:idx val="7"/>
              <c:tx>
                <c:rich>
                  <a:bodyPr/>
                  <a:lstStyle/>
                  <a:p>
                    <a:r>
                      <a:rPr lang="es-ES"/>
                      <a:t>25,9%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755-4827-9151-8D2D9057DEE2}"/>
                </c:ext>
              </c:extLst>
            </c:dLbl>
            <c:dLbl>
              <c:idx val="8"/>
              <c:tx>
                <c:rich>
                  <a:bodyPr/>
                  <a:lstStyle/>
                  <a:p>
                    <a:r>
                      <a:rPr lang="es-ES"/>
                      <a:t>34,8%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755-4827-9151-8D2D9057DEE2}"/>
                </c:ext>
              </c:extLst>
            </c:dLbl>
            <c:dLbl>
              <c:idx val="9"/>
              <c:tx>
                <c:rich>
                  <a:bodyPr/>
                  <a:lstStyle/>
                  <a:p>
                    <a:r>
                      <a:rPr lang="es-ES"/>
                      <a:t>27,8%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755-4827-9151-8D2D9057DEE2}"/>
                </c:ext>
              </c:extLst>
            </c:dLbl>
            <c:dLbl>
              <c:idx val="10"/>
              <c:tx>
                <c:rich>
                  <a:bodyPr/>
                  <a:lstStyle/>
                  <a:p>
                    <a:r>
                      <a:rPr lang="es-ES"/>
                      <a:t>19,3%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755-4827-9151-8D2D9057DEE2}"/>
                </c:ext>
              </c:extLst>
            </c:dLbl>
            <c:dLbl>
              <c:idx val="11"/>
              <c:tx>
                <c:rich>
                  <a:bodyPr/>
                  <a:lstStyle/>
                  <a:p>
                    <a:r>
                      <a:rPr lang="es-ES"/>
                      <a:t>22,7%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755-4827-9151-8D2D9057DEE2}"/>
                </c:ext>
              </c:extLst>
            </c:dLbl>
            <c:dLbl>
              <c:idx val="12"/>
              <c:tx>
                <c:rich>
                  <a:bodyPr/>
                  <a:lstStyle/>
                  <a:p>
                    <a:r>
                      <a:rPr lang="es-ES"/>
                      <a:t>26,7%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755-4827-9151-8D2D9057DEE2}"/>
                </c:ext>
              </c:extLst>
            </c:dLbl>
            <c:dLbl>
              <c:idx val="13"/>
              <c:tx>
                <c:rich>
                  <a:bodyPr/>
                  <a:lstStyle/>
                  <a:p>
                    <a:r>
                      <a:rPr lang="es-ES"/>
                      <a:t>28,3%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755-4827-9151-8D2D9057DEE2}"/>
                </c:ext>
              </c:extLst>
            </c:dLbl>
            <c:dLbl>
              <c:idx val="14"/>
              <c:tx>
                <c:rich>
                  <a:bodyPr/>
                  <a:lstStyle/>
                  <a:p>
                    <a:r>
                      <a:rPr lang="es-ES"/>
                      <a:t>28,5%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A755-4827-9151-8D2D9057DEE2}"/>
                </c:ext>
              </c:extLst>
            </c:dLbl>
            <c:dLbl>
              <c:idx val="15"/>
              <c:tx>
                <c:rich>
                  <a:bodyPr/>
                  <a:lstStyle/>
                  <a:p>
                    <a:r>
                      <a:rPr lang="es-ES"/>
                      <a:t>33,6%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A755-4827-9151-8D2D9057DEE2}"/>
                </c:ext>
              </c:extLst>
            </c:dLbl>
            <c:dLbl>
              <c:idx val="16"/>
              <c:tx>
                <c:rich>
                  <a:bodyPr/>
                  <a:lstStyle/>
                  <a:p>
                    <a:r>
                      <a:rPr lang="es-ES"/>
                      <a:t>27,1%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A755-4827-9151-8D2D9057DEE2}"/>
                </c:ext>
              </c:extLst>
            </c:dLbl>
            <c:dLbl>
              <c:idx val="17"/>
              <c:tx>
                <c:rich>
                  <a:bodyPr/>
                  <a:lstStyle/>
                  <a:p>
                    <a:r>
                      <a:rPr lang="es-ES"/>
                      <a:t>15,9%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A755-4827-9151-8D2D9057DEE2}"/>
                </c:ext>
              </c:extLst>
            </c:dLbl>
            <c:dLbl>
              <c:idx val="18"/>
              <c:tx>
                <c:rich>
                  <a:bodyPr/>
                  <a:lstStyle/>
                  <a:p>
                    <a:r>
                      <a:rPr lang="es-ES"/>
                      <a:t>10,5%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A755-4827-9151-8D2D9057DEE2}"/>
                </c:ext>
              </c:extLst>
            </c:dLbl>
            <c:dLbl>
              <c:idx val="19"/>
              <c:tx>
                <c:rich>
                  <a:bodyPr wrap="square" lIns="38100" tIns="19050" rIns="38100" bIns="19050" anchor="ctr">
                    <a:spAutoFit/>
                  </a:bodyPr>
                  <a:lstStyle/>
                  <a:p>
                    <a:pPr>
                      <a:defRPr sz="900" b="1">
                        <a:solidFill>
                          <a:srgbClr val="FFFFFF"/>
                        </a:solidFill>
                        <a:latin typeface="Calibri"/>
                        <a:ea typeface="Calibri"/>
                        <a:cs typeface="Calibri"/>
                      </a:defRPr>
                    </a:pPr>
                    <a:r>
                      <a:rPr lang="es-ES"/>
                      <a:t>28,0%</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A755-4827-9151-8D2D9057DEE2}"/>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19931</c:v>
              </c:pt>
              <c:pt idx="1">
                <c:v>8574</c:v>
              </c:pt>
              <c:pt idx="2">
                <c:v>3959</c:v>
              </c:pt>
              <c:pt idx="3">
                <c:v>8702</c:v>
              </c:pt>
              <c:pt idx="4">
                <c:v>8970</c:v>
              </c:pt>
              <c:pt idx="5">
                <c:v>2737</c:v>
              </c:pt>
              <c:pt idx="6">
                <c:v>7285</c:v>
              </c:pt>
              <c:pt idx="7">
                <c:v>10622</c:v>
              </c:pt>
              <c:pt idx="8">
                <c:v>64030</c:v>
              </c:pt>
              <c:pt idx="9">
                <c:v>39505</c:v>
              </c:pt>
              <c:pt idx="10">
                <c:v>1521</c:v>
              </c:pt>
              <c:pt idx="11">
                <c:v>9769</c:v>
              </c:pt>
              <c:pt idx="12">
                <c:v>18186</c:v>
              </c:pt>
              <c:pt idx="13">
                <c:v>9834</c:v>
              </c:pt>
              <c:pt idx="14">
                <c:v>3033</c:v>
              </c:pt>
              <c:pt idx="15">
                <c:v>14130</c:v>
              </c:pt>
              <c:pt idx="16">
                <c:v>334</c:v>
              </c:pt>
              <c:pt idx="17">
                <c:v>142</c:v>
              </c:pt>
              <c:pt idx="18">
                <c:v>126</c:v>
              </c:pt>
              <c:pt idx="19">
                <c:v>231390</c:v>
              </c:pt>
            </c:numLit>
          </c:val>
          <c:extLst>
            <c:ext xmlns:c16="http://schemas.microsoft.com/office/drawing/2014/chart" uri="{C3380CC4-5D6E-409C-BE32-E72D297353CC}">
              <c16:uniqueId val="{00000015-A755-4827-9151-8D2D9057DEE2}"/>
            </c:ext>
          </c:extLst>
        </c:ser>
        <c:dLbls>
          <c:showLegendKey val="0"/>
          <c:showVal val="0"/>
          <c:showCatName val="0"/>
          <c:showSerName val="0"/>
          <c:showPercent val="0"/>
          <c:showBubbleSize val="0"/>
        </c:dLbls>
        <c:gapWidth val="40"/>
        <c:overlap val="100"/>
        <c:axId val="1936771888"/>
        <c:axId val="1936777168"/>
      </c:barChart>
      <c:catAx>
        <c:axId val="193677188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36777168"/>
        <c:crosses val="autoZero"/>
        <c:auto val="1"/>
        <c:lblAlgn val="ctr"/>
        <c:lblOffset val="100"/>
        <c:noMultiLvlLbl val="0"/>
      </c:catAx>
      <c:valAx>
        <c:axId val="1936777168"/>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36771888"/>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intensidad de la Ayuda a Domicilio (horas). GRADO I</a:t>
            </a:r>
          </a:p>
        </c:rich>
      </c:tx>
      <c:overlay val="0"/>
    </c:title>
    <c:autoTitleDeleted val="0"/>
    <c:plotArea>
      <c:layout/>
      <c:barChart>
        <c:barDir val="col"/>
        <c:grouping val="clustered"/>
        <c:varyColors val="0"/>
        <c:ser>
          <c:idx val="0"/>
          <c:order val="0"/>
          <c:tx>
            <c:v>Ayuda a Domicilio</c:v>
          </c:tx>
          <c:spPr>
            <a:solidFill>
              <a:srgbClr val="AD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0.2</c:v>
              </c:pt>
              <c:pt idx="1">
                <c:v>16.2</c:v>
              </c:pt>
              <c:pt idx="2">
                <c:v>3.5</c:v>
              </c:pt>
              <c:pt idx="3">
                <c:v>57.9</c:v>
              </c:pt>
              <c:pt idx="4">
                <c:v>16.100000000000001</c:v>
              </c:pt>
              <c:pt idx="5">
                <c:v>5.8</c:v>
              </c:pt>
              <c:pt idx="6">
                <c:v>0.1</c:v>
              </c:pt>
              <c:pt idx="7">
                <c:v>0.1</c:v>
              </c:pt>
              <c:pt idx="8">
                <c:v>0</c:v>
              </c:pt>
              <c:pt idx="9">
                <c:v>0.1</c:v>
              </c:pt>
            </c:numLit>
          </c:val>
          <c:extLst>
            <c:ext xmlns:c16="http://schemas.microsoft.com/office/drawing/2014/chart" uri="{C3380CC4-5D6E-409C-BE32-E72D297353CC}">
              <c16:uniqueId val="{00000000-7C80-474A-8E91-AB7A3F3516DA}"/>
            </c:ext>
          </c:extLst>
        </c:ser>
        <c:ser>
          <c:idx val="1"/>
          <c:order val="1"/>
          <c:tx>
            <c:v>PE Vinculada al Servicio</c:v>
          </c:tx>
          <c:spPr>
            <a:solidFill>
              <a:srgbClr val="87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c:v>
              </c:pt>
              <c:pt idx="1">
                <c:v>1.6</c:v>
              </c:pt>
              <c:pt idx="2">
                <c:v>3.8</c:v>
              </c:pt>
              <c:pt idx="3">
                <c:v>56.6</c:v>
              </c:pt>
              <c:pt idx="4">
                <c:v>10.5</c:v>
              </c:pt>
              <c:pt idx="5">
                <c:v>24.1</c:v>
              </c:pt>
              <c:pt idx="6">
                <c:v>0</c:v>
              </c:pt>
              <c:pt idx="7">
                <c:v>2.2000000000000002</c:v>
              </c:pt>
              <c:pt idx="8">
                <c:v>0</c:v>
              </c:pt>
              <c:pt idx="9">
                <c:v>1.2</c:v>
              </c:pt>
            </c:numLit>
          </c:val>
          <c:extLst>
            <c:ext xmlns:c16="http://schemas.microsoft.com/office/drawing/2014/chart" uri="{C3380CC4-5D6E-409C-BE32-E72D297353CC}">
              <c16:uniqueId val="{00000001-7C80-474A-8E91-AB7A3F3516DA}"/>
            </c:ext>
          </c:extLst>
        </c:ser>
        <c:ser>
          <c:idx val="2"/>
          <c:order val="2"/>
          <c:tx>
            <c:v>Total de prestaciones</c:v>
          </c:tx>
          <c:spPr>
            <a:solidFill>
              <a:srgbClr val="5A3471"/>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0.2</c:v>
              </c:pt>
              <c:pt idx="1">
                <c:v>13.8</c:v>
              </c:pt>
              <c:pt idx="2">
                <c:v>3.6</c:v>
              </c:pt>
              <c:pt idx="3">
                <c:v>57.5</c:v>
              </c:pt>
              <c:pt idx="4">
                <c:v>15.2</c:v>
              </c:pt>
              <c:pt idx="5">
                <c:v>8.9</c:v>
              </c:pt>
              <c:pt idx="6">
                <c:v>0</c:v>
              </c:pt>
              <c:pt idx="7">
                <c:v>0.5</c:v>
              </c:pt>
              <c:pt idx="8">
                <c:v>0</c:v>
              </c:pt>
              <c:pt idx="9">
                <c:v>0.3</c:v>
              </c:pt>
            </c:numLit>
          </c:val>
          <c:extLst>
            <c:ext xmlns:c16="http://schemas.microsoft.com/office/drawing/2014/chart" uri="{C3380CC4-5D6E-409C-BE32-E72D297353CC}">
              <c16:uniqueId val="{00000002-7C80-474A-8E91-AB7A3F3516DA}"/>
            </c:ext>
          </c:extLst>
        </c:ser>
        <c:dLbls>
          <c:showLegendKey val="0"/>
          <c:showVal val="0"/>
          <c:showCatName val="0"/>
          <c:showSerName val="0"/>
          <c:showPercent val="0"/>
          <c:showBubbleSize val="0"/>
        </c:dLbls>
        <c:gapWidth val="55"/>
        <c:axId val="1936775728"/>
        <c:axId val="1936761328"/>
      </c:barChart>
      <c:catAx>
        <c:axId val="1936775728"/>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1936761328"/>
        <c:crosses val="autoZero"/>
        <c:auto val="1"/>
        <c:lblAlgn val="ctr"/>
        <c:lblOffset val="100"/>
        <c:noMultiLvlLbl val="0"/>
      </c:catAx>
      <c:valAx>
        <c:axId val="1936761328"/>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1936775728"/>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intensidad de la Ayuda a Domicilio (horas). GRADO II</a:t>
            </a:r>
          </a:p>
        </c:rich>
      </c:tx>
      <c:overlay val="0"/>
    </c:title>
    <c:autoTitleDeleted val="0"/>
    <c:plotArea>
      <c:layout/>
      <c:barChart>
        <c:barDir val="col"/>
        <c:grouping val="clustered"/>
        <c:varyColors val="0"/>
        <c:ser>
          <c:idx val="0"/>
          <c:order val="0"/>
          <c:tx>
            <c:v>Ayuda a Domicilio</c:v>
          </c:tx>
          <c:spPr>
            <a:solidFill>
              <a:srgbClr val="AD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0.2</c:v>
              </c:pt>
              <c:pt idx="1">
                <c:v>1.6</c:v>
              </c:pt>
              <c:pt idx="2">
                <c:v>4.4000000000000004</c:v>
              </c:pt>
              <c:pt idx="3">
                <c:v>2.7</c:v>
              </c:pt>
              <c:pt idx="4">
                <c:v>10.3</c:v>
              </c:pt>
              <c:pt idx="5">
                <c:v>36.4</c:v>
              </c:pt>
              <c:pt idx="6">
                <c:v>20.2</c:v>
              </c:pt>
              <c:pt idx="7">
                <c:v>24</c:v>
              </c:pt>
              <c:pt idx="8">
                <c:v>0</c:v>
              </c:pt>
              <c:pt idx="9">
                <c:v>0.2</c:v>
              </c:pt>
            </c:numLit>
          </c:val>
          <c:extLst>
            <c:ext xmlns:c16="http://schemas.microsoft.com/office/drawing/2014/chart" uri="{C3380CC4-5D6E-409C-BE32-E72D297353CC}">
              <c16:uniqueId val="{00000000-03E6-4112-8DF0-934B2C60E51D}"/>
            </c:ext>
          </c:extLst>
        </c:ser>
        <c:ser>
          <c:idx val="1"/>
          <c:order val="1"/>
          <c:tx>
            <c:v>PE Vinculada al Servicio</c:v>
          </c:tx>
          <c:spPr>
            <a:solidFill>
              <a:srgbClr val="87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c:v>
              </c:pt>
              <c:pt idx="1">
                <c:v>0.1</c:v>
              </c:pt>
              <c:pt idx="2">
                <c:v>0.2</c:v>
              </c:pt>
              <c:pt idx="3">
                <c:v>2.4</c:v>
              </c:pt>
              <c:pt idx="4">
                <c:v>2.7</c:v>
              </c:pt>
              <c:pt idx="5">
                <c:v>46.2</c:v>
              </c:pt>
              <c:pt idx="6">
                <c:v>7.2</c:v>
              </c:pt>
              <c:pt idx="7">
                <c:v>38.299999999999997</c:v>
              </c:pt>
              <c:pt idx="8">
                <c:v>0</c:v>
              </c:pt>
              <c:pt idx="9">
                <c:v>2.9</c:v>
              </c:pt>
            </c:numLit>
          </c:val>
          <c:extLst>
            <c:ext xmlns:c16="http://schemas.microsoft.com/office/drawing/2014/chart" uri="{C3380CC4-5D6E-409C-BE32-E72D297353CC}">
              <c16:uniqueId val="{00000001-03E6-4112-8DF0-934B2C60E51D}"/>
            </c:ext>
          </c:extLst>
        </c:ser>
        <c:ser>
          <c:idx val="2"/>
          <c:order val="2"/>
          <c:tx>
            <c:v>Total de prestaciones</c:v>
          </c:tx>
          <c:spPr>
            <a:solidFill>
              <a:srgbClr val="5A3471"/>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0.1</c:v>
              </c:pt>
              <c:pt idx="1">
                <c:v>1.4</c:v>
              </c:pt>
              <c:pt idx="2">
                <c:v>3.9</c:v>
              </c:pt>
              <c:pt idx="3">
                <c:v>2.6</c:v>
              </c:pt>
              <c:pt idx="4">
                <c:v>9.3000000000000007</c:v>
              </c:pt>
              <c:pt idx="5">
                <c:v>37.799999999999997</c:v>
              </c:pt>
              <c:pt idx="6">
                <c:v>18.5</c:v>
              </c:pt>
              <c:pt idx="7">
                <c:v>25.8</c:v>
              </c:pt>
              <c:pt idx="8">
                <c:v>0</c:v>
              </c:pt>
              <c:pt idx="9">
                <c:v>0.6</c:v>
              </c:pt>
            </c:numLit>
          </c:val>
          <c:extLst>
            <c:ext xmlns:c16="http://schemas.microsoft.com/office/drawing/2014/chart" uri="{C3380CC4-5D6E-409C-BE32-E72D297353CC}">
              <c16:uniqueId val="{00000002-03E6-4112-8DF0-934B2C60E51D}"/>
            </c:ext>
          </c:extLst>
        </c:ser>
        <c:dLbls>
          <c:showLegendKey val="0"/>
          <c:showVal val="0"/>
          <c:showCatName val="0"/>
          <c:showSerName val="0"/>
          <c:showPercent val="0"/>
          <c:showBubbleSize val="0"/>
        </c:dLbls>
        <c:gapWidth val="55"/>
        <c:axId val="1936780048"/>
        <c:axId val="1936764208"/>
      </c:barChart>
      <c:catAx>
        <c:axId val="1936780048"/>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1936764208"/>
        <c:crosses val="autoZero"/>
        <c:auto val="1"/>
        <c:lblAlgn val="ctr"/>
        <c:lblOffset val="100"/>
        <c:noMultiLvlLbl val="0"/>
      </c:catAx>
      <c:valAx>
        <c:axId val="1936764208"/>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1936780048"/>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8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intensidad de la Ayuda a Domicilio (horas). GRADO III</a:t>
            </a:r>
          </a:p>
        </c:rich>
      </c:tx>
      <c:overlay val="0"/>
    </c:title>
    <c:autoTitleDeleted val="0"/>
    <c:plotArea>
      <c:layout/>
      <c:barChart>
        <c:barDir val="col"/>
        <c:grouping val="clustered"/>
        <c:varyColors val="0"/>
        <c:ser>
          <c:idx val="0"/>
          <c:order val="0"/>
          <c:tx>
            <c:v>Ayuda a Domicilio</c:v>
          </c:tx>
          <c:spPr>
            <a:solidFill>
              <a:srgbClr val="AD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0.1</c:v>
              </c:pt>
              <c:pt idx="1">
                <c:v>0.5</c:v>
              </c:pt>
              <c:pt idx="2">
                <c:v>1.4</c:v>
              </c:pt>
              <c:pt idx="3">
                <c:v>3.1</c:v>
              </c:pt>
              <c:pt idx="4">
                <c:v>15.7</c:v>
              </c:pt>
              <c:pt idx="5">
                <c:v>2.8</c:v>
              </c:pt>
              <c:pt idx="6">
                <c:v>4</c:v>
              </c:pt>
              <c:pt idx="7">
                <c:v>7.5</c:v>
              </c:pt>
              <c:pt idx="8">
                <c:v>16</c:v>
              </c:pt>
              <c:pt idx="9">
                <c:v>48.9</c:v>
              </c:pt>
            </c:numLit>
          </c:val>
          <c:extLst>
            <c:ext xmlns:c16="http://schemas.microsoft.com/office/drawing/2014/chart" uri="{C3380CC4-5D6E-409C-BE32-E72D297353CC}">
              <c16:uniqueId val="{00000000-448E-479E-A02B-2EB468F9902C}"/>
            </c:ext>
          </c:extLst>
        </c:ser>
        <c:ser>
          <c:idx val="1"/>
          <c:order val="1"/>
          <c:tx>
            <c:v>PE Vinculada al Servicio</c:v>
          </c:tx>
          <c:spPr>
            <a:solidFill>
              <a:srgbClr val="87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c:v>
              </c:pt>
              <c:pt idx="1">
                <c:v>0</c:v>
              </c:pt>
              <c:pt idx="2">
                <c:v>0</c:v>
              </c:pt>
              <c:pt idx="3">
                <c:v>1.1000000000000001</c:v>
              </c:pt>
              <c:pt idx="4">
                <c:v>0.6</c:v>
              </c:pt>
              <c:pt idx="5">
                <c:v>1.7</c:v>
              </c:pt>
              <c:pt idx="6">
                <c:v>1</c:v>
              </c:pt>
              <c:pt idx="7">
                <c:v>16.2</c:v>
              </c:pt>
              <c:pt idx="8">
                <c:v>24.9</c:v>
              </c:pt>
              <c:pt idx="9">
                <c:v>54.5</c:v>
              </c:pt>
            </c:numLit>
          </c:val>
          <c:extLst>
            <c:ext xmlns:c16="http://schemas.microsoft.com/office/drawing/2014/chart" uri="{C3380CC4-5D6E-409C-BE32-E72D297353CC}">
              <c16:uniqueId val="{00000001-448E-479E-A02B-2EB468F9902C}"/>
            </c:ext>
          </c:extLst>
        </c:ser>
        <c:ser>
          <c:idx val="2"/>
          <c:order val="2"/>
          <c:tx>
            <c:v>Total de prestaciones</c:v>
          </c:tx>
          <c:spPr>
            <a:solidFill>
              <a:srgbClr val="5A3471"/>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0.1</c:v>
              </c:pt>
              <c:pt idx="1">
                <c:v>0.4</c:v>
              </c:pt>
              <c:pt idx="2">
                <c:v>1.2</c:v>
              </c:pt>
              <c:pt idx="3">
                <c:v>2.8</c:v>
              </c:pt>
              <c:pt idx="4">
                <c:v>13.5</c:v>
              </c:pt>
              <c:pt idx="5">
                <c:v>2.6</c:v>
              </c:pt>
              <c:pt idx="6">
                <c:v>3.6</c:v>
              </c:pt>
              <c:pt idx="7">
                <c:v>8.8000000000000007</c:v>
              </c:pt>
              <c:pt idx="8">
                <c:v>17.3</c:v>
              </c:pt>
              <c:pt idx="9">
                <c:v>49.7</c:v>
              </c:pt>
            </c:numLit>
          </c:val>
          <c:extLst>
            <c:ext xmlns:c16="http://schemas.microsoft.com/office/drawing/2014/chart" uri="{C3380CC4-5D6E-409C-BE32-E72D297353CC}">
              <c16:uniqueId val="{00000002-448E-479E-A02B-2EB468F9902C}"/>
            </c:ext>
          </c:extLst>
        </c:ser>
        <c:dLbls>
          <c:showLegendKey val="0"/>
          <c:showVal val="0"/>
          <c:showCatName val="0"/>
          <c:showSerName val="0"/>
          <c:showPercent val="0"/>
          <c:showBubbleSize val="0"/>
        </c:dLbls>
        <c:gapWidth val="55"/>
        <c:axId val="1936783408"/>
        <c:axId val="1936789168"/>
      </c:barChart>
      <c:catAx>
        <c:axId val="1936783408"/>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1936789168"/>
        <c:crosses val="autoZero"/>
        <c:auto val="1"/>
        <c:lblAlgn val="ctr"/>
        <c:lblOffset val="100"/>
        <c:noMultiLvlLbl val="0"/>
      </c:catAx>
      <c:valAx>
        <c:axId val="1936789168"/>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1936783408"/>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cuantía de las Prestaciones Económicas (euros). GRADO I</a:t>
            </a:r>
          </a:p>
        </c:rich>
      </c:tx>
      <c:overlay val="0"/>
    </c:title>
    <c:autoTitleDeleted val="0"/>
    <c:plotArea>
      <c:layout/>
      <c:barChart>
        <c:barDir val="col"/>
        <c:grouping val="clustered"/>
        <c:varyColors val="0"/>
        <c:ser>
          <c:idx val="0"/>
          <c:order val="0"/>
          <c:tx>
            <c:v>PE Cuidados Familiares</c:v>
          </c:tx>
          <c:spPr>
            <a:solidFill>
              <a:srgbClr val="AD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2.8</c:v>
              </c:pt>
              <c:pt idx="1">
                <c:v>0</c:v>
              </c:pt>
              <c:pt idx="2">
                <c:v>0.3</c:v>
              </c:pt>
              <c:pt idx="3">
                <c:v>90.9</c:v>
              </c:pt>
              <c:pt idx="4">
                <c:v>0.5</c:v>
              </c:pt>
              <c:pt idx="5">
                <c:v>0.3</c:v>
              </c:pt>
              <c:pt idx="6">
                <c:v>5.2</c:v>
              </c:pt>
              <c:pt idx="7">
                <c:v>0</c:v>
              </c:pt>
              <c:pt idx="8">
                <c:v>0</c:v>
              </c:pt>
            </c:numLit>
          </c:val>
          <c:extLst>
            <c:ext xmlns:c16="http://schemas.microsoft.com/office/drawing/2014/chart" uri="{C3380CC4-5D6E-409C-BE32-E72D297353CC}">
              <c16:uniqueId val="{00000000-402A-42C5-A434-70D0369A4A4C}"/>
            </c:ext>
          </c:extLst>
        </c:ser>
        <c:ser>
          <c:idx val="1"/>
          <c:order val="1"/>
          <c:tx>
            <c:v>PE Vinculada al Servicio</c:v>
          </c:tx>
          <c:spPr>
            <a:solidFill>
              <a:srgbClr val="87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1.8</c:v>
              </c:pt>
              <c:pt idx="1">
                <c:v>0.7</c:v>
              </c:pt>
              <c:pt idx="2">
                <c:v>1.3</c:v>
              </c:pt>
              <c:pt idx="3">
                <c:v>24.4</c:v>
              </c:pt>
              <c:pt idx="4">
                <c:v>21.7</c:v>
              </c:pt>
              <c:pt idx="5">
                <c:v>42.7</c:v>
              </c:pt>
              <c:pt idx="6">
                <c:v>6.1</c:v>
              </c:pt>
              <c:pt idx="7">
                <c:v>0.4</c:v>
              </c:pt>
              <c:pt idx="8">
                <c:v>0.9</c:v>
              </c:pt>
            </c:numLit>
          </c:val>
          <c:extLst>
            <c:ext xmlns:c16="http://schemas.microsoft.com/office/drawing/2014/chart" uri="{C3380CC4-5D6E-409C-BE32-E72D297353CC}">
              <c16:uniqueId val="{00000001-402A-42C5-A434-70D0369A4A4C}"/>
            </c:ext>
          </c:extLst>
        </c:ser>
        <c:ser>
          <c:idx val="2"/>
          <c:order val="2"/>
          <c:tx>
            <c:v>PE Asistencia Personal</c:v>
          </c:tx>
          <c:spPr>
            <a:solidFill>
              <a:srgbClr val="5A3471"/>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0</c:v>
              </c:pt>
              <c:pt idx="1">
                <c:v>0.1</c:v>
              </c:pt>
              <c:pt idx="2">
                <c:v>0.3</c:v>
              </c:pt>
              <c:pt idx="3">
                <c:v>13.6</c:v>
              </c:pt>
              <c:pt idx="4">
                <c:v>16.100000000000001</c:v>
              </c:pt>
              <c:pt idx="5">
                <c:v>59.6</c:v>
              </c:pt>
              <c:pt idx="6">
                <c:v>9.6999999999999993</c:v>
              </c:pt>
              <c:pt idx="7">
                <c:v>0.3</c:v>
              </c:pt>
              <c:pt idx="8">
                <c:v>0.3</c:v>
              </c:pt>
            </c:numLit>
          </c:val>
          <c:extLst>
            <c:ext xmlns:c16="http://schemas.microsoft.com/office/drawing/2014/chart" uri="{C3380CC4-5D6E-409C-BE32-E72D297353CC}">
              <c16:uniqueId val="{00000002-402A-42C5-A434-70D0369A4A4C}"/>
            </c:ext>
          </c:extLst>
        </c:ser>
        <c:dLbls>
          <c:showLegendKey val="0"/>
          <c:showVal val="0"/>
          <c:showCatName val="0"/>
          <c:showSerName val="0"/>
          <c:showPercent val="0"/>
          <c:showBubbleSize val="0"/>
        </c:dLbls>
        <c:gapWidth val="55"/>
        <c:axId val="1936785808"/>
        <c:axId val="1936786288"/>
      </c:barChart>
      <c:catAx>
        <c:axId val="1936785808"/>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1936786288"/>
        <c:crosses val="autoZero"/>
        <c:auto val="1"/>
        <c:lblAlgn val="ctr"/>
        <c:lblOffset val="100"/>
        <c:noMultiLvlLbl val="0"/>
      </c:catAx>
      <c:valAx>
        <c:axId val="1936786288"/>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1936785808"/>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cuantía de las Prestaciones Económicas (euros). GRADO II</a:t>
            </a:r>
          </a:p>
        </c:rich>
      </c:tx>
      <c:overlay val="0"/>
    </c:title>
    <c:autoTitleDeleted val="0"/>
    <c:plotArea>
      <c:layout/>
      <c:barChart>
        <c:barDir val="col"/>
        <c:grouping val="clustered"/>
        <c:varyColors val="0"/>
        <c:ser>
          <c:idx val="0"/>
          <c:order val="0"/>
          <c:tx>
            <c:v>PE Cuidados Familiares</c:v>
          </c:tx>
          <c:spPr>
            <a:solidFill>
              <a:srgbClr val="AD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3</c:v>
              </c:pt>
              <c:pt idx="1">
                <c:v>0</c:v>
              </c:pt>
              <c:pt idx="2">
                <c:v>0.2</c:v>
              </c:pt>
              <c:pt idx="3">
                <c:v>14.4</c:v>
              </c:pt>
              <c:pt idx="4">
                <c:v>22.5</c:v>
              </c:pt>
              <c:pt idx="5">
                <c:v>55.2</c:v>
              </c:pt>
              <c:pt idx="6">
                <c:v>4.5</c:v>
              </c:pt>
              <c:pt idx="7">
                <c:v>0.1</c:v>
              </c:pt>
              <c:pt idx="8">
                <c:v>0.1</c:v>
              </c:pt>
            </c:numLit>
          </c:val>
          <c:extLst>
            <c:ext xmlns:c16="http://schemas.microsoft.com/office/drawing/2014/chart" uri="{C3380CC4-5D6E-409C-BE32-E72D297353CC}">
              <c16:uniqueId val="{00000000-1EE7-430C-B0F1-698CC7C10030}"/>
            </c:ext>
          </c:extLst>
        </c:ser>
        <c:ser>
          <c:idx val="1"/>
          <c:order val="1"/>
          <c:tx>
            <c:v>PE Vinculada al Servicio</c:v>
          </c:tx>
          <c:spPr>
            <a:solidFill>
              <a:srgbClr val="87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1.3</c:v>
              </c:pt>
              <c:pt idx="1">
                <c:v>0.1</c:v>
              </c:pt>
              <c:pt idx="2">
                <c:v>0.9</c:v>
              </c:pt>
              <c:pt idx="3">
                <c:v>13</c:v>
              </c:pt>
              <c:pt idx="4">
                <c:v>11</c:v>
              </c:pt>
              <c:pt idx="5">
                <c:v>17.100000000000001</c:v>
              </c:pt>
              <c:pt idx="6">
                <c:v>24.7</c:v>
              </c:pt>
              <c:pt idx="7">
                <c:v>10.8</c:v>
              </c:pt>
              <c:pt idx="8">
                <c:v>21.1</c:v>
              </c:pt>
            </c:numLit>
          </c:val>
          <c:extLst>
            <c:ext xmlns:c16="http://schemas.microsoft.com/office/drawing/2014/chart" uri="{C3380CC4-5D6E-409C-BE32-E72D297353CC}">
              <c16:uniqueId val="{00000001-1EE7-430C-B0F1-698CC7C10030}"/>
            </c:ext>
          </c:extLst>
        </c:ser>
        <c:ser>
          <c:idx val="2"/>
          <c:order val="2"/>
          <c:tx>
            <c:v>PE Asistencia Personal</c:v>
          </c:tx>
          <c:spPr>
            <a:solidFill>
              <a:srgbClr val="5A3471"/>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0.1</c:v>
              </c:pt>
              <c:pt idx="1">
                <c:v>0</c:v>
              </c:pt>
              <c:pt idx="2">
                <c:v>0.1</c:v>
              </c:pt>
              <c:pt idx="3">
                <c:v>5.6</c:v>
              </c:pt>
              <c:pt idx="4">
                <c:v>4.7</c:v>
              </c:pt>
              <c:pt idx="5">
                <c:v>12.4</c:v>
              </c:pt>
              <c:pt idx="6">
                <c:v>11.2</c:v>
              </c:pt>
              <c:pt idx="7">
                <c:v>40.200000000000003</c:v>
              </c:pt>
              <c:pt idx="8">
                <c:v>25.7</c:v>
              </c:pt>
            </c:numLit>
          </c:val>
          <c:extLst>
            <c:ext xmlns:c16="http://schemas.microsoft.com/office/drawing/2014/chart" uri="{C3380CC4-5D6E-409C-BE32-E72D297353CC}">
              <c16:uniqueId val="{00000002-1EE7-430C-B0F1-698CC7C10030}"/>
            </c:ext>
          </c:extLst>
        </c:ser>
        <c:dLbls>
          <c:showLegendKey val="0"/>
          <c:showVal val="0"/>
          <c:showCatName val="0"/>
          <c:showSerName val="0"/>
          <c:showPercent val="0"/>
          <c:showBubbleSize val="0"/>
        </c:dLbls>
        <c:gapWidth val="55"/>
        <c:axId val="1936790128"/>
        <c:axId val="1936796368"/>
      </c:barChart>
      <c:catAx>
        <c:axId val="1936790128"/>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1936796368"/>
        <c:crosses val="autoZero"/>
        <c:auto val="1"/>
        <c:lblAlgn val="ctr"/>
        <c:lblOffset val="100"/>
        <c:noMultiLvlLbl val="0"/>
      </c:catAx>
      <c:valAx>
        <c:axId val="1936796368"/>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1936790128"/>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8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cuantía de las Prestaciones Económicas (euros). GRADO III</a:t>
            </a:r>
          </a:p>
        </c:rich>
      </c:tx>
      <c:overlay val="0"/>
    </c:title>
    <c:autoTitleDeleted val="0"/>
    <c:plotArea>
      <c:layout/>
      <c:barChart>
        <c:barDir val="col"/>
        <c:grouping val="clustered"/>
        <c:varyColors val="0"/>
        <c:ser>
          <c:idx val="0"/>
          <c:order val="0"/>
          <c:tx>
            <c:v>PE Cuidados Familiares</c:v>
          </c:tx>
          <c:spPr>
            <a:solidFill>
              <a:srgbClr val="AD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2.9</c:v>
              </c:pt>
              <c:pt idx="1">
                <c:v>0</c:v>
              </c:pt>
              <c:pt idx="2">
                <c:v>0.1</c:v>
              </c:pt>
              <c:pt idx="3">
                <c:v>0.6</c:v>
              </c:pt>
              <c:pt idx="4">
                <c:v>18</c:v>
              </c:pt>
              <c:pt idx="5">
                <c:v>19.8</c:v>
              </c:pt>
              <c:pt idx="6">
                <c:v>54.2</c:v>
              </c:pt>
              <c:pt idx="7">
                <c:v>4.3</c:v>
              </c:pt>
              <c:pt idx="8">
                <c:v>0.1</c:v>
              </c:pt>
            </c:numLit>
          </c:val>
          <c:extLst>
            <c:ext xmlns:c16="http://schemas.microsoft.com/office/drawing/2014/chart" uri="{C3380CC4-5D6E-409C-BE32-E72D297353CC}">
              <c16:uniqueId val="{00000000-C4EC-4021-A947-BAB4E88F5DD4}"/>
            </c:ext>
          </c:extLst>
        </c:ser>
        <c:ser>
          <c:idx val="1"/>
          <c:order val="1"/>
          <c:tx>
            <c:v>PE Vinculada al Servicio</c:v>
          </c:tx>
          <c:spPr>
            <a:solidFill>
              <a:srgbClr val="87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1.4</c:v>
              </c:pt>
              <c:pt idx="1">
                <c:v>0</c:v>
              </c:pt>
              <c:pt idx="2">
                <c:v>0.7</c:v>
              </c:pt>
              <c:pt idx="3">
                <c:v>1.3</c:v>
              </c:pt>
              <c:pt idx="4">
                <c:v>17.899999999999999</c:v>
              </c:pt>
              <c:pt idx="5">
                <c:v>8.8000000000000007</c:v>
              </c:pt>
              <c:pt idx="6">
                <c:v>15.2</c:v>
              </c:pt>
              <c:pt idx="7">
                <c:v>18</c:v>
              </c:pt>
              <c:pt idx="8">
                <c:v>36.700000000000003</c:v>
              </c:pt>
            </c:numLit>
          </c:val>
          <c:extLst>
            <c:ext xmlns:c16="http://schemas.microsoft.com/office/drawing/2014/chart" uri="{C3380CC4-5D6E-409C-BE32-E72D297353CC}">
              <c16:uniqueId val="{00000001-C4EC-4021-A947-BAB4E88F5DD4}"/>
            </c:ext>
          </c:extLst>
        </c:ser>
        <c:ser>
          <c:idx val="2"/>
          <c:order val="2"/>
          <c:tx>
            <c:v>PE Asistencia Personal</c:v>
          </c:tx>
          <c:spPr>
            <a:solidFill>
              <a:srgbClr val="5A3471"/>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0.1</c:v>
              </c:pt>
              <c:pt idx="1">
                <c:v>0</c:v>
              </c:pt>
              <c:pt idx="2">
                <c:v>0</c:v>
              </c:pt>
              <c:pt idx="3">
                <c:v>0.1</c:v>
              </c:pt>
              <c:pt idx="4">
                <c:v>5</c:v>
              </c:pt>
              <c:pt idx="5">
                <c:v>3.2</c:v>
              </c:pt>
              <c:pt idx="6">
                <c:v>5.8</c:v>
              </c:pt>
              <c:pt idx="7">
                <c:v>16</c:v>
              </c:pt>
              <c:pt idx="8">
                <c:v>69.8</c:v>
              </c:pt>
            </c:numLit>
          </c:val>
          <c:extLst>
            <c:ext xmlns:c16="http://schemas.microsoft.com/office/drawing/2014/chart" uri="{C3380CC4-5D6E-409C-BE32-E72D297353CC}">
              <c16:uniqueId val="{00000002-C4EC-4021-A947-BAB4E88F5DD4}"/>
            </c:ext>
          </c:extLst>
        </c:ser>
        <c:dLbls>
          <c:showLegendKey val="0"/>
          <c:showVal val="0"/>
          <c:showCatName val="0"/>
          <c:showSerName val="0"/>
          <c:showPercent val="0"/>
          <c:showBubbleSize val="0"/>
        </c:dLbls>
        <c:gapWidth val="55"/>
        <c:axId val="1936791088"/>
        <c:axId val="1936793488"/>
      </c:barChart>
      <c:catAx>
        <c:axId val="1936791088"/>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1936793488"/>
        <c:crosses val="autoZero"/>
        <c:auto val="1"/>
        <c:lblAlgn val="ctr"/>
        <c:lblOffset val="100"/>
        <c:noMultiLvlLbl val="0"/>
      </c:catAx>
      <c:valAx>
        <c:axId val="1936793488"/>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1936791088"/>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Tiempo medio desde la Solicitud de dependencia hasta la Resolución de Prestación (días)</a:t>
            </a:r>
          </a:p>
        </c:rich>
      </c:tx>
      <c:overlay val="0"/>
    </c:title>
    <c:autoTitleDeleted val="0"/>
    <c:plotArea>
      <c:layout/>
      <c:barChart>
        <c:barDir val="col"/>
        <c:grouping val="clustered"/>
        <c:varyColors val="0"/>
        <c:ser>
          <c:idx val="0"/>
          <c:order val="0"/>
          <c:tx>
            <c:v>Tiempo medio</c:v>
          </c:tx>
          <c:spPr>
            <a:solidFill>
              <a:srgbClr val="DECEE8"/>
            </a:solidFill>
            <a:ln w="12700">
              <a:solidFill>
                <a:srgbClr val="000000"/>
              </a:solidFill>
            </a:ln>
          </c:spPr>
          <c:invertIfNegative val="0"/>
          <c:dPt>
            <c:idx val="5"/>
            <c:invertIfNegative val="0"/>
            <c:bubble3D val="0"/>
            <c:spPr>
              <a:solidFill>
                <a:srgbClr val="5A3471"/>
              </a:solidFill>
              <a:ln w="12700">
                <a:solidFill>
                  <a:srgbClr val="000000"/>
                </a:solidFill>
              </a:ln>
            </c:spPr>
            <c:extLst>
              <c:ext xmlns:c16="http://schemas.microsoft.com/office/drawing/2014/chart" uri="{C3380CC4-5D6E-409C-BE32-E72D297353CC}">
                <c16:uniqueId val="{00000001-4587-4C50-B6C9-5477BC6FA2F2}"/>
              </c:ext>
            </c:extLst>
          </c:dPt>
          <c:dLbls>
            <c:numFmt formatCode="#,##0" sourceLinked="0"/>
            <c:spPr>
              <a:noFill/>
              <a:ln>
                <a:noFill/>
              </a:ln>
              <a:effectLst/>
            </c:spPr>
            <c:txPr>
              <a:bodyPr wrap="square" lIns="38100" tIns="19050" rIns="38100" bIns="19050" anchor="ctr">
                <a:spAutoFit/>
              </a:bodyPr>
              <a:lstStyle/>
              <a:p>
                <a:pPr>
                  <a:defRPr sz="900" b="1">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Murcia, Región de</c:v>
              </c:pt>
              <c:pt idx="1">
                <c:v>Andalucía</c:v>
              </c:pt>
              <c:pt idx="2">
                <c:v>Asturias, Principado de</c:v>
              </c:pt>
              <c:pt idx="3">
                <c:v>Madrid, Comunidad de</c:v>
              </c:pt>
              <c:pt idx="4">
                <c:v>Galicia</c:v>
              </c:pt>
              <c:pt idx="5">
                <c:v>Total Nacional</c:v>
              </c:pt>
              <c:pt idx="6">
                <c:v>Comunitat Valenciana</c:v>
              </c:pt>
              <c:pt idx="7">
                <c:v>Canarias</c:v>
              </c:pt>
              <c:pt idx="8">
                <c:v>Extremadura</c:v>
              </c:pt>
              <c:pt idx="9">
                <c:v>Cataluña</c:v>
              </c:pt>
              <c:pt idx="10">
                <c:v>Navarra, Comunidad Foral de</c:v>
              </c:pt>
              <c:pt idx="11">
                <c:v>Balears, Illes</c:v>
              </c:pt>
              <c:pt idx="12">
                <c:v>Melilla</c:v>
              </c:pt>
              <c:pt idx="13">
                <c:v>Cantabria</c:v>
              </c:pt>
              <c:pt idx="14">
                <c:v>Castilla - La Mancha</c:v>
              </c:pt>
              <c:pt idx="15">
                <c:v>Rioja, La</c:v>
              </c:pt>
              <c:pt idx="16">
                <c:v>País Vasco</c:v>
              </c:pt>
              <c:pt idx="17">
                <c:v>Castilla y León</c:v>
              </c:pt>
              <c:pt idx="18">
                <c:v>Aragón</c:v>
              </c:pt>
              <c:pt idx="19">
                <c:v>Ceuta</c:v>
              </c:pt>
            </c:strLit>
          </c:cat>
          <c:val>
            <c:numLit>
              <c:formatCode>General</c:formatCode>
              <c:ptCount val="20"/>
              <c:pt idx="0">
                <c:v>545</c:v>
              </c:pt>
              <c:pt idx="1">
                <c:v>424</c:v>
              </c:pt>
              <c:pt idx="2">
                <c:v>421</c:v>
              </c:pt>
              <c:pt idx="3">
                <c:v>338</c:v>
              </c:pt>
              <c:pt idx="4">
                <c:v>309</c:v>
              </c:pt>
              <c:pt idx="5">
                <c:v>309</c:v>
              </c:pt>
              <c:pt idx="6">
                <c:v>298</c:v>
              </c:pt>
              <c:pt idx="7">
                <c:v>283</c:v>
              </c:pt>
              <c:pt idx="8">
                <c:v>268</c:v>
              </c:pt>
              <c:pt idx="9">
                <c:v>266</c:v>
              </c:pt>
              <c:pt idx="10">
                <c:v>221</c:v>
              </c:pt>
              <c:pt idx="11">
                <c:v>196</c:v>
              </c:pt>
              <c:pt idx="12">
                <c:v>184</c:v>
              </c:pt>
              <c:pt idx="13">
                <c:v>172</c:v>
              </c:pt>
              <c:pt idx="14">
                <c:v>165</c:v>
              </c:pt>
              <c:pt idx="15">
                <c:v>134</c:v>
              </c:pt>
              <c:pt idx="16">
                <c:v>130</c:v>
              </c:pt>
              <c:pt idx="17">
                <c:v>120</c:v>
              </c:pt>
              <c:pt idx="18">
                <c:v>114</c:v>
              </c:pt>
              <c:pt idx="19">
                <c:v>81</c:v>
              </c:pt>
            </c:numLit>
          </c:val>
          <c:extLst>
            <c:ext xmlns:c16="http://schemas.microsoft.com/office/drawing/2014/chart" uri="{C3380CC4-5D6E-409C-BE32-E72D297353CC}">
              <c16:uniqueId val="{00000000-4587-4C50-B6C9-5477BC6FA2F2}"/>
            </c:ext>
          </c:extLst>
        </c:ser>
        <c:dLbls>
          <c:showLegendKey val="0"/>
          <c:showVal val="0"/>
          <c:showCatName val="0"/>
          <c:showSerName val="0"/>
          <c:showPercent val="0"/>
          <c:showBubbleSize val="0"/>
        </c:dLbls>
        <c:gapWidth val="40"/>
        <c:axId val="1936794448"/>
        <c:axId val="1936675888"/>
      </c:barChart>
      <c:catAx>
        <c:axId val="193679444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36675888"/>
        <c:crosses val="autoZero"/>
        <c:auto val="1"/>
        <c:lblAlgn val="ctr"/>
        <c:lblOffset val="100"/>
        <c:noMultiLvlLbl val="0"/>
      </c:catAx>
      <c:valAx>
        <c:axId val="1936675888"/>
        <c:scaling>
          <c:orientation val="minMax"/>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36794448"/>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Personas beneficiarias con derecho a prestación con resolución de PIA</c:v>
          </c:tx>
          <c:spPr>
            <a:solidFill>
              <a:srgbClr val="AD84C6"/>
            </a:solidFill>
            <a:ln w="9525">
              <a:solidFill>
                <a:srgbClr val="000000"/>
              </a:solidFill>
            </a:ln>
          </c:spPr>
          <c:invertIfNegative val="0"/>
          <c:dPt>
            <c:idx val="11"/>
            <c:invertIfNegative val="0"/>
            <c:bubble3D val="0"/>
            <c:spPr>
              <a:solidFill>
                <a:srgbClr val="5A3471"/>
              </a:solidFill>
              <a:ln w="9525">
                <a:solidFill>
                  <a:srgbClr val="000000"/>
                </a:solidFill>
              </a:ln>
            </c:spPr>
            <c:extLst>
              <c:ext xmlns:c16="http://schemas.microsoft.com/office/drawing/2014/chart" uri="{C3380CC4-5D6E-409C-BE32-E72D297353CC}">
                <c16:uniqueId val="{0000000C-7B55-4721-82A9-C6A95F31FDFF}"/>
              </c:ext>
            </c:extLst>
          </c:dPt>
          <c:dLbls>
            <c:dLbl>
              <c:idx val="0"/>
              <c:tx>
                <c:rich>
                  <a:bodyPr/>
                  <a:lstStyle/>
                  <a:p>
                    <a:r>
                      <a:rPr lang="es-ES"/>
                      <a:t>51.639
99,86%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55-4721-82A9-C6A95F31FDFF}"/>
                </c:ext>
              </c:extLst>
            </c:dLbl>
            <c:dLbl>
              <c:idx val="1"/>
              <c:tx>
                <c:rich>
                  <a:bodyPr/>
                  <a:lstStyle/>
                  <a:p>
                    <a:r>
                      <a:rPr lang="es-ES"/>
                      <a:t>128.805
99,84%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55-4721-82A9-C6A95F31FDFF}"/>
                </c:ext>
              </c:extLst>
            </c:dLbl>
            <c:dLbl>
              <c:idx val="2"/>
              <c:tx>
                <c:rich>
                  <a:bodyPr/>
                  <a:lstStyle/>
                  <a:p>
                    <a:r>
                      <a:rPr lang="es-ES"/>
                      <a:t>77.018
99,50%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55-4721-82A9-C6A95F31FDFF}"/>
                </c:ext>
              </c:extLst>
            </c:dLbl>
            <c:dLbl>
              <c:idx val="3"/>
              <c:tx>
                <c:rich>
                  <a:bodyPr/>
                  <a:lstStyle/>
                  <a:p>
                    <a:r>
                      <a:rPr lang="es-ES"/>
                      <a:t>98.062
99,42%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55-4721-82A9-C6A95F31FDFF}"/>
                </c:ext>
              </c:extLst>
            </c:dLbl>
            <c:dLbl>
              <c:idx val="4"/>
              <c:tx>
                <c:rich>
                  <a:bodyPr/>
                  <a:lstStyle/>
                  <a:p>
                    <a:r>
                      <a:rPr lang="es-ES"/>
                      <a:t>36.078
98,56%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55-4721-82A9-C6A95F31FDFF}"/>
                </c:ext>
              </c:extLst>
            </c:dLbl>
            <c:dLbl>
              <c:idx val="5"/>
              <c:tx>
                <c:rich>
                  <a:bodyPr/>
                  <a:lstStyle/>
                  <a:p>
                    <a:r>
                      <a:rPr lang="es-ES"/>
                      <a:t>17.254
97,47%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55-4721-82A9-C6A95F31FDFF}"/>
                </c:ext>
              </c:extLst>
            </c:dLbl>
            <c:dLbl>
              <c:idx val="6"/>
              <c:tx>
                <c:rich>
                  <a:bodyPr/>
                  <a:lstStyle/>
                  <a:p>
                    <a:r>
                      <a:rPr lang="es-ES"/>
                      <a:t>358.621
97,02%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55-4721-82A9-C6A95F31FDFF}"/>
                </c:ext>
              </c:extLst>
            </c:dLbl>
            <c:dLbl>
              <c:idx val="7"/>
              <c:tx>
                <c:rich>
                  <a:bodyPr/>
                  <a:lstStyle/>
                  <a:p>
                    <a:r>
                      <a:rPr lang="es-ES"/>
                      <a:t>82.675
96,29%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55-4721-82A9-C6A95F31FDFF}"/>
                </c:ext>
              </c:extLst>
            </c:dLbl>
            <c:dLbl>
              <c:idx val="8"/>
              <c:tx>
                <c:rich>
                  <a:bodyPr/>
                  <a:lstStyle/>
                  <a:p>
                    <a:r>
                      <a:rPr lang="es-ES"/>
                      <a:t>1.668
95,59%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B55-4721-82A9-C6A95F31FDFF}"/>
                </c:ext>
              </c:extLst>
            </c:dLbl>
            <c:dLbl>
              <c:idx val="9"/>
              <c:tx>
                <c:rich>
                  <a:bodyPr/>
                  <a:lstStyle/>
                  <a:p>
                    <a:r>
                      <a:rPr lang="es-ES"/>
                      <a:t>225.211
94,89%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B55-4721-82A9-C6A95F31FDFF}"/>
                </c:ext>
              </c:extLst>
            </c:dLbl>
            <c:dLbl>
              <c:idx val="10"/>
              <c:tx>
                <c:rich>
                  <a:bodyPr/>
                  <a:lstStyle/>
                  <a:p>
                    <a:r>
                      <a:rPr lang="es-ES"/>
                      <a:t>185.871
94,63%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B55-4721-82A9-C6A95F31FDFF}"/>
                </c:ext>
              </c:extLst>
            </c:dLbl>
            <c:dLbl>
              <c:idx val="11"/>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1.756.692
93,86%</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B55-4721-82A9-C6A95F31FDFF}"/>
                </c:ext>
              </c:extLst>
            </c:dLbl>
            <c:dLbl>
              <c:idx val="12"/>
              <c:tx>
                <c:rich>
                  <a:bodyPr/>
                  <a:lstStyle/>
                  <a:p>
                    <a:r>
                      <a:rPr lang="es-ES"/>
                      <a:t>2.435
93,37%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B55-4721-82A9-C6A95F31FDFF}"/>
                </c:ext>
              </c:extLst>
            </c:dLbl>
            <c:dLbl>
              <c:idx val="13"/>
              <c:tx>
                <c:rich>
                  <a:bodyPr/>
                  <a:lstStyle/>
                  <a:p>
                    <a:r>
                      <a:rPr lang="es-ES"/>
                      <a:t>19.351
93,13%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B55-4721-82A9-C6A95F31FDFF}"/>
                </c:ext>
              </c:extLst>
            </c:dLbl>
            <c:dLbl>
              <c:idx val="14"/>
              <c:tx>
                <c:rich>
                  <a:bodyPr/>
                  <a:lstStyle/>
                  <a:p>
                    <a:r>
                      <a:rPr lang="es-ES"/>
                      <a:t>9.786
91,01%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B55-4721-82A9-C6A95F31FDFF}"/>
                </c:ext>
              </c:extLst>
            </c:dLbl>
            <c:dLbl>
              <c:idx val="15"/>
              <c:tx>
                <c:rich>
                  <a:bodyPr/>
                  <a:lstStyle/>
                  <a:p>
                    <a:r>
                      <a:rPr lang="es-ES"/>
                      <a:t>35.374
89,75%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B55-4721-82A9-C6A95F31FDFF}"/>
                </c:ext>
              </c:extLst>
            </c:dLbl>
            <c:dLbl>
              <c:idx val="16"/>
              <c:tx>
                <c:rich>
                  <a:bodyPr/>
                  <a:lstStyle/>
                  <a:p>
                    <a:r>
                      <a:rPr lang="es-ES"/>
                      <a:t>37.627
88,37%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B55-4721-82A9-C6A95F31FDFF}"/>
                </c:ext>
              </c:extLst>
            </c:dLbl>
            <c:dLbl>
              <c:idx val="17"/>
              <c:tx>
                <c:rich>
                  <a:bodyPr/>
                  <a:lstStyle/>
                  <a:p>
                    <a:r>
                      <a:rPr lang="es-ES"/>
                      <a:t>52.295
87,17%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B55-4721-82A9-C6A95F31FDFF}"/>
                </c:ext>
              </c:extLst>
            </c:dLbl>
            <c:dLbl>
              <c:idx val="18"/>
              <c:tx>
                <c:rich>
                  <a:bodyPr/>
                  <a:lstStyle/>
                  <a:p>
                    <a:r>
                      <a:rPr lang="es-ES"/>
                      <a:t>261.818
85,75%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B55-4721-82A9-C6A95F31FDFF}"/>
                </c:ext>
              </c:extLst>
            </c:dLbl>
            <c:dLbl>
              <c:idx val="19"/>
              <c:tx>
                <c:rich>
                  <a:bodyPr/>
                  <a:lstStyle/>
                  <a:p>
                    <a:r>
                      <a:rPr lang="es-ES"/>
                      <a:t>75.104
85,27%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B55-4721-82A9-C6A95F31FDFF}"/>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Canarias</c:v>
              </c:pt>
              <c:pt idx="3">
                <c:v>Galicia</c:v>
              </c:pt>
              <c:pt idx="4">
                <c:v>Asturias, Principado de</c:v>
              </c:pt>
              <c:pt idx="5">
                <c:v>Navarra, Comunidad Foral de</c:v>
              </c:pt>
              <c:pt idx="6">
                <c:v>Andalucía</c:v>
              </c:pt>
              <c:pt idx="7">
                <c:v>Castilla - La Mancha</c:v>
              </c:pt>
              <c:pt idx="8">
                <c:v>Ceuta</c:v>
              </c:pt>
              <c:pt idx="9">
                <c:v>Madrid, Comunidad de</c:v>
              </c:pt>
              <c:pt idx="10">
                <c:v>Comunitat Valenciana</c:v>
              </c:pt>
              <c:pt idx="11">
                <c:v>Total Nacional</c:v>
              </c:pt>
              <c:pt idx="12">
                <c:v>Melilla</c:v>
              </c:pt>
              <c:pt idx="13">
                <c:v>Cantabria</c:v>
              </c:pt>
              <c:pt idx="14">
                <c:v>Rioja, La</c:v>
              </c:pt>
              <c:pt idx="15">
                <c:v>Balears, Illes</c:v>
              </c:pt>
              <c:pt idx="16">
                <c:v>Extremadura</c:v>
              </c:pt>
              <c:pt idx="17">
                <c:v>Murcia, Región de</c:v>
              </c:pt>
              <c:pt idx="18">
                <c:v>Cataluña</c:v>
              </c:pt>
              <c:pt idx="19">
                <c:v>País Vasco</c:v>
              </c:pt>
            </c:strLit>
          </c:cat>
          <c:val>
            <c:numLit>
              <c:formatCode>General</c:formatCode>
              <c:ptCount val="20"/>
              <c:pt idx="0">
                <c:v>51639</c:v>
              </c:pt>
              <c:pt idx="1">
                <c:v>128805</c:v>
              </c:pt>
              <c:pt idx="2">
                <c:v>77018</c:v>
              </c:pt>
              <c:pt idx="3">
                <c:v>98062</c:v>
              </c:pt>
              <c:pt idx="4">
                <c:v>36078</c:v>
              </c:pt>
              <c:pt idx="5">
                <c:v>17254</c:v>
              </c:pt>
              <c:pt idx="6">
                <c:v>358621</c:v>
              </c:pt>
              <c:pt idx="7">
                <c:v>82675</c:v>
              </c:pt>
              <c:pt idx="8">
                <c:v>1668</c:v>
              </c:pt>
              <c:pt idx="9">
                <c:v>225211</c:v>
              </c:pt>
              <c:pt idx="10">
                <c:v>185871</c:v>
              </c:pt>
              <c:pt idx="11">
                <c:v>1756692</c:v>
              </c:pt>
              <c:pt idx="12">
                <c:v>2435</c:v>
              </c:pt>
              <c:pt idx="13">
                <c:v>19351</c:v>
              </c:pt>
              <c:pt idx="14">
                <c:v>9786</c:v>
              </c:pt>
              <c:pt idx="15">
                <c:v>35374</c:v>
              </c:pt>
              <c:pt idx="16">
                <c:v>37627</c:v>
              </c:pt>
              <c:pt idx="17">
                <c:v>52295</c:v>
              </c:pt>
              <c:pt idx="18">
                <c:v>261818</c:v>
              </c:pt>
              <c:pt idx="19">
                <c:v>75104</c:v>
              </c:pt>
            </c:numLit>
          </c:val>
          <c:extLst>
            <c:ext xmlns:c16="http://schemas.microsoft.com/office/drawing/2014/chart" uri="{C3380CC4-5D6E-409C-BE32-E72D297353CC}">
              <c16:uniqueId val="{00000000-7B55-4721-82A9-C6A95F31FDFF}"/>
            </c:ext>
          </c:extLst>
        </c:ser>
        <c:ser>
          <c:idx val="1"/>
          <c:order val="1"/>
          <c:tx>
            <c:v>Personas beneficiarias con derecho a prestación pendientes de resolución de PIA</c:v>
          </c:tx>
          <c:spPr>
            <a:solidFill>
              <a:srgbClr val="8784C6"/>
            </a:solidFill>
            <a:ln w="9525">
              <a:solidFill>
                <a:srgbClr val="000000"/>
              </a:solidFill>
            </a:ln>
          </c:spPr>
          <c:invertIfNegative val="0"/>
          <c:dPt>
            <c:idx val="11"/>
            <c:invertIfNegative val="0"/>
            <c:bubble3D val="0"/>
            <c:spPr>
              <a:solidFill>
                <a:srgbClr val="373472"/>
              </a:solidFill>
              <a:ln w="9525">
                <a:solidFill>
                  <a:srgbClr val="000000"/>
                </a:solidFill>
              </a:ln>
            </c:spPr>
            <c:extLst>
              <c:ext xmlns:c16="http://schemas.microsoft.com/office/drawing/2014/chart" uri="{C3380CC4-5D6E-409C-BE32-E72D297353CC}">
                <c16:uniqueId val="{00000021-7B55-4721-82A9-C6A95F31FDFF}"/>
              </c:ext>
            </c:extLst>
          </c:dPt>
          <c:dLbls>
            <c:dLbl>
              <c:idx val="0"/>
              <c:tx>
                <c:rich>
                  <a:bodyPr/>
                  <a:lstStyle/>
                  <a:p>
                    <a:r>
                      <a:rPr lang="es-ES"/>
                      <a:t>71
0,14%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B55-4721-82A9-C6A95F31FDFF}"/>
                </c:ext>
              </c:extLst>
            </c:dLbl>
            <c:dLbl>
              <c:idx val="1"/>
              <c:tx>
                <c:rich>
                  <a:bodyPr/>
                  <a:lstStyle/>
                  <a:p>
                    <a:r>
                      <a:rPr lang="es-ES"/>
                      <a:t>200
0,16%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B55-4721-82A9-C6A95F31FDFF}"/>
                </c:ext>
              </c:extLst>
            </c:dLbl>
            <c:dLbl>
              <c:idx val="2"/>
              <c:tx>
                <c:rich>
                  <a:bodyPr/>
                  <a:lstStyle/>
                  <a:p>
                    <a:r>
                      <a:rPr lang="es-ES"/>
                      <a:t>389
0,50%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B55-4721-82A9-C6A95F31FDFF}"/>
                </c:ext>
              </c:extLst>
            </c:dLbl>
            <c:dLbl>
              <c:idx val="3"/>
              <c:tx>
                <c:rich>
                  <a:bodyPr/>
                  <a:lstStyle/>
                  <a:p>
                    <a:r>
                      <a:rPr lang="es-ES"/>
                      <a:t>570
0,58%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B55-4721-82A9-C6A95F31FDFF}"/>
                </c:ext>
              </c:extLst>
            </c:dLbl>
            <c:dLbl>
              <c:idx val="4"/>
              <c:tx>
                <c:rich>
                  <a:bodyPr/>
                  <a:lstStyle/>
                  <a:p>
                    <a:r>
                      <a:rPr lang="es-ES"/>
                      <a:t>527
1,44%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B55-4721-82A9-C6A95F31FDFF}"/>
                </c:ext>
              </c:extLst>
            </c:dLbl>
            <c:dLbl>
              <c:idx val="5"/>
              <c:tx>
                <c:rich>
                  <a:bodyPr/>
                  <a:lstStyle/>
                  <a:p>
                    <a:r>
                      <a:rPr lang="es-ES"/>
                      <a:t>448
2,53%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B55-4721-82A9-C6A95F31FDFF}"/>
                </c:ext>
              </c:extLst>
            </c:dLbl>
            <c:dLbl>
              <c:idx val="6"/>
              <c:tx>
                <c:rich>
                  <a:bodyPr/>
                  <a:lstStyle/>
                  <a:p>
                    <a:r>
                      <a:rPr lang="es-ES"/>
                      <a:t>11.021
2,98%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B55-4721-82A9-C6A95F31FDFF}"/>
                </c:ext>
              </c:extLst>
            </c:dLbl>
            <c:dLbl>
              <c:idx val="7"/>
              <c:tx>
                <c:rich>
                  <a:bodyPr/>
                  <a:lstStyle/>
                  <a:p>
                    <a:r>
                      <a:rPr lang="es-ES"/>
                      <a:t>3.185
3,71%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B55-4721-82A9-C6A95F31FDFF}"/>
                </c:ext>
              </c:extLst>
            </c:dLbl>
            <c:dLbl>
              <c:idx val="8"/>
              <c:tx>
                <c:rich>
                  <a:bodyPr/>
                  <a:lstStyle/>
                  <a:p>
                    <a:r>
                      <a:rPr lang="es-ES"/>
                      <a:t>77
4,41%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B55-4721-82A9-C6A95F31FDFF}"/>
                </c:ext>
              </c:extLst>
            </c:dLbl>
            <c:dLbl>
              <c:idx val="9"/>
              <c:tx>
                <c:rich>
                  <a:bodyPr/>
                  <a:lstStyle/>
                  <a:p>
                    <a:r>
                      <a:rPr lang="es-ES"/>
                      <a:t>12.127
5,11%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B55-4721-82A9-C6A95F31FDFF}"/>
                </c:ext>
              </c:extLst>
            </c:dLbl>
            <c:dLbl>
              <c:idx val="10"/>
              <c:tx>
                <c:rich>
                  <a:bodyPr/>
                  <a:lstStyle/>
                  <a:p>
                    <a:r>
                      <a:rPr lang="es-ES"/>
                      <a:t>10.558
5,37%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B55-4721-82A9-C6A95F31FDFF}"/>
                </c:ext>
              </c:extLst>
            </c:dLbl>
            <c:dLbl>
              <c:idx val="11"/>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114.918
6,14%</a:t>
                    </a:r>
                  </a:p>
                </c:rich>
              </c:tx>
              <c:spPr>
                <a:noFill/>
                <a:ln>
                  <a:noFill/>
                </a:ln>
                <a:effectLst/>
              </c:spPr>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B55-4721-82A9-C6A95F31FDFF}"/>
                </c:ext>
              </c:extLst>
            </c:dLbl>
            <c:dLbl>
              <c:idx val="12"/>
              <c:tx>
                <c:rich>
                  <a:bodyPr/>
                  <a:lstStyle/>
                  <a:p>
                    <a:r>
                      <a:rPr lang="es-ES"/>
                      <a:t>173
6,63%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B55-4721-82A9-C6A95F31FDFF}"/>
                </c:ext>
              </c:extLst>
            </c:dLbl>
            <c:dLbl>
              <c:idx val="13"/>
              <c:tx>
                <c:rich>
                  <a:bodyPr/>
                  <a:lstStyle/>
                  <a:p>
                    <a:r>
                      <a:rPr lang="es-ES"/>
                      <a:t>1.428
6,87%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B55-4721-82A9-C6A95F31FDFF}"/>
                </c:ext>
              </c:extLst>
            </c:dLbl>
            <c:dLbl>
              <c:idx val="14"/>
              <c:tx>
                <c:rich>
                  <a:bodyPr/>
                  <a:lstStyle/>
                  <a:p>
                    <a:r>
                      <a:rPr lang="es-ES"/>
                      <a:t>967
8,99%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B55-4721-82A9-C6A95F31FDFF}"/>
                </c:ext>
              </c:extLst>
            </c:dLbl>
            <c:dLbl>
              <c:idx val="15"/>
              <c:tx>
                <c:rich>
                  <a:bodyPr/>
                  <a:lstStyle/>
                  <a:p>
                    <a:r>
                      <a:rPr lang="es-ES"/>
                      <a:t>4.038
10,25%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7B55-4721-82A9-C6A95F31FDFF}"/>
                </c:ext>
              </c:extLst>
            </c:dLbl>
            <c:dLbl>
              <c:idx val="16"/>
              <c:tx>
                <c:rich>
                  <a:bodyPr/>
                  <a:lstStyle/>
                  <a:p>
                    <a:r>
                      <a:rPr lang="es-ES"/>
                      <a:t>4.951
11,63%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7B55-4721-82A9-C6A95F31FDFF}"/>
                </c:ext>
              </c:extLst>
            </c:dLbl>
            <c:dLbl>
              <c:idx val="17"/>
              <c:tx>
                <c:rich>
                  <a:bodyPr/>
                  <a:lstStyle/>
                  <a:p>
                    <a:r>
                      <a:rPr lang="es-ES"/>
                      <a:t>7.699
12,83%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7B55-4721-82A9-C6A95F31FDFF}"/>
                </c:ext>
              </c:extLst>
            </c:dLbl>
            <c:dLbl>
              <c:idx val="18"/>
              <c:tx>
                <c:rich>
                  <a:bodyPr/>
                  <a:lstStyle/>
                  <a:p>
                    <a:r>
                      <a:rPr lang="es-ES"/>
                      <a:t>43.516
14,25%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7B55-4721-82A9-C6A95F31FDFF}"/>
                </c:ext>
              </c:extLst>
            </c:dLbl>
            <c:dLbl>
              <c:idx val="19"/>
              <c:tx>
                <c:rich>
                  <a:bodyPr/>
                  <a:lstStyle/>
                  <a:p>
                    <a:r>
                      <a:rPr lang="es-ES"/>
                      <a:t>12.973
14,73%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7B55-4721-82A9-C6A95F31FDFF}"/>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Canarias</c:v>
              </c:pt>
              <c:pt idx="3">
                <c:v>Galicia</c:v>
              </c:pt>
              <c:pt idx="4">
                <c:v>Asturias, Principado de</c:v>
              </c:pt>
              <c:pt idx="5">
                <c:v>Navarra, Comunidad Foral de</c:v>
              </c:pt>
              <c:pt idx="6">
                <c:v>Andalucía</c:v>
              </c:pt>
              <c:pt idx="7">
                <c:v>Castilla - La Mancha</c:v>
              </c:pt>
              <c:pt idx="8">
                <c:v>Ceuta</c:v>
              </c:pt>
              <c:pt idx="9">
                <c:v>Madrid, Comunidad de</c:v>
              </c:pt>
              <c:pt idx="10">
                <c:v>Comunitat Valenciana</c:v>
              </c:pt>
              <c:pt idx="11">
                <c:v>Total Nacional</c:v>
              </c:pt>
              <c:pt idx="12">
                <c:v>Melilla</c:v>
              </c:pt>
              <c:pt idx="13">
                <c:v>Cantabria</c:v>
              </c:pt>
              <c:pt idx="14">
                <c:v>Rioja, La</c:v>
              </c:pt>
              <c:pt idx="15">
                <c:v>Balears, Illes</c:v>
              </c:pt>
              <c:pt idx="16">
                <c:v>Extremadura</c:v>
              </c:pt>
              <c:pt idx="17">
                <c:v>Murcia, Región de</c:v>
              </c:pt>
              <c:pt idx="18">
                <c:v>Cataluña</c:v>
              </c:pt>
              <c:pt idx="19">
                <c:v>País Vasco</c:v>
              </c:pt>
            </c:strLit>
          </c:cat>
          <c:val>
            <c:numLit>
              <c:formatCode>General</c:formatCode>
              <c:ptCount val="20"/>
              <c:pt idx="0">
                <c:v>71</c:v>
              </c:pt>
              <c:pt idx="1">
                <c:v>200</c:v>
              </c:pt>
              <c:pt idx="2">
                <c:v>389</c:v>
              </c:pt>
              <c:pt idx="3">
                <c:v>570</c:v>
              </c:pt>
              <c:pt idx="4">
                <c:v>527</c:v>
              </c:pt>
              <c:pt idx="5">
                <c:v>448</c:v>
              </c:pt>
              <c:pt idx="6">
                <c:v>11021</c:v>
              </c:pt>
              <c:pt idx="7">
                <c:v>3185</c:v>
              </c:pt>
              <c:pt idx="8">
                <c:v>77</c:v>
              </c:pt>
              <c:pt idx="9">
                <c:v>12127</c:v>
              </c:pt>
              <c:pt idx="10">
                <c:v>10558</c:v>
              </c:pt>
              <c:pt idx="11">
                <c:v>114918</c:v>
              </c:pt>
              <c:pt idx="12">
                <c:v>173</c:v>
              </c:pt>
              <c:pt idx="13">
                <c:v>1428</c:v>
              </c:pt>
              <c:pt idx="14">
                <c:v>967</c:v>
              </c:pt>
              <c:pt idx="15">
                <c:v>4038</c:v>
              </c:pt>
              <c:pt idx="16">
                <c:v>4951</c:v>
              </c:pt>
              <c:pt idx="17">
                <c:v>7699</c:v>
              </c:pt>
              <c:pt idx="18">
                <c:v>43516</c:v>
              </c:pt>
              <c:pt idx="19">
                <c:v>12973</c:v>
              </c:pt>
            </c:numLit>
          </c:val>
          <c:extLst>
            <c:ext xmlns:c16="http://schemas.microsoft.com/office/drawing/2014/chart" uri="{C3380CC4-5D6E-409C-BE32-E72D297353CC}">
              <c16:uniqueId val="{00000015-7B55-4721-82A9-C6A95F31FDFF}"/>
            </c:ext>
          </c:extLst>
        </c:ser>
        <c:dLbls>
          <c:showLegendKey val="0"/>
          <c:showVal val="0"/>
          <c:showCatName val="0"/>
          <c:showSerName val="0"/>
          <c:showPercent val="0"/>
          <c:showBubbleSize val="0"/>
        </c:dLbls>
        <c:gapWidth val="40"/>
        <c:overlap val="100"/>
        <c:axId val="1936681168"/>
        <c:axId val="1936675408"/>
      </c:barChart>
      <c:catAx>
        <c:axId val="1936681168"/>
        <c:scaling>
          <c:orientation val="minMax"/>
        </c:scaling>
        <c:delete val="0"/>
        <c:axPos val="b"/>
        <c:numFmt formatCode="General" sourceLinked="1"/>
        <c:majorTickMark val="out"/>
        <c:minorTickMark val="none"/>
        <c:tickLblPos val="nextTo"/>
        <c:txPr>
          <a:bodyPr rot="-2700000" vert="horz"/>
          <a:lstStyle/>
          <a:p>
            <a:pPr>
              <a:defRPr sz="900" b="1">
                <a:solidFill>
                  <a:srgbClr val="000000"/>
                </a:solidFill>
                <a:latin typeface="Calibri"/>
                <a:ea typeface="Calibri"/>
                <a:cs typeface="Calibri"/>
              </a:defRPr>
            </a:pPr>
            <a:endParaRPr lang="es-ES"/>
          </a:p>
        </c:txPr>
        <c:crossAx val="1936675408"/>
        <c:crosses val="autoZero"/>
        <c:auto val="1"/>
        <c:lblAlgn val="ctr"/>
        <c:lblOffset val="100"/>
        <c:noMultiLvlLbl val="0"/>
      </c:catAx>
      <c:valAx>
        <c:axId val="1936675408"/>
        <c:scaling>
          <c:orientation val="minMax"/>
          <c:max val="1"/>
          <c:min val="0"/>
        </c:scaling>
        <c:delete val="0"/>
        <c:axPos val="l"/>
        <c:numFmt formatCode="0%" sourceLinked="0"/>
        <c:majorTickMark val="out"/>
        <c:minorTickMark val="none"/>
        <c:tickLblPos val="nextTo"/>
        <c:txPr>
          <a:bodyPr/>
          <a:lstStyle/>
          <a:p>
            <a:pPr>
              <a:defRPr sz="900">
                <a:solidFill>
                  <a:srgbClr val="000000"/>
                </a:solidFill>
                <a:latin typeface="Calibri"/>
                <a:ea typeface="Calibri"/>
                <a:cs typeface="Calibri"/>
              </a:defRPr>
            </a:pPr>
            <a:endParaRPr lang="es-ES"/>
          </a:p>
        </c:txPr>
        <c:crossAx val="1936681168"/>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000000"/>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solicitudes en el tramo de edad de 65 a 79 años sobre la población de dicha edad</a:t>
            </a:r>
          </a:p>
        </c:rich>
      </c:tx>
      <c:overlay val="0"/>
    </c:title>
    <c:autoTitleDeleted val="0"/>
    <c:plotArea>
      <c:layout/>
      <c:barChart>
        <c:barDir val="col"/>
        <c:grouping val="clustered"/>
        <c:varyColors val="0"/>
        <c:ser>
          <c:idx val="0"/>
          <c:order val="0"/>
          <c:tx>
            <c:v>Porcentaje de solicitudes en el tramo de edad de 65 a 79 años sobre la población de dicha edad</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9115-4B1C-B26B-C7D46B44C2C1}"/>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Murcia, Región de</c:v>
              </c:pt>
              <c:pt idx="2">
                <c:v>Cataluña</c:v>
              </c:pt>
              <c:pt idx="3">
                <c:v>Extremadura</c:v>
              </c:pt>
              <c:pt idx="4">
                <c:v>Balears, Illes</c:v>
              </c:pt>
              <c:pt idx="5">
                <c:v>Melilla</c:v>
              </c:pt>
              <c:pt idx="6">
                <c:v>Castilla - La Mancha</c:v>
              </c:pt>
              <c:pt idx="7">
                <c:v>Total Nacional</c:v>
              </c:pt>
              <c:pt idx="8">
                <c:v>Canarias</c:v>
              </c:pt>
              <c:pt idx="9">
                <c:v>Comunitat Valenciana</c:v>
              </c:pt>
              <c:pt idx="10">
                <c:v>Castilla y León</c:v>
              </c:pt>
              <c:pt idx="11">
                <c:v>País Vasco</c:v>
              </c:pt>
              <c:pt idx="12">
                <c:v>Madrid, Comunidad de</c:v>
              </c:pt>
              <c:pt idx="13">
                <c:v>Aragón</c:v>
              </c:pt>
              <c:pt idx="14">
                <c:v>Rioja, La</c:v>
              </c:pt>
              <c:pt idx="15">
                <c:v>Asturias, Principado de</c:v>
              </c:pt>
              <c:pt idx="16">
                <c:v>Ceuta</c:v>
              </c:pt>
              <c:pt idx="17">
                <c:v>Cantabria</c:v>
              </c:pt>
              <c:pt idx="18">
                <c:v>Navarra, Comunidad Foral de</c:v>
              </c:pt>
              <c:pt idx="19">
                <c:v>Galicia</c:v>
              </c:pt>
            </c:strLit>
          </c:cat>
          <c:val>
            <c:numLit>
              <c:formatCode>General</c:formatCode>
              <c:ptCount val="20"/>
              <c:pt idx="0">
                <c:v>9.5829268695954095</c:v>
              </c:pt>
              <c:pt idx="1">
                <c:v>9.1032913665394748</c:v>
              </c:pt>
              <c:pt idx="2">
                <c:v>8.9309039621971191</c:v>
              </c:pt>
              <c:pt idx="3">
                <c:v>8.2434938063573178</c:v>
              </c:pt>
              <c:pt idx="4">
                <c:v>7.7679034769071089</c:v>
              </c:pt>
              <c:pt idx="5">
                <c:v>7.4439670189292766</c:v>
              </c:pt>
              <c:pt idx="6">
                <c:v>7.4053174098318051</c:v>
              </c:pt>
              <c:pt idx="7">
                <c:v>7.3950469121058724</c:v>
              </c:pt>
              <c:pt idx="8">
                <c:v>7.0989048395226586</c:v>
              </c:pt>
              <c:pt idx="9">
                <c:v>7.03255898202237</c:v>
              </c:pt>
              <c:pt idx="10">
                <c:v>6.8215097080507094</c:v>
              </c:pt>
              <c:pt idx="11">
                <c:v>6.5364321574545343</c:v>
              </c:pt>
              <c:pt idx="12">
                <c:v>6.2740133055269034</c:v>
              </c:pt>
              <c:pt idx="13">
                <c:v>6.1204545887916408</c:v>
              </c:pt>
              <c:pt idx="14">
                <c:v>5.8431543146405129</c:v>
              </c:pt>
              <c:pt idx="15">
                <c:v>5.7674072235323326</c:v>
              </c:pt>
              <c:pt idx="16">
                <c:v>5.4667120335715094</c:v>
              </c:pt>
              <c:pt idx="17">
                <c:v>5.2950280518475532</c:v>
              </c:pt>
              <c:pt idx="18">
                <c:v>4.6882993129043582</c:v>
              </c:pt>
              <c:pt idx="19">
                <c:v>3.8119383202614521</c:v>
              </c:pt>
            </c:numLit>
          </c:val>
          <c:extLst>
            <c:ext xmlns:c16="http://schemas.microsoft.com/office/drawing/2014/chart" uri="{C3380CC4-5D6E-409C-BE32-E72D297353CC}">
              <c16:uniqueId val="{00000000-9115-4B1C-B26B-C7D46B44C2C1}"/>
            </c:ext>
          </c:extLst>
        </c:ser>
        <c:dLbls>
          <c:showLegendKey val="0"/>
          <c:showVal val="0"/>
          <c:showCatName val="0"/>
          <c:showSerName val="0"/>
          <c:showPercent val="0"/>
          <c:showBubbleSize val="0"/>
        </c:dLbls>
        <c:gapWidth val="40"/>
        <c:axId val="1906703568"/>
        <c:axId val="1906711248"/>
      </c:barChart>
      <c:catAx>
        <c:axId val="190670356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11248"/>
        <c:crosses val="autoZero"/>
        <c:auto val="1"/>
        <c:lblAlgn val="ctr"/>
        <c:lblOffset val="100"/>
        <c:noMultiLvlLbl val="0"/>
      </c:catAx>
      <c:valAx>
        <c:axId val="1906711248"/>
        <c:scaling>
          <c:orientation val="minMax"/>
          <c:max val="12"/>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03568"/>
        <c:crosses val="autoZero"/>
        <c:crossBetween val="between"/>
        <c:majorUnit val="2"/>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Personas beneficiarias con derecho a prestación con resolución de PIA</c:v>
          </c:tx>
          <c:spPr>
            <a:solidFill>
              <a:srgbClr val="AD84C6"/>
            </a:solidFill>
            <a:ln w="9525">
              <a:solidFill>
                <a:srgbClr val="000000"/>
              </a:solidFill>
            </a:ln>
          </c:spPr>
          <c:invertIfNegative val="0"/>
          <c:dPt>
            <c:idx val="10"/>
            <c:invertIfNegative val="0"/>
            <c:bubble3D val="0"/>
            <c:spPr>
              <a:solidFill>
                <a:srgbClr val="5A3471"/>
              </a:solidFill>
              <a:ln w="9525">
                <a:solidFill>
                  <a:srgbClr val="000000"/>
                </a:solidFill>
              </a:ln>
            </c:spPr>
            <c:extLst>
              <c:ext xmlns:c16="http://schemas.microsoft.com/office/drawing/2014/chart" uri="{C3380CC4-5D6E-409C-BE32-E72D297353CC}">
                <c16:uniqueId val="{0000000B-C8C4-459F-AB2C-49EACB5B2DD9}"/>
              </c:ext>
            </c:extLst>
          </c:dPt>
          <c:dLbls>
            <c:dLbl>
              <c:idx val="0"/>
              <c:tx>
                <c:rich>
                  <a:bodyPr/>
                  <a:lstStyle/>
                  <a:p>
                    <a:r>
                      <a:rPr lang="es-ES"/>
                      <a:t>15.017
99,93%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8C4-459F-AB2C-49EACB5B2DD9}"/>
                </c:ext>
              </c:extLst>
            </c:dLbl>
            <c:dLbl>
              <c:idx val="1"/>
              <c:tx>
                <c:rich>
                  <a:bodyPr/>
                  <a:lstStyle/>
                  <a:p>
                    <a:r>
                      <a:rPr lang="es-ES"/>
                      <a:t>34.356
99,88%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C4-459F-AB2C-49EACB5B2DD9}"/>
                </c:ext>
              </c:extLst>
            </c:dLbl>
            <c:dLbl>
              <c:idx val="2"/>
              <c:tx>
                <c:rich>
                  <a:bodyPr/>
                  <a:lstStyle/>
                  <a:p>
                    <a:r>
                      <a:rPr lang="es-ES"/>
                      <a:t>27.793
99,86%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C4-459F-AB2C-49EACB5B2DD9}"/>
                </c:ext>
              </c:extLst>
            </c:dLbl>
            <c:dLbl>
              <c:idx val="3"/>
              <c:tx>
                <c:rich>
                  <a:bodyPr/>
                  <a:lstStyle/>
                  <a:p>
                    <a:r>
                      <a:rPr lang="es-ES"/>
                      <a:t>26.371
99,60%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C4-459F-AB2C-49EACB5B2DD9}"/>
                </c:ext>
              </c:extLst>
            </c:dLbl>
            <c:dLbl>
              <c:idx val="4"/>
              <c:tx>
                <c:rich>
                  <a:bodyPr/>
                  <a:lstStyle/>
                  <a:p>
                    <a:r>
                      <a:rPr lang="es-ES"/>
                      <a:t>7.526
98,86%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C4-459F-AB2C-49EACB5B2DD9}"/>
                </c:ext>
              </c:extLst>
            </c:dLbl>
            <c:dLbl>
              <c:idx val="5"/>
              <c:tx>
                <c:rich>
                  <a:bodyPr/>
                  <a:lstStyle/>
                  <a:p>
                    <a:r>
                      <a:rPr lang="es-ES"/>
                      <a:t>88.904
98,37%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C4-459F-AB2C-49EACB5B2DD9}"/>
                </c:ext>
              </c:extLst>
            </c:dLbl>
            <c:dLbl>
              <c:idx val="6"/>
              <c:tx>
                <c:rich>
                  <a:bodyPr/>
                  <a:lstStyle/>
                  <a:p>
                    <a:r>
                      <a:rPr lang="es-ES"/>
                      <a:t>3.090
98,25%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8C4-459F-AB2C-49EACB5B2DD9}"/>
                </c:ext>
              </c:extLst>
            </c:dLbl>
            <c:dLbl>
              <c:idx val="7"/>
              <c:tx>
                <c:rich>
                  <a:bodyPr/>
                  <a:lstStyle/>
                  <a:p>
                    <a:r>
                      <a:rPr lang="es-ES"/>
                      <a:t>72.304
97,88%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8C4-459F-AB2C-49EACB5B2DD9}"/>
                </c:ext>
              </c:extLst>
            </c:dLbl>
            <c:dLbl>
              <c:idx val="8"/>
              <c:tx>
                <c:rich>
                  <a:bodyPr/>
                  <a:lstStyle/>
                  <a:p>
                    <a:r>
                      <a:rPr lang="es-ES"/>
                      <a:t>25.100
97,65%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8C4-459F-AB2C-49EACB5B2DD9}"/>
                </c:ext>
              </c:extLst>
            </c:dLbl>
            <c:dLbl>
              <c:idx val="9"/>
              <c:tx>
                <c:rich>
                  <a:bodyPr/>
                  <a:lstStyle/>
                  <a:p>
                    <a:r>
                      <a:rPr lang="es-ES"/>
                      <a:t>5.073
97,09%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8C4-459F-AB2C-49EACB5B2DD9}"/>
                </c:ext>
              </c:extLst>
            </c:dLbl>
            <c:dLbl>
              <c:idx val="10"/>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459.029
96,91%</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8C4-459F-AB2C-49EACB5B2DD9}"/>
                </c:ext>
              </c:extLst>
            </c:dLbl>
            <c:dLbl>
              <c:idx val="11"/>
              <c:tx>
                <c:rich>
                  <a:bodyPr/>
                  <a:lstStyle/>
                  <a:p>
                    <a:r>
                      <a:rPr lang="es-ES"/>
                      <a:t>430
96,63%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8C4-459F-AB2C-49EACB5B2DD9}"/>
                </c:ext>
              </c:extLst>
            </c:dLbl>
            <c:dLbl>
              <c:idx val="12"/>
              <c:tx>
                <c:rich>
                  <a:bodyPr/>
                  <a:lstStyle/>
                  <a:p>
                    <a:r>
                      <a:rPr lang="es-ES"/>
                      <a:t>49.712
96,54%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8C4-459F-AB2C-49EACB5B2DD9}"/>
                </c:ext>
              </c:extLst>
            </c:dLbl>
            <c:dLbl>
              <c:idx val="13"/>
              <c:tx>
                <c:rich>
                  <a:bodyPr/>
                  <a:lstStyle/>
                  <a:p>
                    <a:r>
                      <a:rPr lang="es-ES"/>
                      <a:t>2.104
94,48%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8C4-459F-AB2C-49EACB5B2DD9}"/>
                </c:ext>
              </c:extLst>
            </c:dLbl>
            <c:dLbl>
              <c:idx val="14"/>
              <c:tx>
                <c:rich>
                  <a:bodyPr/>
                  <a:lstStyle/>
                  <a:p>
                    <a:r>
                      <a:rPr lang="es-ES"/>
                      <a:t>845
93,68%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8C4-459F-AB2C-49EACB5B2DD9}"/>
                </c:ext>
              </c:extLst>
            </c:dLbl>
            <c:dLbl>
              <c:idx val="15"/>
              <c:tx>
                <c:rich>
                  <a:bodyPr/>
                  <a:lstStyle/>
                  <a:p>
                    <a:r>
                      <a:rPr lang="es-ES"/>
                      <a:t>12.291
93,52%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8C4-459F-AB2C-49EACB5B2DD9}"/>
                </c:ext>
              </c:extLst>
            </c:dLbl>
            <c:dLbl>
              <c:idx val="16"/>
              <c:tx>
                <c:rich>
                  <a:bodyPr/>
                  <a:lstStyle/>
                  <a:p>
                    <a:r>
                      <a:rPr lang="es-ES"/>
                      <a:t>47.877
93,26%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8C4-459F-AB2C-49EACB5B2DD9}"/>
                </c:ext>
              </c:extLst>
            </c:dLbl>
            <c:dLbl>
              <c:idx val="17"/>
              <c:tx>
                <c:rich>
                  <a:bodyPr/>
                  <a:lstStyle/>
                  <a:p>
                    <a:r>
                      <a:rPr lang="es-ES"/>
                      <a:t>8.374
93,15%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8C4-459F-AB2C-49EACB5B2DD9}"/>
                </c:ext>
              </c:extLst>
            </c:dLbl>
            <c:dLbl>
              <c:idx val="18"/>
              <c:tx>
                <c:rich>
                  <a:bodyPr/>
                  <a:lstStyle/>
                  <a:p>
                    <a:r>
                      <a:rPr lang="es-ES"/>
                      <a:t>14.721
91,74%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8C4-459F-AB2C-49EACB5B2DD9}"/>
                </c:ext>
              </c:extLst>
            </c:dLbl>
            <c:dLbl>
              <c:idx val="19"/>
              <c:tx>
                <c:rich>
                  <a:bodyPr/>
                  <a:lstStyle/>
                  <a:p>
                    <a:r>
                      <a:rPr lang="es-ES"/>
                      <a:t>17.141
88,32%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8C4-459F-AB2C-49EACB5B2DD9}"/>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Galicia</c:v>
              </c:pt>
              <c:pt idx="3">
                <c:v>Canarias</c:v>
              </c:pt>
              <c:pt idx="4">
                <c:v>Asturias, Principado de</c:v>
              </c:pt>
              <c:pt idx="5">
                <c:v>Andalucía</c:v>
              </c:pt>
              <c:pt idx="6">
                <c:v>Navarra, Comunidad Foral de</c:v>
              </c:pt>
              <c:pt idx="7">
                <c:v>Madrid, Comunidad de</c:v>
              </c:pt>
              <c:pt idx="8">
                <c:v>Castilla - La Mancha</c:v>
              </c:pt>
              <c:pt idx="9">
                <c:v>Cantabria</c:v>
              </c:pt>
              <c:pt idx="10">
                <c:v>Total Nacional</c:v>
              </c:pt>
              <c:pt idx="11">
                <c:v>Ceuta</c:v>
              </c:pt>
              <c:pt idx="12">
                <c:v>Comunitat Valenciana</c:v>
              </c:pt>
              <c:pt idx="13">
                <c:v>Rioja, La</c:v>
              </c:pt>
              <c:pt idx="14">
                <c:v>Melilla</c:v>
              </c:pt>
              <c:pt idx="15">
                <c:v>Extremadura</c:v>
              </c:pt>
              <c:pt idx="16">
                <c:v>Cataluña</c:v>
              </c:pt>
              <c:pt idx="17">
                <c:v>Balears, Illes</c:v>
              </c:pt>
              <c:pt idx="18">
                <c:v>Murcia, Región de</c:v>
              </c:pt>
              <c:pt idx="19">
                <c:v>País Vasco</c:v>
              </c:pt>
            </c:strLit>
          </c:cat>
          <c:val>
            <c:numLit>
              <c:formatCode>General</c:formatCode>
              <c:ptCount val="20"/>
              <c:pt idx="0">
                <c:v>15017</c:v>
              </c:pt>
              <c:pt idx="1">
                <c:v>34356</c:v>
              </c:pt>
              <c:pt idx="2">
                <c:v>27793</c:v>
              </c:pt>
              <c:pt idx="3">
                <c:v>26371</c:v>
              </c:pt>
              <c:pt idx="4">
                <c:v>7526</c:v>
              </c:pt>
              <c:pt idx="5">
                <c:v>88904</c:v>
              </c:pt>
              <c:pt idx="6">
                <c:v>3090</c:v>
              </c:pt>
              <c:pt idx="7">
                <c:v>72304</c:v>
              </c:pt>
              <c:pt idx="8">
                <c:v>25100</c:v>
              </c:pt>
              <c:pt idx="9">
                <c:v>5073</c:v>
              </c:pt>
              <c:pt idx="10">
                <c:v>459029</c:v>
              </c:pt>
              <c:pt idx="11">
                <c:v>430</c:v>
              </c:pt>
              <c:pt idx="12">
                <c:v>49712</c:v>
              </c:pt>
              <c:pt idx="13">
                <c:v>2104</c:v>
              </c:pt>
              <c:pt idx="14">
                <c:v>845</c:v>
              </c:pt>
              <c:pt idx="15">
                <c:v>12291</c:v>
              </c:pt>
              <c:pt idx="16">
                <c:v>47877</c:v>
              </c:pt>
              <c:pt idx="17">
                <c:v>8374</c:v>
              </c:pt>
              <c:pt idx="18">
                <c:v>14721</c:v>
              </c:pt>
              <c:pt idx="19">
                <c:v>17141</c:v>
              </c:pt>
            </c:numLit>
          </c:val>
          <c:extLst>
            <c:ext xmlns:c16="http://schemas.microsoft.com/office/drawing/2014/chart" uri="{C3380CC4-5D6E-409C-BE32-E72D297353CC}">
              <c16:uniqueId val="{00000000-C8C4-459F-AB2C-49EACB5B2DD9}"/>
            </c:ext>
          </c:extLst>
        </c:ser>
        <c:ser>
          <c:idx val="1"/>
          <c:order val="1"/>
          <c:tx>
            <c:v>Personas beneficiarias con derecho a prestación pendientes de resolución de PIA</c:v>
          </c:tx>
          <c:spPr>
            <a:solidFill>
              <a:srgbClr val="8784C6"/>
            </a:solidFill>
            <a:ln w="9525">
              <a:solidFill>
                <a:srgbClr val="000000"/>
              </a:solidFill>
            </a:ln>
          </c:spPr>
          <c:invertIfNegative val="0"/>
          <c:dPt>
            <c:idx val="10"/>
            <c:invertIfNegative val="0"/>
            <c:bubble3D val="0"/>
            <c:spPr>
              <a:solidFill>
                <a:srgbClr val="373472"/>
              </a:solidFill>
              <a:ln w="9525">
                <a:solidFill>
                  <a:srgbClr val="000000"/>
                </a:solidFill>
              </a:ln>
            </c:spPr>
            <c:extLst>
              <c:ext xmlns:c16="http://schemas.microsoft.com/office/drawing/2014/chart" uri="{C3380CC4-5D6E-409C-BE32-E72D297353CC}">
                <c16:uniqueId val="{00000020-C8C4-459F-AB2C-49EACB5B2DD9}"/>
              </c:ext>
            </c:extLst>
          </c:dPt>
          <c:dLbls>
            <c:dLbl>
              <c:idx val="0"/>
              <c:tx>
                <c:rich>
                  <a:bodyPr/>
                  <a:lstStyle/>
                  <a:p>
                    <a:r>
                      <a:rPr lang="es-ES"/>
                      <a:t>11
0,07%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8C4-459F-AB2C-49EACB5B2DD9}"/>
                </c:ext>
              </c:extLst>
            </c:dLbl>
            <c:dLbl>
              <c:idx val="1"/>
              <c:tx>
                <c:rich>
                  <a:bodyPr/>
                  <a:lstStyle/>
                  <a:p>
                    <a:r>
                      <a:rPr lang="es-ES"/>
                      <a:t>42
0,12%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8C4-459F-AB2C-49EACB5B2DD9}"/>
                </c:ext>
              </c:extLst>
            </c:dLbl>
            <c:dLbl>
              <c:idx val="2"/>
              <c:tx>
                <c:rich>
                  <a:bodyPr/>
                  <a:lstStyle/>
                  <a:p>
                    <a:r>
                      <a:rPr lang="es-ES"/>
                      <a:t>38
0,14%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8C4-459F-AB2C-49EACB5B2DD9}"/>
                </c:ext>
              </c:extLst>
            </c:dLbl>
            <c:dLbl>
              <c:idx val="3"/>
              <c:tx>
                <c:rich>
                  <a:bodyPr/>
                  <a:lstStyle/>
                  <a:p>
                    <a:r>
                      <a:rPr lang="es-ES"/>
                      <a:t>105
0,40%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C8C4-459F-AB2C-49EACB5B2DD9}"/>
                </c:ext>
              </c:extLst>
            </c:dLbl>
            <c:dLbl>
              <c:idx val="4"/>
              <c:tx>
                <c:rich>
                  <a:bodyPr/>
                  <a:lstStyle/>
                  <a:p>
                    <a:r>
                      <a:rPr lang="es-ES"/>
                      <a:t>87
1,14%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C8C4-459F-AB2C-49EACB5B2DD9}"/>
                </c:ext>
              </c:extLst>
            </c:dLbl>
            <c:dLbl>
              <c:idx val="5"/>
              <c:tx>
                <c:rich>
                  <a:bodyPr/>
                  <a:lstStyle/>
                  <a:p>
                    <a:r>
                      <a:rPr lang="es-ES"/>
                      <a:t>1.471
1,63%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C8C4-459F-AB2C-49EACB5B2DD9}"/>
                </c:ext>
              </c:extLst>
            </c:dLbl>
            <c:dLbl>
              <c:idx val="6"/>
              <c:tx>
                <c:rich>
                  <a:bodyPr/>
                  <a:lstStyle/>
                  <a:p>
                    <a:r>
                      <a:rPr lang="es-ES"/>
                      <a:t>55
1,75%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C8C4-459F-AB2C-49EACB5B2DD9}"/>
                </c:ext>
              </c:extLst>
            </c:dLbl>
            <c:dLbl>
              <c:idx val="7"/>
              <c:tx>
                <c:rich>
                  <a:bodyPr/>
                  <a:lstStyle/>
                  <a:p>
                    <a:r>
                      <a:rPr lang="es-ES"/>
                      <a:t>1.566
2,12%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C8C4-459F-AB2C-49EACB5B2DD9}"/>
                </c:ext>
              </c:extLst>
            </c:dLbl>
            <c:dLbl>
              <c:idx val="8"/>
              <c:tx>
                <c:rich>
                  <a:bodyPr/>
                  <a:lstStyle/>
                  <a:p>
                    <a:r>
                      <a:rPr lang="es-ES"/>
                      <a:t>605
2,35%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C8C4-459F-AB2C-49EACB5B2DD9}"/>
                </c:ext>
              </c:extLst>
            </c:dLbl>
            <c:dLbl>
              <c:idx val="9"/>
              <c:tx>
                <c:rich>
                  <a:bodyPr/>
                  <a:lstStyle/>
                  <a:p>
                    <a:r>
                      <a:rPr lang="es-ES"/>
                      <a:t>152
2,91%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C8C4-459F-AB2C-49EACB5B2DD9}"/>
                </c:ext>
              </c:extLst>
            </c:dLbl>
            <c:dLbl>
              <c:idx val="10"/>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14.629
3,09%</a:t>
                    </a:r>
                  </a:p>
                </c:rich>
              </c:tx>
              <c:spPr>
                <a:noFill/>
                <a:ln>
                  <a:noFill/>
                </a:ln>
                <a:effectLst/>
              </c:spPr>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C8C4-459F-AB2C-49EACB5B2DD9}"/>
                </c:ext>
              </c:extLst>
            </c:dLbl>
            <c:dLbl>
              <c:idx val="11"/>
              <c:tx>
                <c:rich>
                  <a:bodyPr/>
                  <a:lstStyle/>
                  <a:p>
                    <a:r>
                      <a:rPr lang="es-ES"/>
                      <a:t>15
3,37%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C8C4-459F-AB2C-49EACB5B2DD9}"/>
                </c:ext>
              </c:extLst>
            </c:dLbl>
            <c:dLbl>
              <c:idx val="12"/>
              <c:tx>
                <c:rich>
                  <a:bodyPr/>
                  <a:lstStyle/>
                  <a:p>
                    <a:r>
                      <a:rPr lang="es-ES"/>
                      <a:t>1.784
3,46%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C8C4-459F-AB2C-49EACB5B2DD9}"/>
                </c:ext>
              </c:extLst>
            </c:dLbl>
            <c:dLbl>
              <c:idx val="13"/>
              <c:tx>
                <c:rich>
                  <a:bodyPr/>
                  <a:lstStyle/>
                  <a:p>
                    <a:r>
                      <a:rPr lang="es-ES"/>
                      <a:t>123
5,52%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C8C4-459F-AB2C-49EACB5B2DD9}"/>
                </c:ext>
              </c:extLst>
            </c:dLbl>
            <c:dLbl>
              <c:idx val="14"/>
              <c:tx>
                <c:rich>
                  <a:bodyPr/>
                  <a:lstStyle/>
                  <a:p>
                    <a:r>
                      <a:rPr lang="es-ES"/>
                      <a:t>57
6,32%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C8C4-459F-AB2C-49EACB5B2DD9}"/>
                </c:ext>
              </c:extLst>
            </c:dLbl>
            <c:dLbl>
              <c:idx val="15"/>
              <c:tx>
                <c:rich>
                  <a:bodyPr/>
                  <a:lstStyle/>
                  <a:p>
                    <a:r>
                      <a:rPr lang="es-ES"/>
                      <a:t>851
6,48%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C8C4-459F-AB2C-49EACB5B2DD9}"/>
                </c:ext>
              </c:extLst>
            </c:dLbl>
            <c:dLbl>
              <c:idx val="16"/>
              <c:tx>
                <c:rich>
                  <a:bodyPr/>
                  <a:lstStyle/>
                  <a:p>
                    <a:r>
                      <a:rPr lang="es-ES"/>
                      <a:t>3.458
6,74%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C8C4-459F-AB2C-49EACB5B2DD9}"/>
                </c:ext>
              </c:extLst>
            </c:dLbl>
            <c:dLbl>
              <c:idx val="17"/>
              <c:tx>
                <c:rich>
                  <a:bodyPr/>
                  <a:lstStyle/>
                  <a:p>
                    <a:r>
                      <a:rPr lang="es-ES"/>
                      <a:t>616
6,85%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C8C4-459F-AB2C-49EACB5B2DD9}"/>
                </c:ext>
              </c:extLst>
            </c:dLbl>
            <c:dLbl>
              <c:idx val="18"/>
              <c:tx>
                <c:rich>
                  <a:bodyPr/>
                  <a:lstStyle/>
                  <a:p>
                    <a:r>
                      <a:rPr lang="es-ES"/>
                      <a:t>1.326
8,26%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C8C4-459F-AB2C-49EACB5B2DD9}"/>
                </c:ext>
              </c:extLst>
            </c:dLbl>
            <c:dLbl>
              <c:idx val="19"/>
              <c:tx>
                <c:rich>
                  <a:bodyPr/>
                  <a:lstStyle/>
                  <a:p>
                    <a:r>
                      <a:rPr lang="es-ES"/>
                      <a:t>2.267
11,68%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C8C4-459F-AB2C-49EACB5B2DD9}"/>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Galicia</c:v>
              </c:pt>
              <c:pt idx="3">
                <c:v>Canarias</c:v>
              </c:pt>
              <c:pt idx="4">
                <c:v>Asturias, Principado de</c:v>
              </c:pt>
              <c:pt idx="5">
                <c:v>Andalucía</c:v>
              </c:pt>
              <c:pt idx="6">
                <c:v>Navarra, Comunidad Foral de</c:v>
              </c:pt>
              <c:pt idx="7">
                <c:v>Madrid, Comunidad de</c:v>
              </c:pt>
              <c:pt idx="8">
                <c:v>Castilla - La Mancha</c:v>
              </c:pt>
              <c:pt idx="9">
                <c:v>Cantabria</c:v>
              </c:pt>
              <c:pt idx="10">
                <c:v>Total Nacional</c:v>
              </c:pt>
              <c:pt idx="11">
                <c:v>Ceuta</c:v>
              </c:pt>
              <c:pt idx="12">
                <c:v>Comunitat Valenciana</c:v>
              </c:pt>
              <c:pt idx="13">
                <c:v>Rioja, La</c:v>
              </c:pt>
              <c:pt idx="14">
                <c:v>Melilla</c:v>
              </c:pt>
              <c:pt idx="15">
                <c:v>Extremadura</c:v>
              </c:pt>
              <c:pt idx="16">
                <c:v>Cataluña</c:v>
              </c:pt>
              <c:pt idx="17">
                <c:v>Balears, Illes</c:v>
              </c:pt>
              <c:pt idx="18">
                <c:v>Murcia, Región de</c:v>
              </c:pt>
              <c:pt idx="19">
                <c:v>País Vasco</c:v>
              </c:pt>
            </c:strLit>
          </c:cat>
          <c:val>
            <c:numLit>
              <c:formatCode>General</c:formatCode>
              <c:ptCount val="20"/>
              <c:pt idx="0">
                <c:v>11</c:v>
              </c:pt>
              <c:pt idx="1">
                <c:v>42</c:v>
              </c:pt>
              <c:pt idx="2">
                <c:v>38</c:v>
              </c:pt>
              <c:pt idx="3">
                <c:v>105</c:v>
              </c:pt>
              <c:pt idx="4">
                <c:v>87</c:v>
              </c:pt>
              <c:pt idx="5">
                <c:v>1471</c:v>
              </c:pt>
              <c:pt idx="6">
                <c:v>55</c:v>
              </c:pt>
              <c:pt idx="7">
                <c:v>1566</c:v>
              </c:pt>
              <c:pt idx="8">
                <c:v>605</c:v>
              </c:pt>
              <c:pt idx="9">
                <c:v>152</c:v>
              </c:pt>
              <c:pt idx="10">
                <c:v>14629</c:v>
              </c:pt>
              <c:pt idx="11">
                <c:v>15</c:v>
              </c:pt>
              <c:pt idx="12">
                <c:v>1784</c:v>
              </c:pt>
              <c:pt idx="13">
                <c:v>123</c:v>
              </c:pt>
              <c:pt idx="14">
                <c:v>57</c:v>
              </c:pt>
              <c:pt idx="15">
                <c:v>851</c:v>
              </c:pt>
              <c:pt idx="16">
                <c:v>3458</c:v>
              </c:pt>
              <c:pt idx="17">
                <c:v>616</c:v>
              </c:pt>
              <c:pt idx="18">
                <c:v>1326</c:v>
              </c:pt>
              <c:pt idx="19">
                <c:v>2267</c:v>
              </c:pt>
            </c:numLit>
          </c:val>
          <c:extLst>
            <c:ext xmlns:c16="http://schemas.microsoft.com/office/drawing/2014/chart" uri="{C3380CC4-5D6E-409C-BE32-E72D297353CC}">
              <c16:uniqueId val="{00000015-C8C4-459F-AB2C-49EACB5B2DD9}"/>
            </c:ext>
          </c:extLst>
        </c:ser>
        <c:dLbls>
          <c:showLegendKey val="0"/>
          <c:showVal val="0"/>
          <c:showCatName val="0"/>
          <c:showSerName val="0"/>
          <c:showPercent val="0"/>
          <c:showBubbleSize val="0"/>
        </c:dLbls>
        <c:gapWidth val="40"/>
        <c:overlap val="100"/>
        <c:axId val="1936679248"/>
        <c:axId val="1936679728"/>
      </c:barChart>
      <c:catAx>
        <c:axId val="1936679248"/>
        <c:scaling>
          <c:orientation val="minMax"/>
        </c:scaling>
        <c:delete val="0"/>
        <c:axPos val="b"/>
        <c:numFmt formatCode="General" sourceLinked="1"/>
        <c:majorTickMark val="out"/>
        <c:minorTickMark val="none"/>
        <c:tickLblPos val="nextTo"/>
        <c:txPr>
          <a:bodyPr rot="-2700000" vert="horz"/>
          <a:lstStyle/>
          <a:p>
            <a:pPr>
              <a:defRPr sz="900" b="1">
                <a:solidFill>
                  <a:srgbClr val="000000"/>
                </a:solidFill>
                <a:latin typeface="Calibri"/>
                <a:ea typeface="Calibri"/>
                <a:cs typeface="Calibri"/>
              </a:defRPr>
            </a:pPr>
            <a:endParaRPr lang="es-ES"/>
          </a:p>
        </c:txPr>
        <c:crossAx val="1936679728"/>
        <c:crosses val="autoZero"/>
        <c:auto val="1"/>
        <c:lblAlgn val="ctr"/>
        <c:lblOffset val="100"/>
        <c:noMultiLvlLbl val="0"/>
      </c:catAx>
      <c:valAx>
        <c:axId val="1936679728"/>
        <c:scaling>
          <c:orientation val="minMax"/>
          <c:max val="1"/>
          <c:min val="0"/>
        </c:scaling>
        <c:delete val="0"/>
        <c:axPos val="l"/>
        <c:numFmt formatCode="0%" sourceLinked="0"/>
        <c:majorTickMark val="out"/>
        <c:minorTickMark val="none"/>
        <c:tickLblPos val="nextTo"/>
        <c:txPr>
          <a:bodyPr/>
          <a:lstStyle/>
          <a:p>
            <a:pPr>
              <a:defRPr sz="900">
                <a:solidFill>
                  <a:srgbClr val="000000"/>
                </a:solidFill>
                <a:latin typeface="Calibri"/>
                <a:ea typeface="Calibri"/>
                <a:cs typeface="Calibri"/>
              </a:defRPr>
            </a:pPr>
            <a:endParaRPr lang="es-ES"/>
          </a:p>
        </c:txPr>
        <c:crossAx val="1936679248"/>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000000"/>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Personas beneficiarias con derecho a prestación con resolución de PIA</c:v>
          </c:tx>
          <c:spPr>
            <a:solidFill>
              <a:srgbClr val="AD84C6"/>
            </a:solidFill>
            <a:ln w="9525">
              <a:solidFill>
                <a:srgbClr val="000000"/>
              </a:solidFill>
            </a:ln>
          </c:spPr>
          <c:invertIfNegative val="0"/>
          <c:dPt>
            <c:idx val="11"/>
            <c:invertIfNegative val="0"/>
            <c:bubble3D val="0"/>
            <c:spPr>
              <a:solidFill>
                <a:srgbClr val="5A3471"/>
              </a:solidFill>
              <a:ln w="9525">
                <a:solidFill>
                  <a:srgbClr val="000000"/>
                </a:solidFill>
              </a:ln>
            </c:spPr>
            <c:extLst>
              <c:ext xmlns:c16="http://schemas.microsoft.com/office/drawing/2014/chart" uri="{C3380CC4-5D6E-409C-BE32-E72D297353CC}">
                <c16:uniqueId val="{0000000C-AFF4-4E22-9343-CB2DC8763A23}"/>
              </c:ext>
            </c:extLst>
          </c:dPt>
          <c:dLbls>
            <c:dLbl>
              <c:idx val="0"/>
              <c:tx>
                <c:rich>
                  <a:bodyPr/>
                  <a:lstStyle/>
                  <a:p>
                    <a:r>
                      <a:rPr lang="es-ES"/>
                      <a:t>18.302
99,87%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F4-4E22-9343-CB2DC8763A23}"/>
                </c:ext>
              </c:extLst>
            </c:dLbl>
            <c:dLbl>
              <c:idx val="1"/>
              <c:tx>
                <c:rich>
                  <a:bodyPr/>
                  <a:lstStyle/>
                  <a:p>
                    <a:r>
                      <a:rPr lang="es-ES"/>
                      <a:t>42.501
99,82%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F4-4E22-9343-CB2DC8763A23}"/>
                </c:ext>
              </c:extLst>
            </c:dLbl>
            <c:dLbl>
              <c:idx val="2"/>
              <c:tx>
                <c:rich>
                  <a:bodyPr/>
                  <a:lstStyle/>
                  <a:p>
                    <a:r>
                      <a:rPr lang="es-ES"/>
                      <a:t>32.794
99,64%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F4-4E22-9343-CB2DC8763A23}"/>
                </c:ext>
              </c:extLst>
            </c:dLbl>
            <c:dLbl>
              <c:idx val="3"/>
              <c:tx>
                <c:rich>
                  <a:bodyPr/>
                  <a:lstStyle/>
                  <a:p>
                    <a:r>
                      <a:rPr lang="es-ES"/>
                      <a:t>27.748
99,46%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F4-4E22-9343-CB2DC8763A23}"/>
                </c:ext>
              </c:extLst>
            </c:dLbl>
            <c:dLbl>
              <c:idx val="4"/>
              <c:tx>
                <c:rich>
                  <a:bodyPr/>
                  <a:lstStyle/>
                  <a:p>
                    <a:r>
                      <a:rPr lang="es-ES"/>
                      <a:t>6.516
99,00%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F4-4E22-9343-CB2DC8763A23}"/>
                </c:ext>
              </c:extLst>
            </c:dLbl>
            <c:dLbl>
              <c:idx val="5"/>
              <c:tx>
                <c:rich>
                  <a:bodyPr/>
                  <a:lstStyle/>
                  <a:p>
                    <a:r>
                      <a:rPr lang="es-ES"/>
                      <a:t>11.573
98,37%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F4-4E22-9343-CB2DC8763A23}"/>
                </c:ext>
              </c:extLst>
            </c:dLbl>
            <c:dLbl>
              <c:idx val="6"/>
              <c:tx>
                <c:rich>
                  <a:bodyPr/>
                  <a:lstStyle/>
                  <a:p>
                    <a:r>
                      <a:rPr lang="es-ES"/>
                      <a:t>151.166
97,47%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F4-4E22-9343-CB2DC8763A23}"/>
                </c:ext>
              </c:extLst>
            </c:dLbl>
            <c:dLbl>
              <c:idx val="7"/>
              <c:tx>
                <c:rich>
                  <a:bodyPr/>
                  <a:lstStyle/>
                  <a:p>
                    <a:r>
                      <a:rPr lang="es-ES"/>
                      <a:t>588
96,55%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F4-4E22-9343-CB2DC8763A23}"/>
                </c:ext>
              </c:extLst>
            </c:dLbl>
            <c:dLbl>
              <c:idx val="8"/>
              <c:tx>
                <c:rich>
                  <a:bodyPr/>
                  <a:lstStyle/>
                  <a:p>
                    <a:r>
                      <a:rPr lang="es-ES"/>
                      <a:t>26.790
96,47%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F4-4E22-9343-CB2DC8763A23}"/>
                </c:ext>
              </c:extLst>
            </c:dLbl>
            <c:dLbl>
              <c:idx val="9"/>
              <c:tx>
                <c:rich>
                  <a:bodyPr/>
                  <a:lstStyle/>
                  <a:p>
                    <a:r>
                      <a:rPr lang="es-ES"/>
                      <a:t>948
95,47%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FF4-4E22-9343-CB2DC8763A23}"/>
                </c:ext>
              </c:extLst>
            </c:dLbl>
            <c:dLbl>
              <c:idx val="10"/>
              <c:tx>
                <c:rich>
                  <a:bodyPr/>
                  <a:lstStyle/>
                  <a:p>
                    <a:r>
                      <a:rPr lang="es-ES"/>
                      <a:t>70.400
95,18%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FF4-4E22-9343-CB2DC8763A23}"/>
                </c:ext>
              </c:extLst>
            </c:dLbl>
            <c:dLbl>
              <c:idx val="11"/>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655.276
95,17%</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FF4-4E22-9343-CB2DC8763A23}"/>
                </c:ext>
              </c:extLst>
            </c:dLbl>
            <c:dLbl>
              <c:idx val="12"/>
              <c:tx>
                <c:rich>
                  <a:bodyPr/>
                  <a:lstStyle/>
                  <a:p>
                    <a:r>
                      <a:rPr lang="es-ES"/>
                      <a:t>85.644
95,16%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FF4-4E22-9343-CB2DC8763A23}"/>
                </c:ext>
              </c:extLst>
            </c:dLbl>
            <c:dLbl>
              <c:idx val="13"/>
              <c:tx>
                <c:rich>
                  <a:bodyPr/>
                  <a:lstStyle/>
                  <a:p>
                    <a:r>
                      <a:rPr lang="es-ES"/>
                      <a:t>8.367
95,07%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FF4-4E22-9343-CB2DC8763A23}"/>
                </c:ext>
              </c:extLst>
            </c:dLbl>
            <c:dLbl>
              <c:idx val="14"/>
              <c:tx>
                <c:rich>
                  <a:bodyPr/>
                  <a:lstStyle/>
                  <a:p>
                    <a:r>
                      <a:rPr lang="es-ES"/>
                      <a:t>4.279
93,80%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FF4-4E22-9343-CB2DC8763A23}"/>
                </c:ext>
              </c:extLst>
            </c:dLbl>
            <c:dLbl>
              <c:idx val="15"/>
              <c:tx>
                <c:rich>
                  <a:bodyPr/>
                  <a:lstStyle/>
                  <a:p>
                    <a:r>
                      <a:rPr lang="es-ES"/>
                      <a:t>11.300
91,58%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FF4-4E22-9343-CB2DC8763A23}"/>
                </c:ext>
              </c:extLst>
            </c:dLbl>
            <c:dLbl>
              <c:idx val="16"/>
              <c:tx>
                <c:rich>
                  <a:bodyPr/>
                  <a:lstStyle/>
                  <a:p>
                    <a:r>
                      <a:rPr lang="es-ES"/>
                      <a:t>12.761
90,18%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FF4-4E22-9343-CB2DC8763A23}"/>
                </c:ext>
              </c:extLst>
            </c:dLbl>
            <c:dLbl>
              <c:idx val="17"/>
              <c:tx>
                <c:rich>
                  <a:bodyPr/>
                  <a:lstStyle/>
                  <a:p>
                    <a:r>
                      <a:rPr lang="es-ES"/>
                      <a:t>100.022
90,02%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FF4-4E22-9343-CB2DC8763A23}"/>
                </c:ext>
              </c:extLst>
            </c:dLbl>
            <c:dLbl>
              <c:idx val="18"/>
              <c:tx>
                <c:rich>
                  <a:bodyPr/>
                  <a:lstStyle/>
                  <a:p>
                    <a:r>
                      <a:rPr lang="es-ES"/>
                      <a:t>19.138
89,02%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FF4-4E22-9343-CB2DC8763A23}"/>
                </c:ext>
              </c:extLst>
            </c:dLbl>
            <c:dLbl>
              <c:idx val="19"/>
              <c:tx>
                <c:rich>
                  <a:bodyPr/>
                  <a:lstStyle/>
                  <a:p>
                    <a:r>
                      <a:rPr lang="es-ES"/>
                      <a:t>24.439
88,62%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FF4-4E22-9343-CB2DC8763A23}"/>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Galicia</c:v>
              </c:pt>
              <c:pt idx="3">
                <c:v>Canarias</c:v>
              </c:pt>
              <c:pt idx="4">
                <c:v>Navarra, Comunidad Foral de</c:v>
              </c:pt>
              <c:pt idx="5">
                <c:v>Asturias, Principado de</c:v>
              </c:pt>
              <c:pt idx="6">
                <c:v>Andalucía</c:v>
              </c:pt>
              <c:pt idx="7">
                <c:v>Ceuta</c:v>
              </c:pt>
              <c:pt idx="8">
                <c:v>Castilla - La Mancha</c:v>
              </c:pt>
              <c:pt idx="9">
                <c:v>Melilla</c:v>
              </c:pt>
              <c:pt idx="10">
                <c:v>Comunitat Valenciana</c:v>
              </c:pt>
              <c:pt idx="11">
                <c:v>Total Nacional</c:v>
              </c:pt>
              <c:pt idx="12">
                <c:v>Madrid, Comunidad de</c:v>
              </c:pt>
              <c:pt idx="13">
                <c:v>Cantabria</c:v>
              </c:pt>
              <c:pt idx="14">
                <c:v>Rioja, La</c:v>
              </c:pt>
              <c:pt idx="15">
                <c:v>Balears, Illes</c:v>
              </c:pt>
              <c:pt idx="16">
                <c:v>Extremadura</c:v>
              </c:pt>
              <c:pt idx="17">
                <c:v>Cataluña</c:v>
              </c:pt>
              <c:pt idx="18">
                <c:v>Murcia, Región de</c:v>
              </c:pt>
              <c:pt idx="19">
                <c:v>País Vasco</c:v>
              </c:pt>
            </c:strLit>
          </c:cat>
          <c:val>
            <c:numLit>
              <c:formatCode>General</c:formatCode>
              <c:ptCount val="20"/>
              <c:pt idx="0">
                <c:v>18302</c:v>
              </c:pt>
              <c:pt idx="1">
                <c:v>42501</c:v>
              </c:pt>
              <c:pt idx="2">
                <c:v>32794</c:v>
              </c:pt>
              <c:pt idx="3">
                <c:v>27748</c:v>
              </c:pt>
              <c:pt idx="4">
                <c:v>6516</c:v>
              </c:pt>
              <c:pt idx="5">
                <c:v>11573</c:v>
              </c:pt>
              <c:pt idx="6">
                <c:v>151166</c:v>
              </c:pt>
              <c:pt idx="7">
                <c:v>588</c:v>
              </c:pt>
              <c:pt idx="8">
                <c:v>26790</c:v>
              </c:pt>
              <c:pt idx="9">
                <c:v>948</c:v>
              </c:pt>
              <c:pt idx="10">
                <c:v>70400</c:v>
              </c:pt>
              <c:pt idx="11">
                <c:v>655276</c:v>
              </c:pt>
              <c:pt idx="12">
                <c:v>85644</c:v>
              </c:pt>
              <c:pt idx="13">
                <c:v>8367</c:v>
              </c:pt>
              <c:pt idx="14">
                <c:v>4279</c:v>
              </c:pt>
              <c:pt idx="15">
                <c:v>11300</c:v>
              </c:pt>
              <c:pt idx="16">
                <c:v>12761</c:v>
              </c:pt>
              <c:pt idx="17">
                <c:v>100022</c:v>
              </c:pt>
              <c:pt idx="18">
                <c:v>19138</c:v>
              </c:pt>
              <c:pt idx="19">
                <c:v>24439</c:v>
              </c:pt>
            </c:numLit>
          </c:val>
          <c:extLst>
            <c:ext xmlns:c16="http://schemas.microsoft.com/office/drawing/2014/chart" uri="{C3380CC4-5D6E-409C-BE32-E72D297353CC}">
              <c16:uniqueId val="{00000000-AFF4-4E22-9343-CB2DC8763A23}"/>
            </c:ext>
          </c:extLst>
        </c:ser>
        <c:ser>
          <c:idx val="1"/>
          <c:order val="1"/>
          <c:tx>
            <c:v>Personas beneficiarias con derecho a prestación pendientes de resolución de PIA</c:v>
          </c:tx>
          <c:spPr>
            <a:solidFill>
              <a:srgbClr val="8784C6"/>
            </a:solidFill>
            <a:ln w="9525">
              <a:solidFill>
                <a:srgbClr val="000000"/>
              </a:solidFill>
            </a:ln>
          </c:spPr>
          <c:invertIfNegative val="0"/>
          <c:dPt>
            <c:idx val="11"/>
            <c:invertIfNegative val="0"/>
            <c:bubble3D val="0"/>
            <c:spPr>
              <a:solidFill>
                <a:srgbClr val="373472"/>
              </a:solidFill>
              <a:ln w="9525">
                <a:solidFill>
                  <a:srgbClr val="000000"/>
                </a:solidFill>
              </a:ln>
            </c:spPr>
            <c:extLst>
              <c:ext xmlns:c16="http://schemas.microsoft.com/office/drawing/2014/chart" uri="{C3380CC4-5D6E-409C-BE32-E72D297353CC}">
                <c16:uniqueId val="{00000021-AFF4-4E22-9343-CB2DC8763A23}"/>
              </c:ext>
            </c:extLst>
          </c:dPt>
          <c:dLbls>
            <c:dLbl>
              <c:idx val="0"/>
              <c:tx>
                <c:rich>
                  <a:bodyPr/>
                  <a:lstStyle/>
                  <a:p>
                    <a:r>
                      <a:rPr lang="es-ES"/>
                      <a:t>24
0,13%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FF4-4E22-9343-CB2DC8763A23}"/>
                </c:ext>
              </c:extLst>
            </c:dLbl>
            <c:dLbl>
              <c:idx val="1"/>
              <c:tx>
                <c:rich>
                  <a:bodyPr/>
                  <a:lstStyle/>
                  <a:p>
                    <a:r>
                      <a:rPr lang="es-ES"/>
                      <a:t>78
0,18%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FF4-4E22-9343-CB2DC8763A23}"/>
                </c:ext>
              </c:extLst>
            </c:dLbl>
            <c:dLbl>
              <c:idx val="2"/>
              <c:tx>
                <c:rich>
                  <a:bodyPr/>
                  <a:lstStyle/>
                  <a:p>
                    <a:r>
                      <a:rPr lang="es-ES"/>
                      <a:t>118
0,36%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FF4-4E22-9343-CB2DC8763A23}"/>
                </c:ext>
              </c:extLst>
            </c:dLbl>
            <c:dLbl>
              <c:idx val="3"/>
              <c:tx>
                <c:rich>
                  <a:bodyPr/>
                  <a:lstStyle/>
                  <a:p>
                    <a:r>
                      <a:rPr lang="es-ES"/>
                      <a:t>150
0,54%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FF4-4E22-9343-CB2DC8763A23}"/>
                </c:ext>
              </c:extLst>
            </c:dLbl>
            <c:dLbl>
              <c:idx val="4"/>
              <c:tx>
                <c:rich>
                  <a:bodyPr/>
                  <a:lstStyle/>
                  <a:p>
                    <a:r>
                      <a:rPr lang="es-ES"/>
                      <a:t>66
1,00%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FF4-4E22-9343-CB2DC8763A23}"/>
                </c:ext>
              </c:extLst>
            </c:dLbl>
            <c:dLbl>
              <c:idx val="5"/>
              <c:tx>
                <c:rich>
                  <a:bodyPr/>
                  <a:lstStyle/>
                  <a:p>
                    <a:r>
                      <a:rPr lang="es-ES"/>
                      <a:t>192
1,63%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FF4-4E22-9343-CB2DC8763A23}"/>
                </c:ext>
              </c:extLst>
            </c:dLbl>
            <c:dLbl>
              <c:idx val="6"/>
              <c:tx>
                <c:rich>
                  <a:bodyPr/>
                  <a:lstStyle/>
                  <a:p>
                    <a:r>
                      <a:rPr lang="es-ES"/>
                      <a:t>3.926
2,53%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FF4-4E22-9343-CB2DC8763A23}"/>
                </c:ext>
              </c:extLst>
            </c:dLbl>
            <c:dLbl>
              <c:idx val="7"/>
              <c:tx>
                <c:rich>
                  <a:bodyPr/>
                  <a:lstStyle/>
                  <a:p>
                    <a:r>
                      <a:rPr lang="es-ES"/>
                      <a:t>21
3,45%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FF4-4E22-9343-CB2DC8763A23}"/>
                </c:ext>
              </c:extLst>
            </c:dLbl>
            <c:dLbl>
              <c:idx val="8"/>
              <c:tx>
                <c:rich>
                  <a:bodyPr/>
                  <a:lstStyle/>
                  <a:p>
                    <a:r>
                      <a:rPr lang="es-ES"/>
                      <a:t>980
3,53%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FF4-4E22-9343-CB2DC8763A23}"/>
                </c:ext>
              </c:extLst>
            </c:dLbl>
            <c:dLbl>
              <c:idx val="9"/>
              <c:tx>
                <c:rich>
                  <a:bodyPr/>
                  <a:lstStyle/>
                  <a:p>
                    <a:r>
                      <a:rPr lang="es-ES"/>
                      <a:t>45
4,53%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FF4-4E22-9343-CB2DC8763A23}"/>
                </c:ext>
              </c:extLst>
            </c:dLbl>
            <c:dLbl>
              <c:idx val="10"/>
              <c:tx>
                <c:rich>
                  <a:bodyPr/>
                  <a:lstStyle/>
                  <a:p>
                    <a:r>
                      <a:rPr lang="es-ES"/>
                      <a:t>3.566
4,82%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FF4-4E22-9343-CB2DC8763A23}"/>
                </c:ext>
              </c:extLst>
            </c:dLbl>
            <c:dLbl>
              <c:idx val="11"/>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33.252
4,83%</a:t>
                    </a:r>
                  </a:p>
                </c:rich>
              </c:tx>
              <c:spPr>
                <a:noFill/>
                <a:ln>
                  <a:noFill/>
                </a:ln>
                <a:effectLst/>
              </c:spPr>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FF4-4E22-9343-CB2DC8763A23}"/>
                </c:ext>
              </c:extLst>
            </c:dLbl>
            <c:dLbl>
              <c:idx val="12"/>
              <c:tx>
                <c:rich>
                  <a:bodyPr/>
                  <a:lstStyle/>
                  <a:p>
                    <a:r>
                      <a:rPr lang="es-ES"/>
                      <a:t>4.356
4,84%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FF4-4E22-9343-CB2DC8763A23}"/>
                </c:ext>
              </c:extLst>
            </c:dLbl>
            <c:dLbl>
              <c:idx val="13"/>
              <c:tx>
                <c:rich>
                  <a:bodyPr/>
                  <a:lstStyle/>
                  <a:p>
                    <a:r>
                      <a:rPr lang="es-ES"/>
                      <a:t>434
4,93%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FF4-4E22-9343-CB2DC8763A23}"/>
                </c:ext>
              </c:extLst>
            </c:dLbl>
            <c:dLbl>
              <c:idx val="14"/>
              <c:tx>
                <c:rich>
                  <a:bodyPr/>
                  <a:lstStyle/>
                  <a:p>
                    <a:r>
                      <a:rPr lang="es-ES"/>
                      <a:t>283
6,20%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AFF4-4E22-9343-CB2DC8763A23}"/>
                </c:ext>
              </c:extLst>
            </c:dLbl>
            <c:dLbl>
              <c:idx val="15"/>
              <c:tx>
                <c:rich>
                  <a:bodyPr/>
                  <a:lstStyle/>
                  <a:p>
                    <a:r>
                      <a:rPr lang="es-ES"/>
                      <a:t>1.039
8,42%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AFF4-4E22-9343-CB2DC8763A23}"/>
                </c:ext>
              </c:extLst>
            </c:dLbl>
            <c:dLbl>
              <c:idx val="16"/>
              <c:tx>
                <c:rich>
                  <a:bodyPr/>
                  <a:lstStyle/>
                  <a:p>
                    <a:r>
                      <a:rPr lang="es-ES"/>
                      <a:t>1.389
9,82%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AFF4-4E22-9343-CB2DC8763A23}"/>
                </c:ext>
              </c:extLst>
            </c:dLbl>
            <c:dLbl>
              <c:idx val="17"/>
              <c:tx>
                <c:rich>
                  <a:bodyPr/>
                  <a:lstStyle/>
                  <a:p>
                    <a:r>
                      <a:rPr lang="es-ES"/>
                      <a:t>11.087
9,98%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AFF4-4E22-9343-CB2DC8763A23}"/>
                </c:ext>
              </c:extLst>
            </c:dLbl>
            <c:dLbl>
              <c:idx val="18"/>
              <c:tx>
                <c:rich>
                  <a:bodyPr/>
                  <a:lstStyle/>
                  <a:p>
                    <a:r>
                      <a:rPr lang="es-ES"/>
                      <a:t>2.360
10,98%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AFF4-4E22-9343-CB2DC8763A23}"/>
                </c:ext>
              </c:extLst>
            </c:dLbl>
            <c:dLbl>
              <c:idx val="19"/>
              <c:tx>
                <c:rich>
                  <a:bodyPr/>
                  <a:lstStyle/>
                  <a:p>
                    <a:r>
                      <a:rPr lang="es-ES"/>
                      <a:t>3.138
11,38%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AFF4-4E22-9343-CB2DC8763A23}"/>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Galicia</c:v>
              </c:pt>
              <c:pt idx="3">
                <c:v>Canarias</c:v>
              </c:pt>
              <c:pt idx="4">
                <c:v>Navarra, Comunidad Foral de</c:v>
              </c:pt>
              <c:pt idx="5">
                <c:v>Asturias, Principado de</c:v>
              </c:pt>
              <c:pt idx="6">
                <c:v>Andalucía</c:v>
              </c:pt>
              <c:pt idx="7">
                <c:v>Ceuta</c:v>
              </c:pt>
              <c:pt idx="8">
                <c:v>Castilla - La Mancha</c:v>
              </c:pt>
              <c:pt idx="9">
                <c:v>Melilla</c:v>
              </c:pt>
              <c:pt idx="10">
                <c:v>Comunitat Valenciana</c:v>
              </c:pt>
              <c:pt idx="11">
                <c:v>Total Nacional</c:v>
              </c:pt>
              <c:pt idx="12">
                <c:v>Madrid, Comunidad de</c:v>
              </c:pt>
              <c:pt idx="13">
                <c:v>Cantabria</c:v>
              </c:pt>
              <c:pt idx="14">
                <c:v>Rioja, La</c:v>
              </c:pt>
              <c:pt idx="15">
                <c:v>Balears, Illes</c:v>
              </c:pt>
              <c:pt idx="16">
                <c:v>Extremadura</c:v>
              </c:pt>
              <c:pt idx="17">
                <c:v>Cataluña</c:v>
              </c:pt>
              <c:pt idx="18">
                <c:v>Murcia, Región de</c:v>
              </c:pt>
              <c:pt idx="19">
                <c:v>País Vasco</c:v>
              </c:pt>
            </c:strLit>
          </c:cat>
          <c:val>
            <c:numLit>
              <c:formatCode>General</c:formatCode>
              <c:ptCount val="20"/>
              <c:pt idx="0">
                <c:v>24</c:v>
              </c:pt>
              <c:pt idx="1">
                <c:v>78</c:v>
              </c:pt>
              <c:pt idx="2">
                <c:v>118</c:v>
              </c:pt>
              <c:pt idx="3">
                <c:v>150</c:v>
              </c:pt>
              <c:pt idx="4">
                <c:v>66</c:v>
              </c:pt>
              <c:pt idx="5">
                <c:v>192</c:v>
              </c:pt>
              <c:pt idx="6">
                <c:v>3926</c:v>
              </c:pt>
              <c:pt idx="7">
                <c:v>21</c:v>
              </c:pt>
              <c:pt idx="8">
                <c:v>980</c:v>
              </c:pt>
              <c:pt idx="9">
                <c:v>45</c:v>
              </c:pt>
              <c:pt idx="10">
                <c:v>3566</c:v>
              </c:pt>
              <c:pt idx="11">
                <c:v>33252</c:v>
              </c:pt>
              <c:pt idx="12">
                <c:v>4356</c:v>
              </c:pt>
              <c:pt idx="13">
                <c:v>434</c:v>
              </c:pt>
              <c:pt idx="14">
                <c:v>283</c:v>
              </c:pt>
              <c:pt idx="15">
                <c:v>1039</c:v>
              </c:pt>
              <c:pt idx="16">
                <c:v>1389</c:v>
              </c:pt>
              <c:pt idx="17">
                <c:v>11087</c:v>
              </c:pt>
              <c:pt idx="18">
                <c:v>2360</c:v>
              </c:pt>
              <c:pt idx="19">
                <c:v>3138</c:v>
              </c:pt>
            </c:numLit>
          </c:val>
          <c:extLst>
            <c:ext xmlns:c16="http://schemas.microsoft.com/office/drawing/2014/chart" uri="{C3380CC4-5D6E-409C-BE32-E72D297353CC}">
              <c16:uniqueId val="{00000015-AFF4-4E22-9343-CB2DC8763A23}"/>
            </c:ext>
          </c:extLst>
        </c:ser>
        <c:dLbls>
          <c:showLegendKey val="0"/>
          <c:showVal val="0"/>
          <c:showCatName val="0"/>
          <c:showSerName val="0"/>
          <c:showPercent val="0"/>
          <c:showBubbleSize val="0"/>
        </c:dLbls>
        <c:gapWidth val="40"/>
        <c:overlap val="100"/>
        <c:axId val="1936666768"/>
        <c:axId val="1936669648"/>
      </c:barChart>
      <c:catAx>
        <c:axId val="1936666768"/>
        <c:scaling>
          <c:orientation val="minMax"/>
        </c:scaling>
        <c:delete val="0"/>
        <c:axPos val="b"/>
        <c:numFmt formatCode="General" sourceLinked="1"/>
        <c:majorTickMark val="out"/>
        <c:minorTickMark val="none"/>
        <c:tickLblPos val="nextTo"/>
        <c:txPr>
          <a:bodyPr rot="-2700000" vert="horz"/>
          <a:lstStyle/>
          <a:p>
            <a:pPr>
              <a:defRPr sz="900" b="1">
                <a:solidFill>
                  <a:srgbClr val="000000"/>
                </a:solidFill>
                <a:latin typeface="Calibri"/>
                <a:ea typeface="Calibri"/>
                <a:cs typeface="Calibri"/>
              </a:defRPr>
            </a:pPr>
            <a:endParaRPr lang="es-ES"/>
          </a:p>
        </c:txPr>
        <c:crossAx val="1936669648"/>
        <c:crosses val="autoZero"/>
        <c:auto val="1"/>
        <c:lblAlgn val="ctr"/>
        <c:lblOffset val="100"/>
        <c:noMultiLvlLbl val="0"/>
      </c:catAx>
      <c:valAx>
        <c:axId val="1936669648"/>
        <c:scaling>
          <c:orientation val="minMax"/>
          <c:max val="1"/>
          <c:min val="0"/>
        </c:scaling>
        <c:delete val="0"/>
        <c:axPos val="l"/>
        <c:numFmt formatCode="0%" sourceLinked="0"/>
        <c:majorTickMark val="out"/>
        <c:minorTickMark val="none"/>
        <c:tickLblPos val="nextTo"/>
        <c:txPr>
          <a:bodyPr/>
          <a:lstStyle/>
          <a:p>
            <a:pPr>
              <a:defRPr sz="900">
                <a:solidFill>
                  <a:srgbClr val="000000"/>
                </a:solidFill>
                <a:latin typeface="Calibri"/>
                <a:ea typeface="Calibri"/>
                <a:cs typeface="Calibri"/>
              </a:defRPr>
            </a:pPr>
            <a:endParaRPr lang="es-ES"/>
          </a:p>
        </c:txPr>
        <c:crossAx val="1936666768"/>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000000"/>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Personas beneficiarias con derecho a prestación con resolución de PIA</c:v>
          </c:tx>
          <c:spPr>
            <a:solidFill>
              <a:srgbClr val="AD84C6"/>
            </a:solidFill>
            <a:ln w="9525">
              <a:solidFill>
                <a:srgbClr val="000000"/>
              </a:solidFill>
            </a:ln>
          </c:spPr>
          <c:invertIfNegative val="0"/>
          <c:dPt>
            <c:idx val="11"/>
            <c:invertIfNegative val="0"/>
            <c:bubble3D val="0"/>
            <c:spPr>
              <a:solidFill>
                <a:srgbClr val="5A3471"/>
              </a:solidFill>
              <a:ln w="9525">
                <a:solidFill>
                  <a:srgbClr val="000000"/>
                </a:solidFill>
              </a:ln>
            </c:spPr>
            <c:extLst>
              <c:ext xmlns:c16="http://schemas.microsoft.com/office/drawing/2014/chart" uri="{C3380CC4-5D6E-409C-BE32-E72D297353CC}">
                <c16:uniqueId val="{0000000C-A35E-495E-99C2-D04641EBFB1E}"/>
              </c:ext>
            </c:extLst>
          </c:dPt>
          <c:dLbls>
            <c:dLbl>
              <c:idx val="0"/>
              <c:tx>
                <c:rich>
                  <a:bodyPr/>
                  <a:lstStyle/>
                  <a:p>
                    <a:r>
                      <a:rPr lang="es-ES"/>
                      <a:t>51.948
99,85%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5E-495E-99C2-D04641EBFB1E}"/>
                </c:ext>
              </c:extLst>
            </c:dLbl>
            <c:dLbl>
              <c:idx val="1"/>
              <c:tx>
                <c:rich>
                  <a:bodyPr/>
                  <a:lstStyle/>
                  <a:p>
                    <a:r>
                      <a:rPr lang="es-ES"/>
                      <a:t>18.320
99,80%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5E-495E-99C2-D04641EBFB1E}"/>
                </c:ext>
              </c:extLst>
            </c:dLbl>
            <c:dLbl>
              <c:idx val="2"/>
              <c:tx>
                <c:rich>
                  <a:bodyPr/>
                  <a:lstStyle/>
                  <a:p>
                    <a:r>
                      <a:rPr lang="es-ES"/>
                      <a:t>22.899
99,42%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5E-495E-99C2-D04641EBFB1E}"/>
                </c:ext>
              </c:extLst>
            </c:dLbl>
            <c:dLbl>
              <c:idx val="3"/>
              <c:tx>
                <c:rich>
                  <a:bodyPr/>
                  <a:lstStyle/>
                  <a:p>
                    <a:r>
                      <a:rPr lang="es-ES"/>
                      <a:t>37.475
98,91%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5E-495E-99C2-D04641EBFB1E}"/>
                </c:ext>
              </c:extLst>
            </c:dLbl>
            <c:dLbl>
              <c:idx val="4"/>
              <c:tx>
                <c:rich>
                  <a:bodyPr/>
                  <a:lstStyle/>
                  <a:p>
                    <a:r>
                      <a:rPr lang="es-ES"/>
                      <a:t>16.979
98,56%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5E-495E-99C2-D04641EBFB1E}"/>
                </c:ext>
              </c:extLst>
            </c:dLbl>
            <c:dLbl>
              <c:idx val="5"/>
              <c:tx>
                <c:rich>
                  <a:bodyPr/>
                  <a:lstStyle/>
                  <a:p>
                    <a:r>
                      <a:rPr lang="es-ES"/>
                      <a:t>7.648
95,90%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5E-495E-99C2-D04641EBFB1E}"/>
                </c:ext>
              </c:extLst>
            </c:dLbl>
            <c:dLbl>
              <c:idx val="6"/>
              <c:tx>
                <c:rich>
                  <a:bodyPr/>
                  <a:lstStyle/>
                  <a:p>
                    <a:r>
                      <a:rPr lang="es-ES"/>
                      <a:t>118.551
95,47%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5E-495E-99C2-D04641EBFB1E}"/>
                </c:ext>
              </c:extLst>
            </c:dLbl>
            <c:dLbl>
              <c:idx val="7"/>
              <c:tx>
                <c:rich>
                  <a:bodyPr/>
                  <a:lstStyle/>
                  <a:p>
                    <a:r>
                      <a:rPr lang="es-ES"/>
                      <a:t>30.785
95,06%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35E-495E-99C2-D04641EBFB1E}"/>
                </c:ext>
              </c:extLst>
            </c:dLbl>
            <c:dLbl>
              <c:idx val="8"/>
              <c:tx>
                <c:rich>
                  <a:bodyPr/>
                  <a:lstStyle/>
                  <a:p>
                    <a:r>
                      <a:rPr lang="es-ES"/>
                      <a:t>650
94,07%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35E-495E-99C2-D04641EBFB1E}"/>
                </c:ext>
              </c:extLst>
            </c:dLbl>
            <c:dLbl>
              <c:idx val="9"/>
              <c:tx>
                <c:rich>
                  <a:bodyPr/>
                  <a:lstStyle/>
                  <a:p>
                    <a:r>
                      <a:rPr lang="es-ES"/>
                      <a:t>65.759
92,66%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35E-495E-99C2-D04641EBFB1E}"/>
                </c:ext>
              </c:extLst>
            </c:dLbl>
            <c:dLbl>
              <c:idx val="10"/>
              <c:tx>
                <c:rich>
                  <a:bodyPr/>
                  <a:lstStyle/>
                  <a:p>
                    <a:r>
                      <a:rPr lang="es-ES"/>
                      <a:t>67.263
91,55%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35E-495E-99C2-D04641EBFB1E}"/>
                </c:ext>
              </c:extLst>
            </c:dLbl>
            <c:dLbl>
              <c:idx val="11"/>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642.387
90,55%</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35E-495E-99C2-D04641EBFB1E}"/>
                </c:ext>
              </c:extLst>
            </c:dLbl>
            <c:dLbl>
              <c:idx val="12"/>
              <c:tx>
                <c:rich>
                  <a:bodyPr/>
                  <a:lstStyle/>
                  <a:p>
                    <a:r>
                      <a:rPr lang="es-ES"/>
                      <a:t>642
90,04%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35E-495E-99C2-D04641EBFB1E}"/>
                </c:ext>
              </c:extLst>
            </c:dLbl>
            <c:dLbl>
              <c:idx val="13"/>
              <c:tx>
                <c:rich>
                  <a:bodyPr/>
                  <a:lstStyle/>
                  <a:p>
                    <a:r>
                      <a:rPr lang="es-ES"/>
                      <a:t>5.911
87,53%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35E-495E-99C2-D04641EBFB1E}"/>
                </c:ext>
              </c:extLst>
            </c:dLbl>
            <c:dLbl>
              <c:idx val="14"/>
              <c:tx>
                <c:rich>
                  <a:bodyPr/>
                  <a:lstStyle/>
                  <a:p>
                    <a:r>
                      <a:rPr lang="es-ES"/>
                      <a:t>15.700
86,82%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35E-495E-99C2-D04641EBFB1E}"/>
                </c:ext>
              </c:extLst>
            </c:dLbl>
            <c:dLbl>
              <c:idx val="15"/>
              <c:tx>
                <c:rich>
                  <a:bodyPr/>
                  <a:lstStyle/>
                  <a:p>
                    <a:r>
                      <a:rPr lang="es-ES"/>
                      <a:t>3.403
85,85%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35E-495E-99C2-D04641EBFB1E}"/>
                </c:ext>
              </c:extLst>
            </c:dLbl>
            <c:dLbl>
              <c:idx val="16"/>
              <c:tx>
                <c:rich>
                  <a:bodyPr/>
                  <a:lstStyle/>
                  <a:p>
                    <a:r>
                      <a:rPr lang="es-ES"/>
                      <a:t>12.575
82,26%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35E-495E-99C2-D04641EBFB1E}"/>
                </c:ext>
              </c:extLst>
            </c:dLbl>
            <c:dLbl>
              <c:idx val="17"/>
              <c:tx>
                <c:rich>
                  <a:bodyPr/>
                  <a:lstStyle/>
                  <a:p>
                    <a:r>
                      <a:rPr lang="es-ES"/>
                      <a:t>18.436
82,12%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35E-495E-99C2-D04641EBFB1E}"/>
                </c:ext>
              </c:extLst>
            </c:dLbl>
            <c:dLbl>
              <c:idx val="18"/>
              <c:tx>
                <c:rich>
                  <a:bodyPr/>
                  <a:lstStyle/>
                  <a:p>
                    <a:r>
                      <a:rPr lang="es-ES"/>
                      <a:t>33.524
81,58%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35E-495E-99C2-D04641EBFB1E}"/>
                </c:ext>
              </c:extLst>
            </c:dLbl>
            <c:dLbl>
              <c:idx val="19"/>
              <c:tx>
                <c:rich>
                  <a:bodyPr/>
                  <a:lstStyle/>
                  <a:p>
                    <a:r>
                      <a:rPr lang="es-ES"/>
                      <a:t>113.919
79,72%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35E-495E-99C2-D04641EBFB1E}"/>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Castilla y León</c:v>
              </c:pt>
              <c:pt idx="1">
                <c:v>Aragón</c:v>
              </c:pt>
              <c:pt idx="2">
                <c:v>Canarias</c:v>
              </c:pt>
              <c:pt idx="3">
                <c:v>Galicia</c:v>
              </c:pt>
              <c:pt idx="4">
                <c:v>Asturias, Principado de</c:v>
              </c:pt>
              <c:pt idx="5">
                <c:v>Navarra, Comunidad Foral de</c:v>
              </c:pt>
              <c:pt idx="6">
                <c:v>Andalucía</c:v>
              </c:pt>
              <c:pt idx="7">
                <c:v>Castilla - La Mancha</c:v>
              </c:pt>
              <c:pt idx="8">
                <c:v>Ceuta</c:v>
              </c:pt>
              <c:pt idx="9">
                <c:v>Comunitat Valenciana</c:v>
              </c:pt>
              <c:pt idx="10">
                <c:v>Madrid, Comunidad de</c:v>
              </c:pt>
              <c:pt idx="11">
                <c:v>Total Nacional</c:v>
              </c:pt>
              <c:pt idx="12">
                <c:v>Melilla</c:v>
              </c:pt>
              <c:pt idx="13">
                <c:v>Cantabria</c:v>
              </c:pt>
              <c:pt idx="14">
                <c:v>Balears, Illes</c:v>
              </c:pt>
              <c:pt idx="15">
                <c:v>Rioja, La</c:v>
              </c:pt>
              <c:pt idx="16">
                <c:v>Extremadura</c:v>
              </c:pt>
              <c:pt idx="17">
                <c:v>Murcia, Región de</c:v>
              </c:pt>
              <c:pt idx="18">
                <c:v>País Vasco</c:v>
              </c:pt>
              <c:pt idx="19">
                <c:v>Cataluña</c:v>
              </c:pt>
            </c:strLit>
          </c:cat>
          <c:val>
            <c:numLit>
              <c:formatCode>General</c:formatCode>
              <c:ptCount val="20"/>
              <c:pt idx="0">
                <c:v>51948</c:v>
              </c:pt>
              <c:pt idx="1">
                <c:v>18320</c:v>
              </c:pt>
              <c:pt idx="2">
                <c:v>22899</c:v>
              </c:pt>
              <c:pt idx="3">
                <c:v>37475</c:v>
              </c:pt>
              <c:pt idx="4">
                <c:v>16979</c:v>
              </c:pt>
              <c:pt idx="5">
                <c:v>7648</c:v>
              </c:pt>
              <c:pt idx="6">
                <c:v>118551</c:v>
              </c:pt>
              <c:pt idx="7">
                <c:v>30785</c:v>
              </c:pt>
              <c:pt idx="8">
                <c:v>650</c:v>
              </c:pt>
              <c:pt idx="9">
                <c:v>65759</c:v>
              </c:pt>
              <c:pt idx="10">
                <c:v>67263</c:v>
              </c:pt>
              <c:pt idx="11">
                <c:v>642387</c:v>
              </c:pt>
              <c:pt idx="12">
                <c:v>642</c:v>
              </c:pt>
              <c:pt idx="13">
                <c:v>5911</c:v>
              </c:pt>
              <c:pt idx="14">
                <c:v>15700</c:v>
              </c:pt>
              <c:pt idx="15">
                <c:v>3403</c:v>
              </c:pt>
              <c:pt idx="16">
                <c:v>12575</c:v>
              </c:pt>
              <c:pt idx="17">
                <c:v>18436</c:v>
              </c:pt>
              <c:pt idx="18">
                <c:v>33524</c:v>
              </c:pt>
              <c:pt idx="19">
                <c:v>113919</c:v>
              </c:pt>
            </c:numLit>
          </c:val>
          <c:extLst>
            <c:ext xmlns:c16="http://schemas.microsoft.com/office/drawing/2014/chart" uri="{C3380CC4-5D6E-409C-BE32-E72D297353CC}">
              <c16:uniqueId val="{00000000-A35E-495E-99C2-D04641EBFB1E}"/>
            </c:ext>
          </c:extLst>
        </c:ser>
        <c:ser>
          <c:idx val="1"/>
          <c:order val="1"/>
          <c:tx>
            <c:v>Personas beneficiarias con derecho a prestación pendientes de resolución de PIA</c:v>
          </c:tx>
          <c:spPr>
            <a:solidFill>
              <a:srgbClr val="8784C6"/>
            </a:solidFill>
            <a:ln w="9525">
              <a:solidFill>
                <a:srgbClr val="000000"/>
              </a:solidFill>
            </a:ln>
          </c:spPr>
          <c:invertIfNegative val="0"/>
          <c:dPt>
            <c:idx val="11"/>
            <c:invertIfNegative val="0"/>
            <c:bubble3D val="0"/>
            <c:spPr>
              <a:solidFill>
                <a:srgbClr val="373472"/>
              </a:solidFill>
              <a:ln w="9525">
                <a:solidFill>
                  <a:srgbClr val="000000"/>
                </a:solidFill>
              </a:ln>
            </c:spPr>
            <c:extLst>
              <c:ext xmlns:c16="http://schemas.microsoft.com/office/drawing/2014/chart" uri="{C3380CC4-5D6E-409C-BE32-E72D297353CC}">
                <c16:uniqueId val="{00000021-A35E-495E-99C2-D04641EBFB1E}"/>
              </c:ext>
            </c:extLst>
          </c:dPt>
          <c:dLbls>
            <c:dLbl>
              <c:idx val="0"/>
              <c:tx>
                <c:rich>
                  <a:bodyPr/>
                  <a:lstStyle/>
                  <a:p>
                    <a:r>
                      <a:rPr lang="es-ES"/>
                      <a:t>80
0,15%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35E-495E-99C2-D04641EBFB1E}"/>
                </c:ext>
              </c:extLst>
            </c:dLbl>
            <c:dLbl>
              <c:idx val="1"/>
              <c:tx>
                <c:rich>
                  <a:bodyPr/>
                  <a:lstStyle/>
                  <a:p>
                    <a:r>
                      <a:rPr lang="es-ES"/>
                      <a:t>36
0,20%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35E-495E-99C2-D04641EBFB1E}"/>
                </c:ext>
              </c:extLst>
            </c:dLbl>
            <c:dLbl>
              <c:idx val="2"/>
              <c:tx>
                <c:rich>
                  <a:bodyPr/>
                  <a:lstStyle/>
                  <a:p>
                    <a:r>
                      <a:rPr lang="es-ES"/>
                      <a:t>134
0,58%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35E-495E-99C2-D04641EBFB1E}"/>
                </c:ext>
              </c:extLst>
            </c:dLbl>
            <c:dLbl>
              <c:idx val="3"/>
              <c:tx>
                <c:rich>
                  <a:bodyPr/>
                  <a:lstStyle/>
                  <a:p>
                    <a:r>
                      <a:rPr lang="es-ES"/>
                      <a:t>414
1,09%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35E-495E-99C2-D04641EBFB1E}"/>
                </c:ext>
              </c:extLst>
            </c:dLbl>
            <c:dLbl>
              <c:idx val="4"/>
              <c:tx>
                <c:rich>
                  <a:bodyPr/>
                  <a:lstStyle/>
                  <a:p>
                    <a:r>
                      <a:rPr lang="es-ES"/>
                      <a:t>248
1,44%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35E-495E-99C2-D04641EBFB1E}"/>
                </c:ext>
              </c:extLst>
            </c:dLbl>
            <c:dLbl>
              <c:idx val="5"/>
              <c:tx>
                <c:rich>
                  <a:bodyPr/>
                  <a:lstStyle/>
                  <a:p>
                    <a:r>
                      <a:rPr lang="es-ES"/>
                      <a:t>327
4,10%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35E-495E-99C2-D04641EBFB1E}"/>
                </c:ext>
              </c:extLst>
            </c:dLbl>
            <c:dLbl>
              <c:idx val="6"/>
              <c:tx>
                <c:rich>
                  <a:bodyPr/>
                  <a:lstStyle/>
                  <a:p>
                    <a:r>
                      <a:rPr lang="es-ES"/>
                      <a:t>5.624
4,53%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35E-495E-99C2-D04641EBFB1E}"/>
                </c:ext>
              </c:extLst>
            </c:dLbl>
            <c:dLbl>
              <c:idx val="7"/>
              <c:tx>
                <c:rich>
                  <a:bodyPr/>
                  <a:lstStyle/>
                  <a:p>
                    <a:r>
                      <a:rPr lang="es-ES"/>
                      <a:t>1.600
4,94%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35E-495E-99C2-D04641EBFB1E}"/>
                </c:ext>
              </c:extLst>
            </c:dLbl>
            <c:dLbl>
              <c:idx val="8"/>
              <c:tx>
                <c:rich>
                  <a:bodyPr/>
                  <a:lstStyle/>
                  <a:p>
                    <a:r>
                      <a:rPr lang="es-ES"/>
                      <a:t>41
5,93%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35E-495E-99C2-D04641EBFB1E}"/>
                </c:ext>
              </c:extLst>
            </c:dLbl>
            <c:dLbl>
              <c:idx val="9"/>
              <c:tx>
                <c:rich>
                  <a:bodyPr/>
                  <a:lstStyle/>
                  <a:p>
                    <a:r>
                      <a:rPr lang="es-ES"/>
                      <a:t>5.208
7,34%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35E-495E-99C2-D04641EBFB1E}"/>
                </c:ext>
              </c:extLst>
            </c:dLbl>
            <c:dLbl>
              <c:idx val="10"/>
              <c:tx>
                <c:rich>
                  <a:bodyPr/>
                  <a:lstStyle/>
                  <a:p>
                    <a:r>
                      <a:rPr lang="es-ES"/>
                      <a:t>6.205
8,45%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35E-495E-99C2-D04641EBFB1E}"/>
                </c:ext>
              </c:extLst>
            </c:dLbl>
            <c:dLbl>
              <c:idx val="11"/>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67.037
9,45%</a:t>
                    </a:r>
                  </a:p>
                </c:rich>
              </c:tx>
              <c:spPr>
                <a:noFill/>
                <a:ln>
                  <a:noFill/>
                </a:ln>
                <a:effectLst/>
              </c:spPr>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35E-495E-99C2-D04641EBFB1E}"/>
                </c:ext>
              </c:extLst>
            </c:dLbl>
            <c:dLbl>
              <c:idx val="12"/>
              <c:tx>
                <c:rich>
                  <a:bodyPr/>
                  <a:lstStyle/>
                  <a:p>
                    <a:r>
                      <a:rPr lang="es-ES"/>
                      <a:t>71
9,96%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35E-495E-99C2-D04641EBFB1E}"/>
                </c:ext>
              </c:extLst>
            </c:dLbl>
            <c:dLbl>
              <c:idx val="13"/>
              <c:tx>
                <c:rich>
                  <a:bodyPr/>
                  <a:lstStyle/>
                  <a:p>
                    <a:r>
                      <a:rPr lang="es-ES"/>
                      <a:t>842
12,47%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35E-495E-99C2-D04641EBFB1E}"/>
                </c:ext>
              </c:extLst>
            </c:dLbl>
            <c:dLbl>
              <c:idx val="14"/>
              <c:tx>
                <c:rich>
                  <a:bodyPr/>
                  <a:lstStyle/>
                  <a:p>
                    <a:r>
                      <a:rPr lang="es-ES"/>
                      <a:t>2.383
13,18%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A35E-495E-99C2-D04641EBFB1E}"/>
                </c:ext>
              </c:extLst>
            </c:dLbl>
            <c:dLbl>
              <c:idx val="15"/>
              <c:tx>
                <c:rich>
                  <a:bodyPr/>
                  <a:lstStyle/>
                  <a:p>
                    <a:r>
                      <a:rPr lang="es-ES"/>
                      <a:t>561
14,15%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A35E-495E-99C2-D04641EBFB1E}"/>
                </c:ext>
              </c:extLst>
            </c:dLbl>
            <c:dLbl>
              <c:idx val="16"/>
              <c:tx>
                <c:rich>
                  <a:bodyPr/>
                  <a:lstStyle/>
                  <a:p>
                    <a:r>
                      <a:rPr lang="es-ES"/>
                      <a:t>2.711
17,74%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A35E-495E-99C2-D04641EBFB1E}"/>
                </c:ext>
              </c:extLst>
            </c:dLbl>
            <c:dLbl>
              <c:idx val="17"/>
              <c:tx>
                <c:rich>
                  <a:bodyPr/>
                  <a:lstStyle/>
                  <a:p>
                    <a:r>
                      <a:rPr lang="es-ES"/>
                      <a:t>4.013
17,88%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A35E-495E-99C2-D04641EBFB1E}"/>
                </c:ext>
              </c:extLst>
            </c:dLbl>
            <c:dLbl>
              <c:idx val="18"/>
              <c:tx>
                <c:rich>
                  <a:bodyPr/>
                  <a:lstStyle/>
                  <a:p>
                    <a:r>
                      <a:rPr lang="es-ES"/>
                      <a:t>7.568
18,42%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A35E-495E-99C2-D04641EBFB1E}"/>
                </c:ext>
              </c:extLst>
            </c:dLbl>
            <c:dLbl>
              <c:idx val="19"/>
              <c:tx>
                <c:rich>
                  <a:bodyPr/>
                  <a:lstStyle/>
                  <a:p>
                    <a:r>
                      <a:rPr lang="es-ES"/>
                      <a:t>28.971
20,28%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A35E-495E-99C2-D04641EBFB1E}"/>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Castilla y León</c:v>
              </c:pt>
              <c:pt idx="1">
                <c:v>Aragón</c:v>
              </c:pt>
              <c:pt idx="2">
                <c:v>Canarias</c:v>
              </c:pt>
              <c:pt idx="3">
                <c:v>Galicia</c:v>
              </c:pt>
              <c:pt idx="4">
                <c:v>Asturias, Principado de</c:v>
              </c:pt>
              <c:pt idx="5">
                <c:v>Navarra, Comunidad Foral de</c:v>
              </c:pt>
              <c:pt idx="6">
                <c:v>Andalucía</c:v>
              </c:pt>
              <c:pt idx="7">
                <c:v>Castilla - La Mancha</c:v>
              </c:pt>
              <c:pt idx="8">
                <c:v>Ceuta</c:v>
              </c:pt>
              <c:pt idx="9">
                <c:v>Comunitat Valenciana</c:v>
              </c:pt>
              <c:pt idx="10">
                <c:v>Madrid, Comunidad de</c:v>
              </c:pt>
              <c:pt idx="11">
                <c:v>Total Nacional</c:v>
              </c:pt>
              <c:pt idx="12">
                <c:v>Melilla</c:v>
              </c:pt>
              <c:pt idx="13">
                <c:v>Cantabria</c:v>
              </c:pt>
              <c:pt idx="14">
                <c:v>Balears, Illes</c:v>
              </c:pt>
              <c:pt idx="15">
                <c:v>Rioja, La</c:v>
              </c:pt>
              <c:pt idx="16">
                <c:v>Extremadura</c:v>
              </c:pt>
              <c:pt idx="17">
                <c:v>Murcia, Región de</c:v>
              </c:pt>
              <c:pt idx="18">
                <c:v>País Vasco</c:v>
              </c:pt>
              <c:pt idx="19">
                <c:v>Cataluña</c:v>
              </c:pt>
            </c:strLit>
          </c:cat>
          <c:val>
            <c:numLit>
              <c:formatCode>General</c:formatCode>
              <c:ptCount val="20"/>
              <c:pt idx="0">
                <c:v>80</c:v>
              </c:pt>
              <c:pt idx="1">
                <c:v>36</c:v>
              </c:pt>
              <c:pt idx="2">
                <c:v>134</c:v>
              </c:pt>
              <c:pt idx="3">
                <c:v>414</c:v>
              </c:pt>
              <c:pt idx="4">
                <c:v>248</c:v>
              </c:pt>
              <c:pt idx="5">
                <c:v>327</c:v>
              </c:pt>
              <c:pt idx="6">
                <c:v>5624</c:v>
              </c:pt>
              <c:pt idx="7">
                <c:v>1600</c:v>
              </c:pt>
              <c:pt idx="8">
                <c:v>41</c:v>
              </c:pt>
              <c:pt idx="9">
                <c:v>5208</c:v>
              </c:pt>
              <c:pt idx="10">
                <c:v>6205</c:v>
              </c:pt>
              <c:pt idx="11">
                <c:v>67037</c:v>
              </c:pt>
              <c:pt idx="12">
                <c:v>71</c:v>
              </c:pt>
              <c:pt idx="13">
                <c:v>842</c:v>
              </c:pt>
              <c:pt idx="14">
                <c:v>2383</c:v>
              </c:pt>
              <c:pt idx="15">
                <c:v>561</c:v>
              </c:pt>
              <c:pt idx="16">
                <c:v>2711</c:v>
              </c:pt>
              <c:pt idx="17">
                <c:v>4013</c:v>
              </c:pt>
              <c:pt idx="18">
                <c:v>7568</c:v>
              </c:pt>
              <c:pt idx="19">
                <c:v>28971</c:v>
              </c:pt>
            </c:numLit>
          </c:val>
          <c:extLst>
            <c:ext xmlns:c16="http://schemas.microsoft.com/office/drawing/2014/chart" uri="{C3380CC4-5D6E-409C-BE32-E72D297353CC}">
              <c16:uniqueId val="{00000015-A35E-495E-99C2-D04641EBFB1E}"/>
            </c:ext>
          </c:extLst>
        </c:ser>
        <c:dLbls>
          <c:showLegendKey val="0"/>
          <c:showVal val="0"/>
          <c:showCatName val="0"/>
          <c:showSerName val="0"/>
          <c:showPercent val="0"/>
          <c:showBubbleSize val="0"/>
        </c:dLbls>
        <c:gapWidth val="40"/>
        <c:overlap val="100"/>
        <c:axId val="1936682608"/>
        <c:axId val="1936673008"/>
      </c:barChart>
      <c:catAx>
        <c:axId val="1936682608"/>
        <c:scaling>
          <c:orientation val="minMax"/>
        </c:scaling>
        <c:delete val="0"/>
        <c:axPos val="b"/>
        <c:numFmt formatCode="General" sourceLinked="1"/>
        <c:majorTickMark val="out"/>
        <c:minorTickMark val="none"/>
        <c:tickLblPos val="nextTo"/>
        <c:txPr>
          <a:bodyPr rot="-2700000" vert="horz"/>
          <a:lstStyle/>
          <a:p>
            <a:pPr>
              <a:defRPr sz="900" b="1">
                <a:solidFill>
                  <a:srgbClr val="000000"/>
                </a:solidFill>
                <a:latin typeface="Calibri"/>
                <a:ea typeface="Calibri"/>
                <a:cs typeface="Calibri"/>
              </a:defRPr>
            </a:pPr>
            <a:endParaRPr lang="es-ES"/>
          </a:p>
        </c:txPr>
        <c:crossAx val="1936673008"/>
        <c:crosses val="autoZero"/>
        <c:auto val="1"/>
        <c:lblAlgn val="ctr"/>
        <c:lblOffset val="100"/>
        <c:noMultiLvlLbl val="0"/>
      </c:catAx>
      <c:valAx>
        <c:axId val="1936673008"/>
        <c:scaling>
          <c:orientation val="minMax"/>
          <c:max val="1"/>
          <c:min val="0"/>
        </c:scaling>
        <c:delete val="0"/>
        <c:axPos val="l"/>
        <c:numFmt formatCode="0%" sourceLinked="0"/>
        <c:majorTickMark val="out"/>
        <c:minorTickMark val="none"/>
        <c:tickLblPos val="nextTo"/>
        <c:txPr>
          <a:bodyPr/>
          <a:lstStyle/>
          <a:p>
            <a:pPr>
              <a:defRPr sz="900">
                <a:solidFill>
                  <a:srgbClr val="000000"/>
                </a:solidFill>
                <a:latin typeface="Calibri"/>
                <a:ea typeface="Calibri"/>
                <a:cs typeface="Calibri"/>
              </a:defRPr>
            </a:pPr>
            <a:endParaRPr lang="es-ES"/>
          </a:p>
        </c:txPr>
        <c:crossAx val="1936682608"/>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000000"/>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solicitudes en el tramo de edad de 80 años y más sobre la población de dicha edad</a:t>
            </a:r>
          </a:p>
        </c:rich>
      </c:tx>
      <c:overlay val="0"/>
    </c:title>
    <c:autoTitleDeleted val="0"/>
    <c:plotArea>
      <c:layout/>
      <c:barChart>
        <c:barDir val="col"/>
        <c:grouping val="clustered"/>
        <c:varyColors val="0"/>
        <c:ser>
          <c:idx val="0"/>
          <c:order val="0"/>
          <c:tx>
            <c:v>Porcentaje de solicitudes en el tramo de edad de 80 años y más sobre la población de dicha edad</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535C-494A-945E-2EFB2EC9FE07}"/>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Cataluña</c:v>
              </c:pt>
              <c:pt idx="2">
                <c:v>Castilla y León</c:v>
              </c:pt>
              <c:pt idx="3">
                <c:v>Extremadura</c:v>
              </c:pt>
              <c:pt idx="4">
                <c:v>Castilla - La Mancha</c:v>
              </c:pt>
              <c:pt idx="5">
                <c:v>Murcia, Región de</c:v>
              </c:pt>
              <c:pt idx="6">
                <c:v>Balears, Illes</c:v>
              </c:pt>
              <c:pt idx="7">
                <c:v>Total Nacional</c:v>
              </c:pt>
              <c:pt idx="8">
                <c:v>Comunitat Valenciana</c:v>
              </c:pt>
              <c:pt idx="9">
                <c:v>Madrid, Comunidad de</c:v>
              </c:pt>
              <c:pt idx="10">
                <c:v>País Vasco</c:v>
              </c:pt>
              <c:pt idx="11">
                <c:v>Aragón</c:v>
              </c:pt>
              <c:pt idx="12">
                <c:v>Rioja, La</c:v>
              </c:pt>
              <c:pt idx="13">
                <c:v>Melilla</c:v>
              </c:pt>
              <c:pt idx="14">
                <c:v>Canarias</c:v>
              </c:pt>
              <c:pt idx="15">
                <c:v>Asturias, Principado de</c:v>
              </c:pt>
              <c:pt idx="16">
                <c:v>Navarra, Comunidad Foral de</c:v>
              </c:pt>
              <c:pt idx="17">
                <c:v>Cantabria</c:v>
              </c:pt>
              <c:pt idx="18">
                <c:v>Ceuta</c:v>
              </c:pt>
              <c:pt idx="19">
                <c:v>Galicia</c:v>
              </c:pt>
            </c:strLit>
          </c:cat>
          <c:val>
            <c:numLit>
              <c:formatCode>General</c:formatCode>
              <c:ptCount val="20"/>
              <c:pt idx="0">
                <c:v>49.969442339361159</c:v>
              </c:pt>
              <c:pt idx="1">
                <c:v>46.273945600106913</c:v>
              </c:pt>
              <c:pt idx="2">
                <c:v>44.230442291001168</c:v>
              </c:pt>
              <c:pt idx="3">
                <c:v>44.014672433967469</c:v>
              </c:pt>
              <c:pt idx="4">
                <c:v>43.895530377375323</c:v>
              </c:pt>
              <c:pt idx="5">
                <c:v>43.875326353188157</c:v>
              </c:pt>
              <c:pt idx="6">
                <c:v>42.588352237428332</c:v>
              </c:pt>
              <c:pt idx="7">
                <c:v>41.267890529966493</c:v>
              </c:pt>
              <c:pt idx="8">
                <c:v>41.13346695446603</c:v>
              </c:pt>
              <c:pt idx="9">
                <c:v>40.296686721215693</c:v>
              </c:pt>
              <c:pt idx="10">
                <c:v>39.141619603713977</c:v>
              </c:pt>
              <c:pt idx="11">
                <c:v>39.058904623369251</c:v>
              </c:pt>
              <c:pt idx="12">
                <c:v>39.00396842702019</c:v>
              </c:pt>
              <c:pt idx="13">
                <c:v>38.673805601317959</c:v>
              </c:pt>
              <c:pt idx="14">
                <c:v>34.742229861262793</c:v>
              </c:pt>
              <c:pt idx="15">
                <c:v>32.795624320636463</c:v>
              </c:pt>
              <c:pt idx="16">
                <c:v>31.549533520381399</c:v>
              </c:pt>
              <c:pt idx="17">
                <c:v>31.398823641020769</c:v>
              </c:pt>
              <c:pt idx="18">
                <c:v>25.448302174742469</c:v>
              </c:pt>
              <c:pt idx="19">
                <c:v>23.21434391499902</c:v>
              </c:pt>
            </c:numLit>
          </c:val>
          <c:extLst>
            <c:ext xmlns:c16="http://schemas.microsoft.com/office/drawing/2014/chart" uri="{C3380CC4-5D6E-409C-BE32-E72D297353CC}">
              <c16:uniqueId val="{00000000-535C-494A-945E-2EFB2EC9FE07}"/>
            </c:ext>
          </c:extLst>
        </c:ser>
        <c:dLbls>
          <c:showLegendKey val="0"/>
          <c:showVal val="0"/>
          <c:showCatName val="0"/>
          <c:showSerName val="0"/>
          <c:showPercent val="0"/>
          <c:showBubbleSize val="0"/>
        </c:dLbls>
        <c:gapWidth val="40"/>
        <c:axId val="1906707408"/>
        <c:axId val="1906711728"/>
      </c:barChart>
      <c:catAx>
        <c:axId val="190670740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11728"/>
        <c:crosses val="autoZero"/>
        <c:auto val="1"/>
        <c:lblAlgn val="ctr"/>
        <c:lblOffset val="100"/>
        <c:noMultiLvlLbl val="0"/>
      </c:catAx>
      <c:valAx>
        <c:axId val="1906711728"/>
        <c:scaling>
          <c:orientation val="minMax"/>
          <c:max val="6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06707408"/>
        <c:crosses val="autoZero"/>
        <c:crossBetween val="between"/>
        <c:majorUnit val="10"/>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rgbClr val="5A3471"/>
                </a:solidFill>
                <a:latin typeface="Calibri"/>
                <a:ea typeface="Calibri"/>
                <a:cs typeface="Calibri"/>
              </a:defRPr>
            </a:pPr>
            <a:r>
              <a:rPr lang="es-ES"/>
              <a:t>Evolución de las Altas y Bajas de Solicitudes.
Total nacional</a:t>
            </a:r>
          </a:p>
        </c:rich>
      </c:tx>
      <c:overlay val="0"/>
    </c:title>
    <c:autoTitleDeleted val="0"/>
    <c:plotArea>
      <c:layout/>
      <c:lineChart>
        <c:grouping val="standard"/>
        <c:varyColors val="0"/>
        <c:ser>
          <c:idx val="0"/>
          <c:order val="0"/>
          <c:tx>
            <c:v>Altas</c:v>
          </c:tx>
          <c:spPr>
            <a:ln w="28575">
              <a:solidFill>
                <a:srgbClr val="AD84C6"/>
              </a:solidFill>
            </a:ln>
          </c:spPr>
          <c:marker>
            <c:symbol val="none"/>
          </c:marker>
          <c:cat>
            <c:strLit>
              <c:ptCount val="65"/>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pt idx="63">
                <c:v>30/06/2026</c:v>
              </c:pt>
              <c:pt idx="64">
                <c:v>31/07/2026</c:v>
              </c:pt>
            </c:strLit>
          </c:cat>
          <c:val>
            <c:numLit>
              <c:formatCode>General</c:formatCode>
              <c:ptCount val="65"/>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pt idx="43">
                <c:v>33448</c:v>
              </c:pt>
              <c:pt idx="44">
                <c:v>38672</c:v>
              </c:pt>
              <c:pt idx="45">
                <c:v>24521</c:v>
              </c:pt>
              <c:pt idx="46">
                <c:v>34073</c:v>
              </c:pt>
              <c:pt idx="47">
                <c:v>32194</c:v>
              </c:pt>
              <c:pt idx="48">
                <c:v>38750</c:v>
              </c:pt>
              <c:pt idx="49">
                <c:v>40829</c:v>
              </c:pt>
              <c:pt idx="50">
                <c:v>37634</c:v>
              </c:pt>
              <c:pt idx="51">
                <c:v>35197</c:v>
              </c:pt>
              <c:pt idx="52">
                <c:v>36966</c:v>
              </c:pt>
              <c:pt idx="53">
                <c:v>29522</c:v>
              </c:pt>
              <c:pt idx="54">
                <c:v>34640</c:v>
              </c:pt>
              <c:pt idx="55">
                <c:v>40684</c:v>
              </c:pt>
              <c:pt idx="56">
                <c:v>45245</c:v>
              </c:pt>
              <c:pt idx="57">
                <c:v>35856</c:v>
              </c:pt>
              <c:pt idx="58">
                <c:v>32529</c:v>
              </c:pt>
              <c:pt idx="59">
                <c:v>44119</c:v>
              </c:pt>
              <c:pt idx="60">
                <c:v>46346</c:v>
              </c:pt>
              <c:pt idx="61">
                <c:v>38736</c:v>
              </c:pt>
              <c:pt idx="62">
                <c:v>32354</c:v>
              </c:pt>
              <c:pt idx="63">
                <c:v>37029</c:v>
              </c:pt>
              <c:pt idx="64">
                <c:v>37337</c:v>
              </c:pt>
            </c:numLit>
          </c:val>
          <c:smooth val="0"/>
          <c:extLst>
            <c:ext xmlns:c16="http://schemas.microsoft.com/office/drawing/2014/chart" uri="{C3380CC4-5D6E-409C-BE32-E72D297353CC}">
              <c16:uniqueId val="{00000000-05D5-4F9B-866B-4B84BFA127B0}"/>
            </c:ext>
          </c:extLst>
        </c:ser>
        <c:ser>
          <c:idx val="1"/>
          <c:order val="1"/>
          <c:tx>
            <c:v>Bajas</c:v>
          </c:tx>
          <c:spPr>
            <a:ln w="28575">
              <a:solidFill>
                <a:srgbClr val="5A3471"/>
              </a:solidFill>
            </a:ln>
          </c:spPr>
          <c:marker>
            <c:symbol val="none"/>
          </c:marker>
          <c:cat>
            <c:strLit>
              <c:ptCount val="65"/>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pt idx="63">
                <c:v>30/06/2026</c:v>
              </c:pt>
              <c:pt idx="64">
                <c:v>31/07/2026</c:v>
              </c:pt>
            </c:strLit>
          </c:cat>
          <c:val>
            <c:numLit>
              <c:formatCode>General</c:formatCode>
              <c:ptCount val="65"/>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pt idx="43">
                <c:v>20199</c:v>
              </c:pt>
              <c:pt idx="44">
                <c:v>23837</c:v>
              </c:pt>
              <c:pt idx="45">
                <c:v>20029</c:v>
              </c:pt>
              <c:pt idx="46">
                <c:v>22714</c:v>
              </c:pt>
              <c:pt idx="47">
                <c:v>29041</c:v>
              </c:pt>
              <c:pt idx="48">
                <c:v>23815</c:v>
              </c:pt>
              <c:pt idx="49">
                <c:v>25297</c:v>
              </c:pt>
              <c:pt idx="50">
                <c:v>22544</c:v>
              </c:pt>
              <c:pt idx="51">
                <c:v>21765</c:v>
              </c:pt>
              <c:pt idx="52">
                <c:v>24142</c:v>
              </c:pt>
              <c:pt idx="53">
                <c:v>21903</c:v>
              </c:pt>
              <c:pt idx="54">
                <c:v>21667</c:v>
              </c:pt>
              <c:pt idx="55">
                <c:v>20752</c:v>
              </c:pt>
              <c:pt idx="56">
                <c:v>24541</c:v>
              </c:pt>
              <c:pt idx="57">
                <c:v>22742</c:v>
              </c:pt>
              <c:pt idx="58">
                <c:v>26472</c:v>
              </c:pt>
              <c:pt idx="59">
                <c:v>41913</c:v>
              </c:pt>
              <c:pt idx="60">
                <c:v>25654</c:v>
              </c:pt>
              <c:pt idx="61">
                <c:v>24863</c:v>
              </c:pt>
              <c:pt idx="62">
                <c:v>23806</c:v>
              </c:pt>
              <c:pt idx="63">
                <c:v>22478</c:v>
              </c:pt>
              <c:pt idx="64">
                <c:v>23614</c:v>
              </c:pt>
            </c:numLit>
          </c:val>
          <c:smooth val="0"/>
          <c:extLst>
            <c:ext xmlns:c16="http://schemas.microsoft.com/office/drawing/2014/chart" uri="{C3380CC4-5D6E-409C-BE32-E72D297353CC}">
              <c16:uniqueId val="{00000001-05D5-4F9B-866B-4B84BFA127B0}"/>
            </c:ext>
          </c:extLst>
        </c:ser>
        <c:dLbls>
          <c:showLegendKey val="0"/>
          <c:showVal val="0"/>
          <c:showCatName val="0"/>
          <c:showSerName val="0"/>
          <c:showPercent val="0"/>
          <c:showBubbleSize val="0"/>
        </c:dLbls>
        <c:smooth val="0"/>
        <c:axId val="1906712688"/>
        <c:axId val="1906696368"/>
      </c:lineChart>
      <c:catAx>
        <c:axId val="1906712688"/>
        <c:scaling>
          <c:orientation val="minMax"/>
        </c:scaling>
        <c:delete val="0"/>
        <c:axPos val="b"/>
        <c:numFmt formatCode="m/d/yyyy" sourceLinked="0"/>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1906696368"/>
        <c:crosses val="autoZero"/>
        <c:auto val="1"/>
        <c:lblAlgn val="ctr"/>
        <c:lblOffset val="100"/>
        <c:noMultiLvlLbl val="0"/>
      </c:catAx>
      <c:valAx>
        <c:axId val="1906696368"/>
        <c:scaling>
          <c:orientation val="minMax"/>
          <c:min val="0"/>
        </c:scaling>
        <c:delete val="0"/>
        <c:axPos val="l"/>
        <c:numFmt formatCode="#,##0"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1906712688"/>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Solicitantes por sexo</a:t>
            </a:r>
          </a:p>
        </c:rich>
      </c:tx>
      <c:overlay val="0"/>
    </c:title>
    <c:autoTitleDeleted val="0"/>
    <c:view3D>
      <c:rotX val="35"/>
      <c:rotY val="25"/>
      <c:rAngAx val="0"/>
      <c:perspective val="24"/>
    </c:view3D>
    <c:floor>
      <c:thickness val="0"/>
    </c:floor>
    <c:sideWall>
      <c:thickness val="0"/>
    </c:sideWall>
    <c:backWall>
      <c:thickness val="0"/>
    </c:backWall>
    <c:plotArea>
      <c:layout/>
      <c:pie3DChart>
        <c:varyColors val="1"/>
        <c:ser>
          <c:idx val="0"/>
          <c:order val="0"/>
          <c:tx>
            <c:v>Solicitantes por sexo</c:v>
          </c:tx>
          <c:explosion val="8"/>
          <c:dPt>
            <c:idx val="0"/>
            <c:bubble3D val="0"/>
            <c:spPr>
              <a:solidFill>
                <a:srgbClr val="AD84C6"/>
              </a:solidFill>
              <a:ln w="9525">
                <a:solidFill>
                  <a:srgbClr val="000000"/>
                </a:solidFill>
              </a:ln>
            </c:spPr>
            <c:extLst>
              <c:ext xmlns:c16="http://schemas.microsoft.com/office/drawing/2014/chart" uri="{C3380CC4-5D6E-409C-BE32-E72D297353CC}">
                <c16:uniqueId val="{00000001-E0A6-416E-99F0-39738DF5B62A}"/>
              </c:ext>
            </c:extLst>
          </c:dPt>
          <c:dPt>
            <c:idx val="1"/>
            <c:bubble3D val="0"/>
            <c:spPr>
              <a:solidFill>
                <a:srgbClr val="8784C6"/>
              </a:solidFill>
              <a:ln w="9525">
                <a:solidFill>
                  <a:srgbClr val="000000"/>
                </a:solidFill>
              </a:ln>
            </c:spPr>
            <c:extLst>
              <c:ext xmlns:c16="http://schemas.microsoft.com/office/drawing/2014/chart" uri="{C3380CC4-5D6E-409C-BE32-E72D297353CC}">
                <c16:uniqueId val="{00000002-E0A6-416E-99F0-39738DF5B62A}"/>
              </c:ext>
            </c:extLst>
          </c:dPt>
          <c:dLbls>
            <c:numFmt formatCode="0.0%" sourceLinked="0"/>
            <c:spPr>
              <a:noFill/>
              <a:ln>
                <a:noFill/>
              </a:ln>
              <a:effectLst/>
            </c:spPr>
            <c:txPr>
              <a:bodyPr wrap="square" lIns="38100" tIns="19050" rIns="38100" bIns="19050" anchor="ctr">
                <a:spAutoFit/>
              </a:bodyPr>
              <a:lstStyle/>
              <a:p>
                <a:pPr>
                  <a:defRPr sz="1000" b="1">
                    <a:solidFill>
                      <a:srgbClr val="5A3471"/>
                    </a:solidFill>
                    <a:latin typeface="Calibri"/>
                    <a:ea typeface="Calibri"/>
                    <a:cs typeface="Calibri"/>
                  </a:defRPr>
                </a:pPr>
                <a:endParaRPr lang="es-ES"/>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Lit>
              <c:ptCount val="2"/>
              <c:pt idx="0">
                <c:v>Mujer</c:v>
              </c:pt>
              <c:pt idx="1">
                <c:v>Hombre</c:v>
              </c:pt>
            </c:strLit>
          </c:cat>
          <c:val>
            <c:numLit>
              <c:formatCode>General</c:formatCode>
              <c:ptCount val="2"/>
              <c:pt idx="0">
                <c:v>0.61719019187727164</c:v>
              </c:pt>
              <c:pt idx="1">
                <c:v>0.3828098081227283</c:v>
              </c:pt>
            </c:numLit>
          </c:val>
          <c:extLst>
            <c:ext xmlns:c16="http://schemas.microsoft.com/office/drawing/2014/chart" uri="{C3380CC4-5D6E-409C-BE32-E72D297353CC}">
              <c16:uniqueId val="{00000000-E0A6-416E-99F0-39738DF5B62A}"/>
            </c:ext>
          </c:extLst>
        </c:ser>
        <c:dLbls>
          <c:showLegendKey val="0"/>
          <c:showVal val="0"/>
          <c:showCatName val="0"/>
          <c:showSerName val="0"/>
          <c:showPercent val="0"/>
          <c:showBubbleSize val="0"/>
          <c:showLeaderLines val="1"/>
        </c:dLbls>
      </c:pie3DChart>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legend>
      <c:legendPos val="b"/>
      <c:overlay val="0"/>
      <c:txPr>
        <a:bodyPr/>
        <a:lstStyle/>
        <a:p>
          <a:pPr>
            <a:defRPr sz="10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Solicitantes por tramo de edad</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v>Solicitantes por tramo de edad</c:v>
          </c:tx>
          <c:invertIfNegative val="0"/>
          <c:dPt>
            <c:idx val="0"/>
            <c:invertIfNegative val="0"/>
            <c:bubble3D val="0"/>
            <c:spPr>
              <a:solidFill>
                <a:srgbClr val="5A3471"/>
              </a:solidFill>
              <a:ln w="9525">
                <a:solidFill>
                  <a:srgbClr val="000000"/>
                </a:solidFill>
              </a:ln>
            </c:spPr>
            <c:extLst>
              <c:ext xmlns:c16="http://schemas.microsoft.com/office/drawing/2014/chart" uri="{C3380CC4-5D6E-409C-BE32-E72D297353CC}">
                <c16:uniqueId val="{00000001-356F-4D48-86A7-4ABC0080EBE6}"/>
              </c:ext>
            </c:extLst>
          </c:dPt>
          <c:dPt>
            <c:idx val="1"/>
            <c:invertIfNegative val="0"/>
            <c:bubble3D val="0"/>
            <c:spPr>
              <a:solidFill>
                <a:srgbClr val="74478B"/>
              </a:solidFill>
              <a:ln w="9525">
                <a:solidFill>
                  <a:srgbClr val="000000"/>
                </a:solidFill>
              </a:ln>
            </c:spPr>
            <c:extLst>
              <c:ext xmlns:c16="http://schemas.microsoft.com/office/drawing/2014/chart" uri="{C3380CC4-5D6E-409C-BE32-E72D297353CC}">
                <c16:uniqueId val="{00000002-356F-4D48-86A7-4ABC0080EBE6}"/>
              </c:ext>
            </c:extLst>
          </c:dPt>
          <c:dPt>
            <c:idx val="2"/>
            <c:invertIfNegative val="0"/>
            <c:bubble3D val="0"/>
            <c:spPr>
              <a:solidFill>
                <a:srgbClr val="8E63A9"/>
              </a:solidFill>
              <a:ln w="9525">
                <a:solidFill>
                  <a:srgbClr val="000000"/>
                </a:solidFill>
              </a:ln>
            </c:spPr>
            <c:extLst>
              <c:ext xmlns:c16="http://schemas.microsoft.com/office/drawing/2014/chart" uri="{C3380CC4-5D6E-409C-BE32-E72D297353CC}">
                <c16:uniqueId val="{00000003-356F-4D48-86A7-4ABC0080EBE6}"/>
              </c:ext>
            </c:extLst>
          </c:dPt>
          <c:dPt>
            <c:idx val="3"/>
            <c:invertIfNegative val="0"/>
            <c:bubble3D val="0"/>
            <c:spPr>
              <a:solidFill>
                <a:srgbClr val="AD84C6"/>
              </a:solidFill>
              <a:ln w="9525">
                <a:solidFill>
                  <a:srgbClr val="000000"/>
                </a:solidFill>
              </a:ln>
            </c:spPr>
            <c:extLst>
              <c:ext xmlns:c16="http://schemas.microsoft.com/office/drawing/2014/chart" uri="{C3380CC4-5D6E-409C-BE32-E72D297353CC}">
                <c16:uniqueId val="{00000004-356F-4D48-86A7-4ABC0080EBE6}"/>
              </c:ext>
            </c:extLst>
          </c:dPt>
          <c:dPt>
            <c:idx val="4"/>
            <c:invertIfNegative val="0"/>
            <c:bubble3D val="0"/>
            <c:spPr>
              <a:solidFill>
                <a:srgbClr val="BFA6D2"/>
              </a:solidFill>
              <a:ln w="9525">
                <a:solidFill>
                  <a:srgbClr val="000000"/>
                </a:solidFill>
              </a:ln>
            </c:spPr>
            <c:extLst>
              <c:ext xmlns:c16="http://schemas.microsoft.com/office/drawing/2014/chart" uri="{C3380CC4-5D6E-409C-BE32-E72D297353CC}">
                <c16:uniqueId val="{00000005-356F-4D48-86A7-4ABC0080EBE6}"/>
              </c:ext>
            </c:extLst>
          </c:dPt>
          <c:dPt>
            <c:idx val="5"/>
            <c:invertIfNegative val="0"/>
            <c:bubble3D val="0"/>
            <c:spPr>
              <a:solidFill>
                <a:srgbClr val="D7C4E5"/>
              </a:solidFill>
              <a:ln w="9525">
                <a:solidFill>
                  <a:srgbClr val="000000"/>
                </a:solidFill>
              </a:ln>
            </c:spPr>
            <c:extLst>
              <c:ext xmlns:c16="http://schemas.microsoft.com/office/drawing/2014/chart" uri="{C3380CC4-5D6E-409C-BE32-E72D297353CC}">
                <c16:uniqueId val="{00000006-356F-4D48-86A7-4ABC0080EBE6}"/>
              </c:ext>
            </c:extLst>
          </c:dPt>
          <c:dPt>
            <c:idx val="6"/>
            <c:invertIfNegative val="0"/>
            <c:bubble3D val="0"/>
            <c:spPr>
              <a:solidFill>
                <a:srgbClr val="8784C6"/>
              </a:solidFill>
              <a:ln w="9525">
                <a:solidFill>
                  <a:srgbClr val="000000"/>
                </a:solidFill>
              </a:ln>
            </c:spPr>
            <c:extLst>
              <c:ext xmlns:c16="http://schemas.microsoft.com/office/drawing/2014/chart" uri="{C3380CC4-5D6E-409C-BE32-E72D297353CC}">
                <c16:uniqueId val="{00000007-356F-4D48-86A7-4ABC0080EBE6}"/>
              </c:ext>
            </c:extLst>
          </c:dPt>
          <c:dPt>
            <c:idx val="7"/>
            <c:invertIfNegative val="0"/>
            <c:bubble3D val="0"/>
            <c:spPr>
              <a:solidFill>
                <a:srgbClr val="373472"/>
              </a:solidFill>
              <a:ln w="9525">
                <a:solidFill>
                  <a:srgbClr val="000000"/>
                </a:solidFill>
              </a:ln>
            </c:spPr>
            <c:extLst>
              <c:ext xmlns:c16="http://schemas.microsoft.com/office/drawing/2014/chart" uri="{C3380CC4-5D6E-409C-BE32-E72D297353CC}">
                <c16:uniqueId val="{00000008-356F-4D48-86A7-4ABC0080EBE6}"/>
              </c:ext>
            </c:extLst>
          </c:dPt>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6645</c:v>
              </c:pt>
              <c:pt idx="1">
                <c:v>167589</c:v>
              </c:pt>
              <c:pt idx="2">
                <c:v>81109</c:v>
              </c:pt>
              <c:pt idx="3">
                <c:v>90093</c:v>
              </c:pt>
              <c:pt idx="4">
                <c:v>104693</c:v>
              </c:pt>
              <c:pt idx="5">
                <c:v>176435</c:v>
              </c:pt>
              <c:pt idx="6">
                <c:v>528570</c:v>
              </c:pt>
              <c:pt idx="7">
                <c:v>1250831</c:v>
              </c:pt>
            </c:numLit>
          </c:val>
          <c:extLst>
            <c:ext xmlns:c16="http://schemas.microsoft.com/office/drawing/2014/chart" uri="{C3380CC4-5D6E-409C-BE32-E72D297353CC}">
              <c16:uniqueId val="{00000000-356F-4D48-86A7-4ABC0080EBE6}"/>
            </c:ext>
          </c:extLst>
        </c:ser>
        <c:dLbls>
          <c:showLegendKey val="0"/>
          <c:showVal val="0"/>
          <c:showCatName val="0"/>
          <c:showSerName val="0"/>
          <c:showPercent val="0"/>
          <c:showBubbleSize val="0"/>
        </c:dLbls>
        <c:gapWidth val="55"/>
        <c:shape val="cylinder"/>
        <c:axId val="1906735248"/>
        <c:axId val="1906734288"/>
        <c:axId val="0"/>
      </c:bar3DChart>
      <c:catAx>
        <c:axId val="1906735248"/>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06734288"/>
        <c:crosses val="autoZero"/>
        <c:auto val="1"/>
        <c:lblAlgn val="ctr"/>
        <c:lblOffset val="100"/>
        <c:noMultiLvlLbl val="0"/>
      </c:catAx>
      <c:valAx>
        <c:axId val="1906734288"/>
        <c:scaling>
          <c:orientation val="minMax"/>
          <c:max val="1600000"/>
          <c:min val="0"/>
        </c:scaling>
        <c:delete val="0"/>
        <c:axPos val="l"/>
        <c:numFmt formatCode="#,##0" sourceLinked="0"/>
        <c:majorTickMark val="out"/>
        <c:minorTickMark val="none"/>
        <c:tickLblPos val="nextTo"/>
        <c:txPr>
          <a:bodyPr/>
          <a:lstStyle/>
          <a:p>
            <a:pPr>
              <a:defRPr sz="900" b="0">
                <a:solidFill>
                  <a:srgbClr val="5A3471"/>
                </a:solidFill>
                <a:latin typeface="Calibri"/>
                <a:ea typeface="Calibri"/>
                <a:cs typeface="Calibri"/>
              </a:defRPr>
            </a:pPr>
            <a:endParaRPr lang="es-ES"/>
          </a:p>
        </c:txPr>
        <c:crossAx val="1906735248"/>
        <c:crosses val="autoZero"/>
        <c:crossBetween val="between"/>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2.jpeg"/><Relationship Id="rId5" Type="http://schemas.openxmlformats.org/officeDocument/2006/relationships/chart" Target="../charts/chart6.xml"/><Relationship Id="rId4" Type="http://schemas.openxmlformats.org/officeDocument/2006/relationships/chart" Target="../charts/chart5.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image" Target="../media/image2.jpeg"/><Relationship Id="rId5" Type="http://schemas.openxmlformats.org/officeDocument/2006/relationships/chart" Target="../charts/chart16.xml"/><Relationship Id="rId4" Type="http://schemas.openxmlformats.org/officeDocument/2006/relationships/chart" Target="../charts/chart15.xml"/></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image" Target="../media/image2.jpeg"/></Relationships>
</file>

<file path=xl/drawings/_rels/drawing32.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image" Target="../media/image2.jpeg"/></Relationships>
</file>

<file path=xl/drawings/_rels/drawing33.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image" Target="../media/image2.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5.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image" Target="../media/image2.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7.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image" Target="../media/image2.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9.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1.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image" Target="../media/image2.jpeg"/></Relationships>
</file>

<file path=xl/drawings/_rels/drawing42.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image" Target="../media/image2.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8.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image" Target="../media/image2.jpeg"/><Relationship Id="rId5" Type="http://schemas.openxmlformats.org/officeDocument/2006/relationships/chart" Target="../charts/chart32.xml"/><Relationship Id="rId4" Type="http://schemas.openxmlformats.org/officeDocument/2006/relationships/chart" Target="../charts/chart31.xml"/></Relationships>
</file>

<file path=xl/drawings/_rels/drawing49.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image" Target="../media/image2.jpeg"/></Relationships>
</file>

<file path=xl/drawings/_rels/drawing51.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image" Target="../media/image2.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9.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image" Target="../media/image2.jpeg"/><Relationship Id="rId4" Type="http://schemas.openxmlformats.org/officeDocument/2006/relationships/chart" Target="../charts/chart40.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0.xml.rels><?xml version="1.0" encoding="UTF-8" standalone="yes"?>
<Relationships xmlns="http://schemas.openxmlformats.org/package/2006/relationships"><Relationship Id="rId2" Type="http://schemas.openxmlformats.org/officeDocument/2006/relationships/chart" Target="../charts/chart41.xml"/><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image" Target="../media/image2.jpeg"/><Relationship Id="rId4" Type="http://schemas.openxmlformats.org/officeDocument/2006/relationships/chart" Target="../charts/chart44.xml"/></Relationships>
</file>

<file path=xl/drawings/_rels/drawing7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6.xml"/><Relationship Id="rId2" Type="http://schemas.openxmlformats.org/officeDocument/2006/relationships/chart" Target="../charts/chart45.xml"/><Relationship Id="rId1" Type="http://schemas.openxmlformats.org/officeDocument/2006/relationships/image" Target="../media/image2.jpeg"/><Relationship Id="rId4" Type="http://schemas.openxmlformats.org/officeDocument/2006/relationships/chart" Target="../charts/chart47.xml"/></Relationships>
</file>

<file path=xl/drawings/_rels/drawing7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5.xml.rels><?xml version="1.0" encoding="UTF-8" standalone="yes"?>
<Relationships xmlns="http://schemas.openxmlformats.org/package/2006/relationships"><Relationship Id="rId2" Type="http://schemas.openxmlformats.org/officeDocument/2006/relationships/chart" Target="../charts/chart48.xml"/><Relationship Id="rId1" Type="http://schemas.openxmlformats.org/officeDocument/2006/relationships/image" Target="../media/image2.jpeg"/></Relationships>
</file>

<file path=xl/drawings/_rels/drawing8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9.xml.rels><?xml version="1.0" encoding="UTF-8" standalone="yes"?>
<Relationships xmlns="http://schemas.openxmlformats.org/package/2006/relationships"><Relationship Id="rId2" Type="http://schemas.openxmlformats.org/officeDocument/2006/relationships/chart" Target="../charts/chart49.xml"/><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0.xml.rels><?xml version="1.0" encoding="UTF-8" standalone="yes"?>
<Relationships xmlns="http://schemas.openxmlformats.org/package/2006/relationships"><Relationship Id="rId2" Type="http://schemas.openxmlformats.org/officeDocument/2006/relationships/chart" Target="../charts/chart50.xml"/><Relationship Id="rId1" Type="http://schemas.openxmlformats.org/officeDocument/2006/relationships/image" Target="../media/image2.jpeg"/></Relationships>
</file>

<file path=xl/drawings/_rels/drawing91.xml.rels><?xml version="1.0" encoding="UTF-8" standalone="yes"?>
<Relationships xmlns="http://schemas.openxmlformats.org/package/2006/relationships"><Relationship Id="rId2" Type="http://schemas.openxmlformats.org/officeDocument/2006/relationships/chart" Target="../charts/chart51.xml"/><Relationship Id="rId1" Type="http://schemas.openxmlformats.org/officeDocument/2006/relationships/image" Target="../media/image2.jpeg"/></Relationships>
</file>

<file path=xl/drawings/_rels/drawing92.xml.rels><?xml version="1.0" encoding="UTF-8" standalone="yes"?>
<Relationships xmlns="http://schemas.openxmlformats.org/package/2006/relationships"><Relationship Id="rId2" Type="http://schemas.openxmlformats.org/officeDocument/2006/relationships/chart" Target="../charts/chart52.xml"/><Relationship Id="rId1" Type="http://schemas.openxmlformats.org/officeDocument/2006/relationships/image" Target="../media/image2.jpeg"/></Relationships>
</file>

<file path=xl/drawings/_rels/drawing9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687050" cy="741997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10</xdr:col>
      <xdr:colOff>0</xdr:colOff>
      <xdr:row>20</xdr:row>
      <xdr:rowOff>0</xdr:rowOff>
    </xdr:from>
    <xdr:to>
      <xdr:col>17</xdr:col>
      <xdr:colOff>177800</xdr:colOff>
      <xdr:row>33</xdr:row>
      <xdr:rowOff>146050</xdr:rowOff>
    </xdr:to>
    <xdr:sp macro="" textlink="">
      <xdr:nvSpPr>
        <xdr:cNvPr id="3" name="CuadroTexto 2">
          <a:extLst>
            <a:ext uri="{FF2B5EF4-FFF2-40B4-BE49-F238E27FC236}">
              <a16:creationId xmlns:a16="http://schemas.microsoft.com/office/drawing/2014/main" id="{AD0F368C-6929-79D0-F3B9-87B983EEA87C}"/>
            </a:ext>
          </a:extLst>
        </xdr:cNvPr>
        <xdr:cNvSpPr txBox="1"/>
      </xdr:nvSpPr>
      <xdr:spPr>
        <a:xfrm>
          <a:off x="6096000" y="3683000"/>
          <a:ext cx="4445000" cy="2540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l"/>
          <a:r>
            <a:rPr lang="es-ES" sz="2600" b="1">
              <a:solidFill>
                <a:srgbClr val="FFFFFF"/>
              </a:solidFill>
              <a:latin typeface="Calibri" panose="020F0502020204030204" pitchFamily="34" charset="0"/>
            </a:rPr>
            <a:t>INFORMACIÓN ESTADÍSTICA DEL SISTEMA PARA LA AUTONOMÍA Y ATENCIÓN A LA DEPENDENCIA</a:t>
          </a:r>
        </a:p>
      </xdr:txBody>
    </xdr:sp>
    <xdr:clientData/>
  </xdr:twoCellAnchor>
  <xdr:twoCellAnchor>
    <xdr:from>
      <xdr:col>10</xdr:col>
      <xdr:colOff>0</xdr:colOff>
      <xdr:row>34</xdr:row>
      <xdr:rowOff>38100</xdr:rowOff>
    </xdr:from>
    <xdr:to>
      <xdr:col>11</xdr:col>
      <xdr:colOff>333600</xdr:colOff>
      <xdr:row>34</xdr:row>
      <xdr:rowOff>102900</xdr:rowOff>
    </xdr:to>
    <xdr:sp macro="" textlink="">
      <xdr:nvSpPr>
        <xdr:cNvPr id="4" name="Rectángulo 3">
          <a:extLst>
            <a:ext uri="{FF2B5EF4-FFF2-40B4-BE49-F238E27FC236}">
              <a16:creationId xmlns:a16="http://schemas.microsoft.com/office/drawing/2014/main" id="{125FDB98-C717-C8C7-46A4-BB5A2FC41946}"/>
            </a:ext>
          </a:extLst>
        </xdr:cNvPr>
        <xdr:cNvSpPr/>
      </xdr:nvSpPr>
      <xdr:spPr>
        <a:xfrm>
          <a:off x="6096000" y="6299200"/>
          <a:ext cx="943200" cy="64800"/>
        </a:xfrm>
        <a:prstGeom prst="rect">
          <a:avLst/>
        </a:prstGeom>
        <a:solidFill>
          <a:srgbClr val="FFFFFF"/>
        </a:solidFill>
        <a:ln w="25400" cap="flat" cmpd="sng" algn="ctr">
          <a:noFill/>
          <a:prstDash val="solid"/>
        </a:ln>
        <a:effectLst/>
        <a:extLst>
          <a:ext uri="{91240B29-F687-4F45-9708-019B960494DF}">
            <a14:hiddenLine xmlns:a14="http://schemas.microsoft.com/office/drawing/2010/main" w="25400" cap="flat" cmpd="sng" algn="ctr">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11</xdr:col>
      <xdr:colOff>333600</xdr:colOff>
      <xdr:row>34</xdr:row>
      <xdr:rowOff>38100</xdr:rowOff>
    </xdr:from>
    <xdr:to>
      <xdr:col>13</xdr:col>
      <xdr:colOff>57600</xdr:colOff>
      <xdr:row>34</xdr:row>
      <xdr:rowOff>102900</xdr:rowOff>
    </xdr:to>
    <xdr:sp macro="" textlink="">
      <xdr:nvSpPr>
        <xdr:cNvPr id="5" name="Rectángulo 4">
          <a:extLst>
            <a:ext uri="{FF2B5EF4-FFF2-40B4-BE49-F238E27FC236}">
              <a16:creationId xmlns:a16="http://schemas.microsoft.com/office/drawing/2014/main" id="{47CDEBB9-4B7F-E5E6-513B-2CD63D1FE238}"/>
            </a:ext>
          </a:extLst>
        </xdr:cNvPr>
        <xdr:cNvSpPr/>
      </xdr:nvSpPr>
      <xdr:spPr>
        <a:xfrm>
          <a:off x="7039200" y="6299200"/>
          <a:ext cx="943200" cy="64800"/>
        </a:xfrm>
        <a:prstGeom prst="rect">
          <a:avLst/>
        </a:prstGeom>
        <a:solidFill>
          <a:srgbClr val="FFFFFF">
            <a:alpha val="70000"/>
          </a:srgb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13</xdr:col>
      <xdr:colOff>57600</xdr:colOff>
      <xdr:row>34</xdr:row>
      <xdr:rowOff>38100</xdr:rowOff>
    </xdr:from>
    <xdr:to>
      <xdr:col>14</xdr:col>
      <xdr:colOff>391200</xdr:colOff>
      <xdr:row>34</xdr:row>
      <xdr:rowOff>102900</xdr:rowOff>
    </xdr:to>
    <xdr:sp macro="" textlink="">
      <xdr:nvSpPr>
        <xdr:cNvPr id="6" name="Rectángulo 5">
          <a:extLst>
            <a:ext uri="{FF2B5EF4-FFF2-40B4-BE49-F238E27FC236}">
              <a16:creationId xmlns:a16="http://schemas.microsoft.com/office/drawing/2014/main" id="{C6DF2471-5048-2E13-23B6-345F2FB6F3C5}"/>
            </a:ext>
          </a:extLst>
        </xdr:cNvPr>
        <xdr:cNvSpPr/>
      </xdr:nvSpPr>
      <xdr:spPr>
        <a:xfrm>
          <a:off x="7982400" y="6299200"/>
          <a:ext cx="943200" cy="64800"/>
        </a:xfrm>
        <a:prstGeom prst="rect">
          <a:avLst/>
        </a:prstGeom>
        <a:solidFill>
          <a:srgbClr val="FFFFFF">
            <a:alpha val="40000"/>
          </a:srgb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14</xdr:col>
      <xdr:colOff>391200</xdr:colOff>
      <xdr:row>34</xdr:row>
      <xdr:rowOff>38100</xdr:rowOff>
    </xdr:from>
    <xdr:to>
      <xdr:col>16</xdr:col>
      <xdr:colOff>115200</xdr:colOff>
      <xdr:row>34</xdr:row>
      <xdr:rowOff>102900</xdr:rowOff>
    </xdr:to>
    <xdr:sp macro="" textlink="">
      <xdr:nvSpPr>
        <xdr:cNvPr id="7" name="Rectángulo 6">
          <a:extLst>
            <a:ext uri="{FF2B5EF4-FFF2-40B4-BE49-F238E27FC236}">
              <a16:creationId xmlns:a16="http://schemas.microsoft.com/office/drawing/2014/main" id="{71900125-0614-1CF8-85B6-7773A55763A5}"/>
            </a:ext>
          </a:extLst>
        </xdr:cNvPr>
        <xdr:cNvSpPr/>
      </xdr:nvSpPr>
      <xdr:spPr>
        <a:xfrm>
          <a:off x="8925600" y="6299200"/>
          <a:ext cx="943200" cy="64800"/>
        </a:xfrm>
        <a:prstGeom prst="rect">
          <a:avLst/>
        </a:prstGeom>
        <a:solidFill>
          <a:srgbClr val="FFFFFF">
            <a:alpha val="10000"/>
          </a:srgb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10</xdr:col>
      <xdr:colOff>0</xdr:colOff>
      <xdr:row>34</xdr:row>
      <xdr:rowOff>179100</xdr:rowOff>
    </xdr:from>
    <xdr:to>
      <xdr:col>16</xdr:col>
      <xdr:colOff>115200</xdr:colOff>
      <xdr:row>37</xdr:row>
      <xdr:rowOff>129570</xdr:rowOff>
    </xdr:to>
    <xdr:sp macro="" textlink="">
      <xdr:nvSpPr>
        <xdr:cNvPr id="8" name="CuadroTexto 7">
          <a:extLst>
            <a:ext uri="{FF2B5EF4-FFF2-40B4-BE49-F238E27FC236}">
              <a16:creationId xmlns:a16="http://schemas.microsoft.com/office/drawing/2014/main" id="{CFB2CA66-23EB-DDAE-302B-BA65BD080381}"/>
            </a:ext>
          </a:extLst>
        </xdr:cNvPr>
        <xdr:cNvSpPr txBox="1"/>
      </xdr:nvSpPr>
      <xdr:spPr>
        <a:xfrm>
          <a:off x="6096000" y="6440200"/>
          <a:ext cx="3772800" cy="50292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l"/>
          <a:r>
            <a:rPr lang="es-ES" sz="1800" b="1">
              <a:solidFill>
                <a:srgbClr val="FFFFFF"/>
              </a:solidFill>
              <a:latin typeface="Calibri" panose="020F0502020204030204" pitchFamily="34" charset="0"/>
            </a:rPr>
            <a:t>31 de julio de 2026</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5</xdr:col>
      <xdr:colOff>0</xdr:colOff>
      <xdr:row>6</xdr:row>
      <xdr:rowOff>0</xdr:rowOff>
    </xdr:from>
    <xdr:to>
      <xdr:col>16</xdr:col>
      <xdr:colOff>0</xdr:colOff>
      <xdr:row>30</xdr:row>
      <xdr:rowOff>0</xdr:rowOff>
    </xdr:to>
    <xdr:graphicFrame macro="">
      <xdr:nvGraphicFramePr>
        <xdr:cNvPr id="3" name="grafico_21solsaad_solicitudes">
          <a:extLst>
            <a:ext uri="{FF2B5EF4-FFF2-40B4-BE49-F238E27FC236}">
              <a16:creationId xmlns:a16="http://schemas.microsoft.com/office/drawing/2014/main" id="{6ACD2AD0-95D7-5FDB-2204-D6DE60C9F0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12</xdr:col>
      <xdr:colOff>0</xdr:colOff>
      <xdr:row>6</xdr:row>
      <xdr:rowOff>0</xdr:rowOff>
    </xdr:from>
    <xdr:to>
      <xdr:col>20</xdr:col>
      <xdr:colOff>0</xdr:colOff>
      <xdr:row>30</xdr:row>
      <xdr:rowOff>0</xdr:rowOff>
    </xdr:to>
    <xdr:graphicFrame macro="">
      <xdr:nvGraphicFramePr>
        <xdr:cNvPr id="3" name="grafico_22solcasaadpot_total">
          <a:extLst>
            <a:ext uri="{FF2B5EF4-FFF2-40B4-BE49-F238E27FC236}">
              <a16:creationId xmlns:a16="http://schemas.microsoft.com/office/drawing/2014/main" id="{4ED15ABB-388E-367B-559A-0398B972968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0</xdr:col>
      <xdr:colOff>0</xdr:colOff>
      <xdr:row>9</xdr:row>
      <xdr:rowOff>0</xdr:rowOff>
    </xdr:from>
    <xdr:to>
      <xdr:col>10</xdr:col>
      <xdr:colOff>0</xdr:colOff>
      <xdr:row>30</xdr:row>
      <xdr:rowOff>0</xdr:rowOff>
    </xdr:to>
    <xdr:graphicFrame macro="">
      <xdr:nvGraphicFramePr>
        <xdr:cNvPr id="3" name="grafico_24asolcasaad_pobl_total">
          <a:extLst>
            <a:ext uri="{FF2B5EF4-FFF2-40B4-BE49-F238E27FC236}">
              <a16:creationId xmlns:a16="http://schemas.microsoft.com/office/drawing/2014/main" id="{D27919DA-70F5-86E6-D00B-8B92C15127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9</xdr:row>
      <xdr:rowOff>0</xdr:rowOff>
    </xdr:from>
    <xdr:to>
      <xdr:col>20</xdr:col>
      <xdr:colOff>0</xdr:colOff>
      <xdr:row>30</xdr:row>
      <xdr:rowOff>0</xdr:rowOff>
    </xdr:to>
    <xdr:graphicFrame macro="">
      <xdr:nvGraphicFramePr>
        <xdr:cNvPr id="4" name="grafico_24asolcasaad_pobl_0_64">
          <a:extLst>
            <a:ext uri="{FF2B5EF4-FFF2-40B4-BE49-F238E27FC236}">
              <a16:creationId xmlns:a16="http://schemas.microsoft.com/office/drawing/2014/main" id="{C0A23AEE-B06B-32C1-B283-0C6D157D9F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30</xdr:row>
      <xdr:rowOff>0</xdr:rowOff>
    </xdr:from>
    <xdr:to>
      <xdr:col>10</xdr:col>
      <xdr:colOff>0</xdr:colOff>
      <xdr:row>51</xdr:row>
      <xdr:rowOff>0</xdr:rowOff>
    </xdr:to>
    <xdr:graphicFrame macro="">
      <xdr:nvGraphicFramePr>
        <xdr:cNvPr id="5" name="grafico_24asolcasaad_pobl_65_79">
          <a:extLst>
            <a:ext uri="{FF2B5EF4-FFF2-40B4-BE49-F238E27FC236}">
              <a16:creationId xmlns:a16="http://schemas.microsoft.com/office/drawing/2014/main" id="{B7583E6B-12C6-0352-FC52-DC15D61C07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30</xdr:row>
      <xdr:rowOff>0</xdr:rowOff>
    </xdr:from>
    <xdr:to>
      <xdr:col>20</xdr:col>
      <xdr:colOff>0</xdr:colOff>
      <xdr:row>51</xdr:row>
      <xdr:rowOff>0</xdr:rowOff>
    </xdr:to>
    <xdr:graphicFrame macro="">
      <xdr:nvGraphicFramePr>
        <xdr:cNvPr id="6" name="grafico_24asolcasaad_pobl_80_mas">
          <a:extLst>
            <a:ext uri="{FF2B5EF4-FFF2-40B4-BE49-F238E27FC236}">
              <a16:creationId xmlns:a16="http://schemas.microsoft.com/office/drawing/2014/main" id="{97F7584B-FD50-665E-C72D-EA9247AC02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6</xdr:col>
      <xdr:colOff>0</xdr:colOff>
      <xdr:row>36</xdr:row>
      <xdr:rowOff>0</xdr:rowOff>
    </xdr:from>
    <xdr:to>
      <xdr:col>14</xdr:col>
      <xdr:colOff>0</xdr:colOff>
      <xdr:row>50</xdr:row>
      <xdr:rowOff>0</xdr:rowOff>
    </xdr:to>
    <xdr:graphicFrame macro="">
      <xdr:nvGraphicFramePr>
        <xdr:cNvPr id="3" name="grafico_25solaltabaja_altas_bajas">
          <a:extLst>
            <a:ext uri="{FF2B5EF4-FFF2-40B4-BE49-F238E27FC236}">
              <a16:creationId xmlns:a16="http://schemas.microsoft.com/office/drawing/2014/main" id="{1B1E423A-1F6D-49EC-5886-0B70CF312D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xdr:col>
      <xdr:colOff>0</xdr:colOff>
      <xdr:row>16</xdr:row>
      <xdr:rowOff>0</xdr:rowOff>
    </xdr:from>
    <xdr:to>
      <xdr:col>11</xdr:col>
      <xdr:colOff>0</xdr:colOff>
      <xdr:row>35</xdr:row>
      <xdr:rowOff>0</xdr:rowOff>
    </xdr:to>
    <xdr:graphicFrame macro="">
      <xdr:nvGraphicFramePr>
        <xdr:cNvPr id="3" name="grafico_26perfsaad_solicitantes_sexo">
          <a:extLst>
            <a:ext uri="{FF2B5EF4-FFF2-40B4-BE49-F238E27FC236}">
              <a16:creationId xmlns:a16="http://schemas.microsoft.com/office/drawing/2014/main" id="{01BC1DFF-9454-6A41-BA64-4AE9A7854D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16</xdr:row>
      <xdr:rowOff>0</xdr:rowOff>
    </xdr:from>
    <xdr:to>
      <xdr:col>29</xdr:col>
      <xdr:colOff>0</xdr:colOff>
      <xdr:row>35</xdr:row>
      <xdr:rowOff>0</xdr:rowOff>
    </xdr:to>
    <xdr:graphicFrame macro="">
      <xdr:nvGraphicFramePr>
        <xdr:cNvPr id="4" name="grafico_26_tramo_edad">
          <a:extLst>
            <a:ext uri="{FF2B5EF4-FFF2-40B4-BE49-F238E27FC236}">
              <a16:creationId xmlns:a16="http://schemas.microsoft.com/office/drawing/2014/main" id="{68133C2F-D518-0613-0089-E0884DC953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oneCellAnchor>
    <xdr:from>
      <xdr:col>10</xdr:col>
      <xdr:colOff>0</xdr:colOff>
      <xdr:row>0</xdr:row>
      <xdr:rowOff>0</xdr:rowOff>
    </xdr:from>
    <xdr:ext cx="2171700" cy="847725"/>
    <xdr:pic>
      <xdr:nvPicPr>
        <xdr:cNvPr id="3" name="Image 2" descr="Picture">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a:ln>
          <a:prstDash val="solid"/>
        </a:ln>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0</xdr:rowOff>
    </xdr:from>
    <xdr:to>
      <xdr:col>19</xdr:col>
      <xdr:colOff>0</xdr:colOff>
      <xdr:row>43</xdr:row>
      <xdr:rowOff>0</xdr:rowOff>
    </xdr:to>
    <xdr:graphicFrame macro="">
      <xdr:nvGraphicFramePr>
        <xdr:cNvPr id="3" name="grafico_31adictsaad_grados">
          <a:extLst>
            <a:ext uri="{FF2B5EF4-FFF2-40B4-BE49-F238E27FC236}">
              <a16:creationId xmlns:a16="http://schemas.microsoft.com/office/drawing/2014/main" id="{E459FD4B-DDBB-2F02-5B14-582E163FD9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0</xdr:rowOff>
    </xdr:from>
    <xdr:to>
      <xdr:col>19</xdr:col>
      <xdr:colOff>0</xdr:colOff>
      <xdr:row>43</xdr:row>
      <xdr:rowOff>0</xdr:rowOff>
    </xdr:to>
    <xdr:graphicFrame macro="">
      <xdr:nvGraphicFramePr>
        <xdr:cNvPr id="3" name="grafico_31bdictsaad_beneficiarios_grado">
          <a:extLst>
            <a:ext uri="{FF2B5EF4-FFF2-40B4-BE49-F238E27FC236}">
              <a16:creationId xmlns:a16="http://schemas.microsoft.com/office/drawing/2014/main" id="{3974D19B-21C8-735B-BE6F-42D6395474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12</xdr:col>
      <xdr:colOff>0</xdr:colOff>
      <xdr:row>6</xdr:row>
      <xdr:rowOff>0</xdr:rowOff>
    </xdr:from>
    <xdr:to>
      <xdr:col>20</xdr:col>
      <xdr:colOff>0</xdr:colOff>
      <xdr:row>30</xdr:row>
      <xdr:rowOff>0</xdr:rowOff>
    </xdr:to>
    <xdr:graphicFrame macro="">
      <xdr:nvGraphicFramePr>
        <xdr:cNvPr id="3" name="grafico_32dictcasaadpot_total">
          <a:extLst>
            <a:ext uri="{FF2B5EF4-FFF2-40B4-BE49-F238E27FC236}">
              <a16:creationId xmlns:a16="http://schemas.microsoft.com/office/drawing/2014/main" id="{5B14D466-CC6A-BE29-3699-9487ECD674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0</xdr:col>
      <xdr:colOff>0</xdr:colOff>
      <xdr:row>9</xdr:row>
      <xdr:rowOff>0</xdr:rowOff>
    </xdr:from>
    <xdr:to>
      <xdr:col>10</xdr:col>
      <xdr:colOff>0</xdr:colOff>
      <xdr:row>30</xdr:row>
      <xdr:rowOff>0</xdr:rowOff>
    </xdr:to>
    <xdr:graphicFrame macro="">
      <xdr:nvGraphicFramePr>
        <xdr:cNvPr id="3" name="grafico_34bdictcasaad_total">
          <a:extLst>
            <a:ext uri="{FF2B5EF4-FFF2-40B4-BE49-F238E27FC236}">
              <a16:creationId xmlns:a16="http://schemas.microsoft.com/office/drawing/2014/main" id="{A0913B4D-8222-40B3-35C9-7BF10052AD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9</xdr:row>
      <xdr:rowOff>0</xdr:rowOff>
    </xdr:from>
    <xdr:to>
      <xdr:col>20</xdr:col>
      <xdr:colOff>0</xdr:colOff>
      <xdr:row>30</xdr:row>
      <xdr:rowOff>0</xdr:rowOff>
    </xdr:to>
    <xdr:graphicFrame macro="">
      <xdr:nvGraphicFramePr>
        <xdr:cNvPr id="4" name="grafico_34bdictcasaad_0_64">
          <a:extLst>
            <a:ext uri="{FF2B5EF4-FFF2-40B4-BE49-F238E27FC236}">
              <a16:creationId xmlns:a16="http://schemas.microsoft.com/office/drawing/2014/main" id="{DF32B70B-2BF2-C3DC-87BA-BE57B3B9ED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30</xdr:row>
      <xdr:rowOff>0</xdr:rowOff>
    </xdr:from>
    <xdr:to>
      <xdr:col>10</xdr:col>
      <xdr:colOff>0</xdr:colOff>
      <xdr:row>51</xdr:row>
      <xdr:rowOff>0</xdr:rowOff>
    </xdr:to>
    <xdr:graphicFrame macro="">
      <xdr:nvGraphicFramePr>
        <xdr:cNvPr id="5" name="grafico_34bdictcasaad_65_79">
          <a:extLst>
            <a:ext uri="{FF2B5EF4-FFF2-40B4-BE49-F238E27FC236}">
              <a16:creationId xmlns:a16="http://schemas.microsoft.com/office/drawing/2014/main" id="{6D7B2180-281F-1DAB-E641-F932404F8A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30</xdr:row>
      <xdr:rowOff>0</xdr:rowOff>
    </xdr:from>
    <xdr:to>
      <xdr:col>20</xdr:col>
      <xdr:colOff>0</xdr:colOff>
      <xdr:row>51</xdr:row>
      <xdr:rowOff>0</xdr:rowOff>
    </xdr:to>
    <xdr:graphicFrame macro="">
      <xdr:nvGraphicFramePr>
        <xdr:cNvPr id="6" name="grafico_34bdictcasaad_80_mas">
          <a:extLst>
            <a:ext uri="{FF2B5EF4-FFF2-40B4-BE49-F238E27FC236}">
              <a16:creationId xmlns:a16="http://schemas.microsoft.com/office/drawing/2014/main" id="{91BE74C2-9C5B-4E81-B8DE-9C34F5DFE4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oneCellAnchor>
    <xdr:from>
      <xdr:col>10</xdr:col>
      <xdr:colOff>0</xdr:colOff>
      <xdr:row>0</xdr:row>
      <xdr:rowOff>0</xdr:rowOff>
    </xdr:from>
    <xdr:ext cx="2171700" cy="847725"/>
    <xdr:pic>
      <xdr:nvPicPr>
        <xdr:cNvPr id="3" name="Image 2" descr="Picture">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stretch>
          <a:fillRect/>
        </a:stretch>
      </xdr:blipFill>
      <xdr:spPr>
        <a:prstGeom prst="rect">
          <a:avLst/>
        </a:prstGeom>
        <a:ln>
          <a:prstDash val="solid"/>
        </a:ln>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6</xdr:col>
      <xdr:colOff>0</xdr:colOff>
      <xdr:row>36</xdr:row>
      <xdr:rowOff>0</xdr:rowOff>
    </xdr:from>
    <xdr:to>
      <xdr:col>14</xdr:col>
      <xdr:colOff>0</xdr:colOff>
      <xdr:row>50</xdr:row>
      <xdr:rowOff>0</xdr:rowOff>
    </xdr:to>
    <xdr:graphicFrame macro="">
      <xdr:nvGraphicFramePr>
        <xdr:cNvPr id="3" name="grafico_35resolgra_altas_bajas">
          <a:extLst>
            <a:ext uri="{FF2B5EF4-FFF2-40B4-BE49-F238E27FC236}">
              <a16:creationId xmlns:a16="http://schemas.microsoft.com/office/drawing/2014/main" id="{24038799-E41A-D283-F1DC-B6C7D494D4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xdr:col>
      <xdr:colOff>0</xdr:colOff>
      <xdr:row>23</xdr:row>
      <xdr:rowOff>0</xdr:rowOff>
    </xdr:from>
    <xdr:to>
      <xdr:col>12</xdr:col>
      <xdr:colOff>0</xdr:colOff>
      <xdr:row>42</xdr:row>
      <xdr:rowOff>0</xdr:rowOff>
    </xdr:to>
    <xdr:graphicFrame macro="">
      <xdr:nvGraphicFramePr>
        <xdr:cNvPr id="3" name="grafico_36perfresol_sexo">
          <a:extLst>
            <a:ext uri="{FF2B5EF4-FFF2-40B4-BE49-F238E27FC236}">
              <a16:creationId xmlns:a16="http://schemas.microsoft.com/office/drawing/2014/main" id="{3E6F078E-3026-2ACC-4769-CB790E2FC6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23</xdr:row>
      <xdr:rowOff>0</xdr:rowOff>
    </xdr:from>
    <xdr:to>
      <xdr:col>30</xdr:col>
      <xdr:colOff>0</xdr:colOff>
      <xdr:row>42</xdr:row>
      <xdr:rowOff>0</xdr:rowOff>
    </xdr:to>
    <xdr:graphicFrame macro="">
      <xdr:nvGraphicFramePr>
        <xdr:cNvPr id="4" name="grafico_36_tramo_edad">
          <a:extLst>
            <a:ext uri="{FF2B5EF4-FFF2-40B4-BE49-F238E27FC236}">
              <a16:creationId xmlns:a16="http://schemas.microsoft.com/office/drawing/2014/main" id="{E72CCE19-E750-AB76-5853-D41F8FB949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4</xdr:col>
      <xdr:colOff>0</xdr:colOff>
      <xdr:row>8</xdr:row>
      <xdr:rowOff>0</xdr:rowOff>
    </xdr:from>
    <xdr:to>
      <xdr:col>16</xdr:col>
      <xdr:colOff>0</xdr:colOff>
      <xdr:row>24</xdr:row>
      <xdr:rowOff>0</xdr:rowOff>
    </xdr:to>
    <xdr:graphicFrame macro="">
      <xdr:nvGraphicFramePr>
        <xdr:cNvPr id="3" name="grafico_36aperfresol_mujeres">
          <a:extLst>
            <a:ext uri="{FF2B5EF4-FFF2-40B4-BE49-F238E27FC236}">
              <a16:creationId xmlns:a16="http://schemas.microsoft.com/office/drawing/2014/main" id="{743C47C1-EFC3-18F6-9350-4169787165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24</xdr:row>
      <xdr:rowOff>0</xdr:rowOff>
    </xdr:from>
    <xdr:to>
      <xdr:col>16</xdr:col>
      <xdr:colOff>0</xdr:colOff>
      <xdr:row>40</xdr:row>
      <xdr:rowOff>0</xdr:rowOff>
    </xdr:to>
    <xdr:graphicFrame macro="">
      <xdr:nvGraphicFramePr>
        <xdr:cNvPr id="4" name="grafico_36aperfresol_hombres">
          <a:extLst>
            <a:ext uri="{FF2B5EF4-FFF2-40B4-BE49-F238E27FC236}">
              <a16:creationId xmlns:a16="http://schemas.microsoft.com/office/drawing/2014/main" id="{39D9E9AC-9E62-B603-4E74-8DABD99485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4</xdr:col>
      <xdr:colOff>0</xdr:colOff>
      <xdr:row>8</xdr:row>
      <xdr:rowOff>0</xdr:rowOff>
    </xdr:from>
    <xdr:to>
      <xdr:col>16</xdr:col>
      <xdr:colOff>0</xdr:colOff>
      <xdr:row>24</xdr:row>
      <xdr:rowOff>0</xdr:rowOff>
    </xdr:to>
    <xdr:graphicFrame macro="">
      <xdr:nvGraphicFramePr>
        <xdr:cNvPr id="3" name="grafico_36bperfresol_mujeres">
          <a:extLst>
            <a:ext uri="{FF2B5EF4-FFF2-40B4-BE49-F238E27FC236}">
              <a16:creationId xmlns:a16="http://schemas.microsoft.com/office/drawing/2014/main" id="{CF0ED828-C10E-DF9A-B2E8-3E9F9DC41B9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24</xdr:row>
      <xdr:rowOff>0</xdr:rowOff>
    </xdr:from>
    <xdr:to>
      <xdr:col>16</xdr:col>
      <xdr:colOff>0</xdr:colOff>
      <xdr:row>40</xdr:row>
      <xdr:rowOff>0</xdr:rowOff>
    </xdr:to>
    <xdr:graphicFrame macro="">
      <xdr:nvGraphicFramePr>
        <xdr:cNvPr id="4" name="grafico_36bperfresol_hombres">
          <a:extLst>
            <a:ext uri="{FF2B5EF4-FFF2-40B4-BE49-F238E27FC236}">
              <a16:creationId xmlns:a16="http://schemas.microsoft.com/office/drawing/2014/main" id="{2E9887A6-CA99-C251-74BF-DEA6AE1B62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0</xdr:rowOff>
    </xdr:from>
    <xdr:to>
      <xdr:col>19</xdr:col>
      <xdr:colOff>0</xdr:colOff>
      <xdr:row>43</xdr:row>
      <xdr:rowOff>0</xdr:rowOff>
    </xdr:to>
    <xdr:graphicFrame macro="">
      <xdr:nvGraphicFramePr>
        <xdr:cNvPr id="3" name="grafico_41benpresaad">
          <a:extLst>
            <a:ext uri="{FF2B5EF4-FFF2-40B4-BE49-F238E27FC236}">
              <a16:creationId xmlns:a16="http://schemas.microsoft.com/office/drawing/2014/main" id="{04BE0985-A6D4-5102-95F2-904BBD3DEF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3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0</xdr:rowOff>
    </xdr:from>
    <xdr:to>
      <xdr:col>19</xdr:col>
      <xdr:colOff>0</xdr:colOff>
      <xdr:row>43</xdr:row>
      <xdr:rowOff>0</xdr:rowOff>
    </xdr:to>
    <xdr:graphicFrame macro="">
      <xdr:nvGraphicFramePr>
        <xdr:cNvPr id="3" name="grafico_41abenpreGIII">
          <a:extLst>
            <a:ext uri="{FF2B5EF4-FFF2-40B4-BE49-F238E27FC236}">
              <a16:creationId xmlns:a16="http://schemas.microsoft.com/office/drawing/2014/main" id="{0E21B428-2B14-3025-9569-2F027A5619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3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0</xdr:rowOff>
    </xdr:from>
    <xdr:to>
      <xdr:col>19</xdr:col>
      <xdr:colOff>0</xdr:colOff>
      <xdr:row>43</xdr:row>
      <xdr:rowOff>0</xdr:rowOff>
    </xdr:to>
    <xdr:graphicFrame macro="">
      <xdr:nvGraphicFramePr>
        <xdr:cNvPr id="3" name="grafico_41abenpreGII">
          <a:extLst>
            <a:ext uri="{FF2B5EF4-FFF2-40B4-BE49-F238E27FC236}">
              <a16:creationId xmlns:a16="http://schemas.microsoft.com/office/drawing/2014/main" id="{F9E92104-C049-1EC4-0BD0-1F225464AA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0</xdr:rowOff>
    </xdr:from>
    <xdr:to>
      <xdr:col>19</xdr:col>
      <xdr:colOff>0</xdr:colOff>
      <xdr:row>43</xdr:row>
      <xdr:rowOff>0</xdr:rowOff>
    </xdr:to>
    <xdr:graphicFrame macro="">
      <xdr:nvGraphicFramePr>
        <xdr:cNvPr id="3" name="grafico_41abenpreGI">
          <a:extLst>
            <a:ext uri="{FF2B5EF4-FFF2-40B4-BE49-F238E27FC236}">
              <a16:creationId xmlns:a16="http://schemas.microsoft.com/office/drawing/2014/main" id="{33C16F6B-6C90-4882-33EE-DCBCB7156B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12</xdr:col>
      <xdr:colOff>0</xdr:colOff>
      <xdr:row>6</xdr:row>
      <xdr:rowOff>0</xdr:rowOff>
    </xdr:from>
    <xdr:to>
      <xdr:col>20</xdr:col>
      <xdr:colOff>0</xdr:colOff>
      <xdr:row>30</xdr:row>
      <xdr:rowOff>0</xdr:rowOff>
    </xdr:to>
    <xdr:graphicFrame macro="">
      <xdr:nvGraphicFramePr>
        <xdr:cNvPr id="3" name="grafico_42pbpcasaadpot_total">
          <a:extLst>
            <a:ext uri="{FF2B5EF4-FFF2-40B4-BE49-F238E27FC236}">
              <a16:creationId xmlns:a16="http://schemas.microsoft.com/office/drawing/2014/main" id="{11A04118-209F-2A7C-3870-C0F327CAF9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0</xdr:col>
      <xdr:colOff>0</xdr:colOff>
      <xdr:row>9</xdr:row>
      <xdr:rowOff>0</xdr:rowOff>
    </xdr:from>
    <xdr:to>
      <xdr:col>10</xdr:col>
      <xdr:colOff>0</xdr:colOff>
      <xdr:row>30</xdr:row>
      <xdr:rowOff>0</xdr:rowOff>
    </xdr:to>
    <xdr:graphicFrame macro="">
      <xdr:nvGraphicFramePr>
        <xdr:cNvPr id="3" name="grafico_44bpbpcasaad_total">
          <a:extLst>
            <a:ext uri="{FF2B5EF4-FFF2-40B4-BE49-F238E27FC236}">
              <a16:creationId xmlns:a16="http://schemas.microsoft.com/office/drawing/2014/main" id="{8982C1CF-9906-4EAC-0863-84EBA2D98F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9</xdr:row>
      <xdr:rowOff>0</xdr:rowOff>
    </xdr:from>
    <xdr:to>
      <xdr:col>20</xdr:col>
      <xdr:colOff>0</xdr:colOff>
      <xdr:row>30</xdr:row>
      <xdr:rowOff>0</xdr:rowOff>
    </xdr:to>
    <xdr:graphicFrame macro="">
      <xdr:nvGraphicFramePr>
        <xdr:cNvPr id="4" name="grafico_44bpbpcasaad_0_64">
          <a:extLst>
            <a:ext uri="{FF2B5EF4-FFF2-40B4-BE49-F238E27FC236}">
              <a16:creationId xmlns:a16="http://schemas.microsoft.com/office/drawing/2014/main" id="{DDFF9062-B78E-5DC0-BA15-10F7DC50B5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30</xdr:row>
      <xdr:rowOff>0</xdr:rowOff>
    </xdr:from>
    <xdr:to>
      <xdr:col>10</xdr:col>
      <xdr:colOff>0</xdr:colOff>
      <xdr:row>51</xdr:row>
      <xdr:rowOff>0</xdr:rowOff>
    </xdr:to>
    <xdr:graphicFrame macro="">
      <xdr:nvGraphicFramePr>
        <xdr:cNvPr id="5" name="grafico_44bpbpcasaad_65_79">
          <a:extLst>
            <a:ext uri="{FF2B5EF4-FFF2-40B4-BE49-F238E27FC236}">
              <a16:creationId xmlns:a16="http://schemas.microsoft.com/office/drawing/2014/main" id="{EAB05658-B4F0-AFA4-3A33-8283BD904E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30</xdr:row>
      <xdr:rowOff>0</xdr:rowOff>
    </xdr:from>
    <xdr:to>
      <xdr:col>20</xdr:col>
      <xdr:colOff>0</xdr:colOff>
      <xdr:row>51</xdr:row>
      <xdr:rowOff>0</xdr:rowOff>
    </xdr:to>
    <xdr:graphicFrame macro="">
      <xdr:nvGraphicFramePr>
        <xdr:cNvPr id="6" name="grafico_44bpbpcasaad_80_mas">
          <a:extLst>
            <a:ext uri="{FF2B5EF4-FFF2-40B4-BE49-F238E27FC236}">
              <a16:creationId xmlns:a16="http://schemas.microsoft.com/office/drawing/2014/main" id="{07436EAD-2D3D-5B7E-C4E4-D482594A1D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6</xdr:col>
      <xdr:colOff>0</xdr:colOff>
      <xdr:row>36</xdr:row>
      <xdr:rowOff>0</xdr:rowOff>
    </xdr:from>
    <xdr:to>
      <xdr:col>14</xdr:col>
      <xdr:colOff>0</xdr:colOff>
      <xdr:row>50</xdr:row>
      <xdr:rowOff>0</xdr:rowOff>
    </xdr:to>
    <xdr:graphicFrame macro="">
      <xdr:nvGraphicFramePr>
        <xdr:cNvPr id="3" name="grafico_45resolpia_altas_bajas">
          <a:extLst>
            <a:ext uri="{FF2B5EF4-FFF2-40B4-BE49-F238E27FC236}">
              <a16:creationId xmlns:a16="http://schemas.microsoft.com/office/drawing/2014/main" id="{CB2FA2C0-670C-73CB-A7D0-23B80E03C5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16</xdr:col>
      <xdr:colOff>0</xdr:colOff>
      <xdr:row>23</xdr:row>
      <xdr:rowOff>0</xdr:rowOff>
    </xdr:from>
    <xdr:to>
      <xdr:col>30</xdr:col>
      <xdr:colOff>0</xdr:colOff>
      <xdr:row>42</xdr:row>
      <xdr:rowOff>0</xdr:rowOff>
    </xdr:to>
    <xdr:graphicFrame macro="">
      <xdr:nvGraphicFramePr>
        <xdr:cNvPr id="3" name="grafico_46_tramo_edad">
          <a:extLst>
            <a:ext uri="{FF2B5EF4-FFF2-40B4-BE49-F238E27FC236}">
              <a16:creationId xmlns:a16="http://schemas.microsoft.com/office/drawing/2014/main" id="{CBE2B23A-44A8-2EF8-328E-E3D83D7A44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23</xdr:row>
      <xdr:rowOff>0</xdr:rowOff>
    </xdr:from>
    <xdr:to>
      <xdr:col>12</xdr:col>
      <xdr:colOff>0</xdr:colOff>
      <xdr:row>42</xdr:row>
      <xdr:rowOff>0</xdr:rowOff>
    </xdr:to>
    <xdr:graphicFrame macro="">
      <xdr:nvGraphicFramePr>
        <xdr:cNvPr id="4" name="grafico_46perfpbsaad_sexo">
          <a:extLst>
            <a:ext uri="{FF2B5EF4-FFF2-40B4-BE49-F238E27FC236}">
              <a16:creationId xmlns:a16="http://schemas.microsoft.com/office/drawing/2014/main" id="{6FE14633-DE20-68EB-8C71-7D59A1B6A7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4</xdr:col>
      <xdr:colOff>0</xdr:colOff>
      <xdr:row>8</xdr:row>
      <xdr:rowOff>0</xdr:rowOff>
    </xdr:from>
    <xdr:to>
      <xdr:col>16</xdr:col>
      <xdr:colOff>0</xdr:colOff>
      <xdr:row>24</xdr:row>
      <xdr:rowOff>0</xdr:rowOff>
    </xdr:to>
    <xdr:graphicFrame macro="">
      <xdr:nvGraphicFramePr>
        <xdr:cNvPr id="3" name="grafico_46aperfpb_mujeres">
          <a:extLst>
            <a:ext uri="{FF2B5EF4-FFF2-40B4-BE49-F238E27FC236}">
              <a16:creationId xmlns:a16="http://schemas.microsoft.com/office/drawing/2014/main" id="{50B19CA1-51E2-6645-18DC-5D2ACDEE2E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24</xdr:row>
      <xdr:rowOff>0</xdr:rowOff>
    </xdr:from>
    <xdr:to>
      <xdr:col>16</xdr:col>
      <xdr:colOff>0</xdr:colOff>
      <xdr:row>40</xdr:row>
      <xdr:rowOff>0</xdr:rowOff>
    </xdr:to>
    <xdr:graphicFrame macro="">
      <xdr:nvGraphicFramePr>
        <xdr:cNvPr id="4" name="grafico_46aperfpb_hombres">
          <a:extLst>
            <a:ext uri="{FF2B5EF4-FFF2-40B4-BE49-F238E27FC236}">
              <a16:creationId xmlns:a16="http://schemas.microsoft.com/office/drawing/2014/main" id="{BF1EF241-EFBA-EE1E-7C73-B134D8E5BBE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0</xdr:rowOff>
    </xdr:from>
    <xdr:to>
      <xdr:col>10</xdr:col>
      <xdr:colOff>0</xdr:colOff>
      <xdr:row>24</xdr:row>
      <xdr:rowOff>0</xdr:rowOff>
    </xdr:to>
    <xdr:graphicFrame macro="">
      <xdr:nvGraphicFramePr>
        <xdr:cNvPr id="3" name="grafico_6perfcuidador_parentesco">
          <a:extLst>
            <a:ext uri="{FF2B5EF4-FFF2-40B4-BE49-F238E27FC236}">
              <a16:creationId xmlns:a16="http://schemas.microsoft.com/office/drawing/2014/main" id="{BA1940A6-482C-6E9C-78FB-DC9FA84AF2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8</xdr:row>
      <xdr:rowOff>0</xdr:rowOff>
    </xdr:from>
    <xdr:to>
      <xdr:col>18</xdr:col>
      <xdr:colOff>0</xdr:colOff>
      <xdr:row>24</xdr:row>
      <xdr:rowOff>0</xdr:rowOff>
    </xdr:to>
    <xdr:graphicFrame macro="">
      <xdr:nvGraphicFramePr>
        <xdr:cNvPr id="4" name="grafico_6perfcuidador_edad">
          <a:extLst>
            <a:ext uri="{FF2B5EF4-FFF2-40B4-BE49-F238E27FC236}">
              <a16:creationId xmlns:a16="http://schemas.microsoft.com/office/drawing/2014/main" id="{38217818-5DB2-1C40-E926-3835C0272AC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24</xdr:row>
      <xdr:rowOff>0</xdr:rowOff>
    </xdr:from>
    <xdr:to>
      <xdr:col>15</xdr:col>
      <xdr:colOff>0</xdr:colOff>
      <xdr:row>40</xdr:row>
      <xdr:rowOff>0</xdr:rowOff>
    </xdr:to>
    <xdr:graphicFrame macro="">
      <xdr:nvGraphicFramePr>
        <xdr:cNvPr id="5" name="grafico_6perfcuidador_sexo">
          <a:extLst>
            <a:ext uri="{FF2B5EF4-FFF2-40B4-BE49-F238E27FC236}">
              <a16:creationId xmlns:a16="http://schemas.microsoft.com/office/drawing/2014/main" id="{435C1323-1F62-4FF7-890E-7756B853EC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3</xdr:col>
      <xdr:colOff>0</xdr:colOff>
      <xdr:row>8</xdr:row>
      <xdr:rowOff>0</xdr:rowOff>
    </xdr:from>
    <xdr:to>
      <xdr:col>18</xdr:col>
      <xdr:colOff>0</xdr:colOff>
      <xdr:row>45</xdr:row>
      <xdr:rowOff>0</xdr:rowOff>
    </xdr:to>
    <xdr:graphicFrame macro="">
      <xdr:nvGraphicFramePr>
        <xdr:cNvPr id="3" name="grafico_61aperfcuidadorccaa">
          <a:extLst>
            <a:ext uri="{FF2B5EF4-FFF2-40B4-BE49-F238E27FC236}">
              <a16:creationId xmlns:a16="http://schemas.microsoft.com/office/drawing/2014/main" id="{1214E31A-BF38-9398-028C-EBDDC58E01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xdr:col>
      <xdr:colOff>0</xdr:colOff>
      <xdr:row>21</xdr:row>
      <xdr:rowOff>0</xdr:rowOff>
    </xdr:from>
    <xdr:to>
      <xdr:col>6</xdr:col>
      <xdr:colOff>0</xdr:colOff>
      <xdr:row>34</xdr:row>
      <xdr:rowOff>0</xdr:rowOff>
    </xdr:to>
    <xdr:graphicFrame macro="">
      <xdr:nvGraphicFramePr>
        <xdr:cNvPr id="3" name="grafico_7intensidad_grado_i">
          <a:extLst>
            <a:ext uri="{FF2B5EF4-FFF2-40B4-BE49-F238E27FC236}">
              <a16:creationId xmlns:a16="http://schemas.microsoft.com/office/drawing/2014/main" id="{27C7A2A0-C45F-1097-0F7A-B2F1EED136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21</xdr:row>
      <xdr:rowOff>0</xdr:rowOff>
    </xdr:from>
    <xdr:to>
      <xdr:col>12</xdr:col>
      <xdr:colOff>0</xdr:colOff>
      <xdr:row>36</xdr:row>
      <xdr:rowOff>0</xdr:rowOff>
    </xdr:to>
    <xdr:graphicFrame macro="">
      <xdr:nvGraphicFramePr>
        <xdr:cNvPr id="4" name="grafico_7intensidad_grado_ii">
          <a:extLst>
            <a:ext uri="{FF2B5EF4-FFF2-40B4-BE49-F238E27FC236}">
              <a16:creationId xmlns:a16="http://schemas.microsoft.com/office/drawing/2014/main" id="{A1F8B279-FEA7-890B-2539-0A192C2206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0</xdr:colOff>
      <xdr:row>21</xdr:row>
      <xdr:rowOff>0</xdr:rowOff>
    </xdr:from>
    <xdr:to>
      <xdr:col>18</xdr:col>
      <xdr:colOff>0</xdr:colOff>
      <xdr:row>34</xdr:row>
      <xdr:rowOff>0</xdr:rowOff>
    </xdr:to>
    <xdr:graphicFrame macro="">
      <xdr:nvGraphicFramePr>
        <xdr:cNvPr id="5" name="grafico_7intensidad_grado_iii">
          <a:extLst>
            <a:ext uri="{FF2B5EF4-FFF2-40B4-BE49-F238E27FC236}">
              <a16:creationId xmlns:a16="http://schemas.microsoft.com/office/drawing/2014/main" id="{2E393ABA-E69B-71FE-3D75-533B8C0240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xdr:col>
      <xdr:colOff>0</xdr:colOff>
      <xdr:row>20</xdr:row>
      <xdr:rowOff>0</xdr:rowOff>
    </xdr:from>
    <xdr:to>
      <xdr:col>6</xdr:col>
      <xdr:colOff>0</xdr:colOff>
      <xdr:row>33</xdr:row>
      <xdr:rowOff>0</xdr:rowOff>
    </xdr:to>
    <xdr:graphicFrame macro="">
      <xdr:nvGraphicFramePr>
        <xdr:cNvPr id="3" name="grafico_8cuantia_grado_i">
          <a:extLst>
            <a:ext uri="{FF2B5EF4-FFF2-40B4-BE49-F238E27FC236}">
              <a16:creationId xmlns:a16="http://schemas.microsoft.com/office/drawing/2014/main" id="{E32D570C-C9BD-3073-4295-98A8E85A62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20</xdr:row>
      <xdr:rowOff>0</xdr:rowOff>
    </xdr:from>
    <xdr:to>
      <xdr:col>12</xdr:col>
      <xdr:colOff>0</xdr:colOff>
      <xdr:row>36</xdr:row>
      <xdr:rowOff>0</xdr:rowOff>
    </xdr:to>
    <xdr:graphicFrame macro="">
      <xdr:nvGraphicFramePr>
        <xdr:cNvPr id="4" name="grafico_8cuantia_grado_ii">
          <a:extLst>
            <a:ext uri="{FF2B5EF4-FFF2-40B4-BE49-F238E27FC236}">
              <a16:creationId xmlns:a16="http://schemas.microsoft.com/office/drawing/2014/main" id="{B6BCA633-E829-612F-183F-7AFBBCBB04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0</xdr:colOff>
      <xdr:row>20</xdr:row>
      <xdr:rowOff>0</xdr:rowOff>
    </xdr:from>
    <xdr:to>
      <xdr:col>18</xdr:col>
      <xdr:colOff>0</xdr:colOff>
      <xdr:row>33</xdr:row>
      <xdr:rowOff>0</xdr:rowOff>
    </xdr:to>
    <xdr:graphicFrame macro="">
      <xdr:nvGraphicFramePr>
        <xdr:cNvPr id="5" name="grafico_8cuantia_grado_iii">
          <a:extLst>
            <a:ext uri="{FF2B5EF4-FFF2-40B4-BE49-F238E27FC236}">
              <a16:creationId xmlns:a16="http://schemas.microsoft.com/office/drawing/2014/main" id="{49ABB471-0C99-1AB9-C777-522FF59E88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11</xdr:col>
      <xdr:colOff>0</xdr:colOff>
      <xdr:row>9</xdr:row>
      <xdr:rowOff>0</xdr:rowOff>
    </xdr:from>
    <xdr:to>
      <xdr:col>20</xdr:col>
      <xdr:colOff>0</xdr:colOff>
      <xdr:row>33</xdr:row>
      <xdr:rowOff>0</xdr:rowOff>
    </xdr:to>
    <xdr:graphicFrame macro="">
      <xdr:nvGraphicFramePr>
        <xdr:cNvPr id="3" name="grafico_9tiempoespera">
          <a:extLst>
            <a:ext uri="{FF2B5EF4-FFF2-40B4-BE49-F238E27FC236}">
              <a16:creationId xmlns:a16="http://schemas.microsoft.com/office/drawing/2014/main" id="{E4AF6A50-0C33-B4AA-9309-584CBC8C20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0</xdr:rowOff>
    </xdr:from>
    <xdr:to>
      <xdr:col>19</xdr:col>
      <xdr:colOff>0</xdr:colOff>
      <xdr:row>44</xdr:row>
      <xdr:rowOff>0</xdr:rowOff>
    </xdr:to>
    <xdr:graphicFrame macro="">
      <xdr:nvGraphicFramePr>
        <xdr:cNvPr id="3" name="grafico_11_lista_espera_total">
          <a:extLst>
            <a:ext uri="{FF2B5EF4-FFF2-40B4-BE49-F238E27FC236}">
              <a16:creationId xmlns:a16="http://schemas.microsoft.com/office/drawing/2014/main" id="{E78657C3-B8D8-7497-632D-470D804769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44</xdr:row>
      <xdr:rowOff>25400</xdr:rowOff>
    </xdr:from>
    <xdr:to>
      <xdr:col>19</xdr:col>
      <xdr:colOff>0</xdr:colOff>
      <xdr:row>47</xdr:row>
      <xdr:rowOff>6350</xdr:rowOff>
    </xdr:to>
    <xdr:sp macro="" textlink="">
      <xdr:nvSpPr>
        <xdr:cNvPr id="4" name="grafico_11_lista_espera_total_nota">
          <a:extLst>
            <a:ext uri="{FF2B5EF4-FFF2-40B4-BE49-F238E27FC236}">
              <a16:creationId xmlns:a16="http://schemas.microsoft.com/office/drawing/2014/main" id="{F41F2C8D-FCAE-93F2-3FC7-67781506C2BC}"/>
            </a:ext>
          </a:extLst>
        </xdr:cNvPr>
        <xdr:cNvSpPr txBox="1"/>
      </xdr:nvSpPr>
      <xdr:spPr>
        <a:xfrm>
          <a:off x="1219200" y="8223250"/>
          <a:ext cx="10363200" cy="533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lstStyle/>
        <a:p>
          <a:pPr algn="l"/>
          <a:r>
            <a:rPr lang="es-ES" sz="900" b="0" i="1">
              <a:solidFill>
                <a:srgbClr val="595959"/>
              </a:solidFill>
              <a:latin typeface="Calibri" panose="020F0502020204030204" pitchFamily="34" charset="0"/>
            </a:rPr>
            <a:t>*En las personas beneficiarias con derecho a prestación pendientes de resolución de PIA se incluyen todas las personas beneficiarias con derecho a prestación pendientes de resolución de PIA, independientemente del tiempo que llevan esperando la resolución de PIA y de si existe o no motivo de exclusión no imputable a la Administración</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9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0</xdr:rowOff>
    </xdr:from>
    <xdr:to>
      <xdr:col>19</xdr:col>
      <xdr:colOff>0</xdr:colOff>
      <xdr:row>44</xdr:row>
      <xdr:rowOff>0</xdr:rowOff>
    </xdr:to>
    <xdr:graphicFrame macro="">
      <xdr:nvGraphicFramePr>
        <xdr:cNvPr id="3" name="grafico_11_lista_espera_giii">
          <a:extLst>
            <a:ext uri="{FF2B5EF4-FFF2-40B4-BE49-F238E27FC236}">
              <a16:creationId xmlns:a16="http://schemas.microsoft.com/office/drawing/2014/main" id="{B1185862-3FEB-5414-4F75-C23FD5CB56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44</xdr:row>
      <xdr:rowOff>25400</xdr:rowOff>
    </xdr:from>
    <xdr:to>
      <xdr:col>19</xdr:col>
      <xdr:colOff>0</xdr:colOff>
      <xdr:row>47</xdr:row>
      <xdr:rowOff>6350</xdr:rowOff>
    </xdr:to>
    <xdr:sp macro="" textlink="">
      <xdr:nvSpPr>
        <xdr:cNvPr id="4" name="grafico_11_lista_espera_giii_nota">
          <a:extLst>
            <a:ext uri="{FF2B5EF4-FFF2-40B4-BE49-F238E27FC236}">
              <a16:creationId xmlns:a16="http://schemas.microsoft.com/office/drawing/2014/main" id="{FBA06D5D-BC12-4FCF-FA3E-98FD5D09993E}"/>
            </a:ext>
          </a:extLst>
        </xdr:cNvPr>
        <xdr:cNvSpPr txBox="1"/>
      </xdr:nvSpPr>
      <xdr:spPr>
        <a:xfrm>
          <a:off x="1219200" y="8223250"/>
          <a:ext cx="10363200" cy="533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lstStyle/>
        <a:p>
          <a:pPr algn="l"/>
          <a:r>
            <a:rPr lang="es-ES" sz="900" b="0" i="1">
              <a:solidFill>
                <a:srgbClr val="595959"/>
              </a:solidFill>
              <a:latin typeface="Calibri" panose="020F0502020204030204" pitchFamily="34" charset="0"/>
            </a:rPr>
            <a:t>*En las personas beneficiarias con derecho a prestación pendientes de resolución de PIA se incluyen todas las personas beneficiarias con derecho a prestación pendientes de resolución de PIA, independientemente del tiempo que llevan esperando la resolución de PIA y de si existe o no motivo de exclusión no imputable a la Administración</a:t>
          </a:r>
        </a:p>
      </xdr:txBody>
    </xdr:sp>
    <xdr:clientData/>
  </xdr:twoCellAnchor>
</xdr:wsDr>
</file>

<file path=xl/drawings/drawing9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0</xdr:rowOff>
    </xdr:from>
    <xdr:to>
      <xdr:col>19</xdr:col>
      <xdr:colOff>0</xdr:colOff>
      <xdr:row>44</xdr:row>
      <xdr:rowOff>0</xdr:rowOff>
    </xdr:to>
    <xdr:graphicFrame macro="">
      <xdr:nvGraphicFramePr>
        <xdr:cNvPr id="3" name="grafico_11_lista_espera_gii">
          <a:extLst>
            <a:ext uri="{FF2B5EF4-FFF2-40B4-BE49-F238E27FC236}">
              <a16:creationId xmlns:a16="http://schemas.microsoft.com/office/drawing/2014/main" id="{BE0B9408-DE6F-46A1-246F-72ECE10BC3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44</xdr:row>
      <xdr:rowOff>25400</xdr:rowOff>
    </xdr:from>
    <xdr:to>
      <xdr:col>19</xdr:col>
      <xdr:colOff>0</xdr:colOff>
      <xdr:row>47</xdr:row>
      <xdr:rowOff>6350</xdr:rowOff>
    </xdr:to>
    <xdr:sp macro="" textlink="">
      <xdr:nvSpPr>
        <xdr:cNvPr id="4" name="grafico_11_lista_espera_gii_nota">
          <a:extLst>
            <a:ext uri="{FF2B5EF4-FFF2-40B4-BE49-F238E27FC236}">
              <a16:creationId xmlns:a16="http://schemas.microsoft.com/office/drawing/2014/main" id="{0533BE2F-B149-FA20-EBA9-ABBA23AF4238}"/>
            </a:ext>
          </a:extLst>
        </xdr:cNvPr>
        <xdr:cNvSpPr txBox="1"/>
      </xdr:nvSpPr>
      <xdr:spPr>
        <a:xfrm>
          <a:off x="1219200" y="8223250"/>
          <a:ext cx="10363200" cy="533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lstStyle/>
        <a:p>
          <a:pPr algn="l"/>
          <a:r>
            <a:rPr lang="es-ES" sz="900" b="0" i="1">
              <a:solidFill>
                <a:srgbClr val="595959"/>
              </a:solidFill>
              <a:latin typeface="Calibri" panose="020F0502020204030204" pitchFamily="34" charset="0"/>
            </a:rPr>
            <a:t>*En las personas beneficiarias con derecho a prestación pendientes de resolución de PIA se incluyen todas las personas beneficiarias con derecho a prestación pendientes de resolución de PIA, independientemente del tiempo que llevan esperando la resolución de PIA y de si existe o no motivo de exclusión no imputable a la Administración</a:t>
          </a:r>
        </a:p>
      </xdr:txBody>
    </xdr:sp>
    <xdr:clientData/>
  </xdr:twoCellAnchor>
</xdr:wsDr>
</file>

<file path=xl/drawings/drawing9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0</xdr:rowOff>
    </xdr:from>
    <xdr:to>
      <xdr:col>19</xdr:col>
      <xdr:colOff>0</xdr:colOff>
      <xdr:row>44</xdr:row>
      <xdr:rowOff>0</xdr:rowOff>
    </xdr:to>
    <xdr:graphicFrame macro="">
      <xdr:nvGraphicFramePr>
        <xdr:cNvPr id="3" name="grafico_11_lista_espera_gi">
          <a:extLst>
            <a:ext uri="{FF2B5EF4-FFF2-40B4-BE49-F238E27FC236}">
              <a16:creationId xmlns:a16="http://schemas.microsoft.com/office/drawing/2014/main" id="{953EF54C-CF44-DFFE-EDD2-FDA184B1B6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44</xdr:row>
      <xdr:rowOff>25400</xdr:rowOff>
    </xdr:from>
    <xdr:to>
      <xdr:col>19</xdr:col>
      <xdr:colOff>0</xdr:colOff>
      <xdr:row>47</xdr:row>
      <xdr:rowOff>6350</xdr:rowOff>
    </xdr:to>
    <xdr:sp macro="" textlink="">
      <xdr:nvSpPr>
        <xdr:cNvPr id="4" name="grafico_11_lista_espera_gi_nota">
          <a:extLst>
            <a:ext uri="{FF2B5EF4-FFF2-40B4-BE49-F238E27FC236}">
              <a16:creationId xmlns:a16="http://schemas.microsoft.com/office/drawing/2014/main" id="{9D30E02C-7B6A-AAD5-D215-9FC3F779FAE5}"/>
            </a:ext>
          </a:extLst>
        </xdr:cNvPr>
        <xdr:cNvSpPr txBox="1"/>
      </xdr:nvSpPr>
      <xdr:spPr>
        <a:xfrm>
          <a:off x="1219200" y="8223250"/>
          <a:ext cx="10363200" cy="533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lstStyle/>
        <a:p>
          <a:pPr algn="l"/>
          <a:r>
            <a:rPr lang="es-ES" sz="900" b="0" i="1">
              <a:solidFill>
                <a:srgbClr val="595959"/>
              </a:solidFill>
              <a:latin typeface="Calibri" panose="020F0502020204030204" pitchFamily="34" charset="0"/>
            </a:rPr>
            <a:t>*En las personas beneficiarias con derecho a prestación pendientes de resolución de PIA se incluyen todas las personas beneficiarias con derecho a prestación pendientes de resolución de PIA, independientemente del tiempo que llevan esperando la resolución de PIA y de si existe o no motivo de exclusión no imputable a la Administración</a:t>
          </a:r>
        </a:p>
      </xdr:txBody>
    </xdr:sp>
    <xdr:clientData/>
  </xdr:twoCellAnchor>
</xdr:wsDr>
</file>

<file path=xl/drawings/drawing9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9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9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9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9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6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workbookViewId="0"/>
  </sheetViews>
  <sheetFormatPr baseColWidth="10" defaultColWidth="8.7265625" defaultRowHeight="14.5"/>
  <sheetData/>
  <printOptions horizontalCentered="1" verticalCentered="1"/>
  <pageMargins left="0.27777777777777779" right="0.27777777777777779" top="0.27777777777777779" bottom="0.27777777777777779" header="0.1388888888888889" footer="0.1388888888888889"/>
  <pageSetup paperSize="9" scale="9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AA28"/>
  <sheetViews>
    <sheetView showGridLines="0" workbookViewId="0"/>
  </sheetViews>
  <sheetFormatPr baseColWidth="10" defaultColWidth="8.7265625" defaultRowHeight="14.5"/>
  <cols>
    <col min="1" max="1" width="1.1796875" customWidth="1"/>
    <col min="2" max="2" width="25.1796875" customWidth="1"/>
    <col min="3" max="3" width="0.6328125" customWidth="1"/>
    <col min="4" max="12" width="10.1796875" customWidth="1"/>
    <col min="13" max="13" width="0.81640625" customWidth="1"/>
    <col min="14" max="27" width="10.1796875" customWidth="1"/>
  </cols>
  <sheetData>
    <row r="2" spans="2:27" ht="49" customHeight="1"/>
    <row r="3" spans="2:27" ht="24" customHeight="1">
      <c r="B3" s="201" t="s">
        <v>111</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87</v>
      </c>
      <c r="E5" s="205"/>
      <c r="F5" s="205"/>
      <c r="G5" s="205"/>
      <c r="H5" s="205"/>
      <c r="I5" s="205"/>
      <c r="J5" s="205"/>
      <c r="K5" s="205"/>
      <c r="L5" s="206"/>
      <c r="M5" s="12"/>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M6" s="12"/>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29" t="s">
        <v>88</v>
      </c>
      <c r="D9" s="40">
        <v>293661</v>
      </c>
      <c r="E9" s="108">
        <v>310424</v>
      </c>
      <c r="F9" s="108">
        <v>359285</v>
      </c>
      <c r="G9" s="108">
        <v>390413</v>
      </c>
      <c r="H9" s="108">
        <v>421261</v>
      </c>
      <c r="I9" s="108">
        <v>442241</v>
      </c>
      <c r="J9" s="108">
        <v>523381</v>
      </c>
      <c r="K9" s="108">
        <v>564395</v>
      </c>
      <c r="L9" s="194"/>
      <c r="M9" s="7"/>
      <c r="N9" s="195">
        <f t="shared" ref="N9:N28" si="0">E9/D9-1</f>
        <v>5.7082826796884811E-2</v>
      </c>
      <c r="O9" s="196">
        <f t="shared" ref="O9:O28" si="1">E9-D9</f>
        <v>16763</v>
      </c>
      <c r="P9" s="195">
        <f t="shared" ref="P9:P28" si="2">F9/E9-1</f>
        <v>0.15740084529546694</v>
      </c>
      <c r="Q9" s="196">
        <f t="shared" ref="Q9:Q28" si="3">F9-E9</f>
        <v>48861</v>
      </c>
      <c r="R9" s="195">
        <f t="shared" ref="R9:R28" si="4">G9/F9-1</f>
        <v>8.6638740832486683E-2</v>
      </c>
      <c r="S9" s="196">
        <f t="shared" ref="S9:S28" si="5">G9-F9</f>
        <v>31128</v>
      </c>
      <c r="T9" s="195">
        <f t="shared" ref="T9:T28" si="6">H9/G9-1</f>
        <v>7.9013762349102068E-2</v>
      </c>
      <c r="U9" s="196">
        <f t="shared" ref="U9:U28" si="7">H9-G9</f>
        <v>30848</v>
      </c>
      <c r="V9" s="195">
        <f t="shared" ref="V9:V28" si="8">I9/H9-1</f>
        <v>4.9802853812719539E-2</v>
      </c>
      <c r="W9" s="196">
        <f t="shared" ref="W9:W28" si="9">I9-H9</f>
        <v>20980</v>
      </c>
      <c r="X9" s="195">
        <f t="shared" ref="X9:X28" si="10">J9/I9-1</f>
        <v>0.18347462130376879</v>
      </c>
      <c r="Y9" s="196">
        <f t="shared" ref="Y9:Y28" si="11">J9-I9</f>
        <v>81140</v>
      </c>
      <c r="Z9" s="195">
        <v>0.2362470676108723</v>
      </c>
      <c r="AA9" s="196">
        <v>107856</v>
      </c>
    </row>
    <row r="10" spans="2:27">
      <c r="B10" s="169" t="s">
        <v>89</v>
      </c>
      <c r="D10" s="42">
        <v>39164</v>
      </c>
      <c r="E10" s="112">
        <v>37313</v>
      </c>
      <c r="F10" s="112">
        <v>41449</v>
      </c>
      <c r="G10" s="112">
        <v>43712</v>
      </c>
      <c r="H10" s="112">
        <v>51888</v>
      </c>
      <c r="I10" s="112">
        <v>59918</v>
      </c>
      <c r="J10" s="112">
        <v>65157</v>
      </c>
      <c r="K10" s="112">
        <v>68516</v>
      </c>
      <c r="L10" s="197"/>
      <c r="M10" s="8"/>
      <c r="N10" s="198">
        <f t="shared" si="0"/>
        <v>-4.726279236033093E-2</v>
      </c>
      <c r="O10" s="199">
        <f t="shared" si="1"/>
        <v>-1851</v>
      </c>
      <c r="P10" s="198">
        <f t="shared" si="2"/>
        <v>0.11084608581459543</v>
      </c>
      <c r="Q10" s="199">
        <f t="shared" si="3"/>
        <v>4136</v>
      </c>
      <c r="R10" s="198">
        <f t="shared" si="4"/>
        <v>5.4597215855629821E-2</v>
      </c>
      <c r="S10" s="199">
        <f t="shared" si="5"/>
        <v>2263</v>
      </c>
      <c r="T10" s="198">
        <f t="shared" si="6"/>
        <v>0.18704245973645683</v>
      </c>
      <c r="U10" s="199">
        <f t="shared" si="7"/>
        <v>8176</v>
      </c>
      <c r="V10" s="198">
        <f t="shared" si="8"/>
        <v>0.15475639839654631</v>
      </c>
      <c r="W10" s="199">
        <f t="shared" si="9"/>
        <v>8030</v>
      </c>
      <c r="X10" s="198">
        <f t="shared" si="10"/>
        <v>8.7436162755766267E-2</v>
      </c>
      <c r="Y10" s="199">
        <f t="shared" si="11"/>
        <v>5239</v>
      </c>
      <c r="Z10" s="198">
        <v>9.3578918806761058E-2</v>
      </c>
      <c r="AA10" s="199">
        <v>5863</v>
      </c>
    </row>
    <row r="11" spans="2:27">
      <c r="B11" s="169" t="s">
        <v>90</v>
      </c>
      <c r="D11" s="42">
        <v>27579</v>
      </c>
      <c r="E11" s="112">
        <v>30931</v>
      </c>
      <c r="F11" s="112">
        <v>35120</v>
      </c>
      <c r="G11" s="112">
        <v>36982</v>
      </c>
      <c r="H11" s="112">
        <v>40207</v>
      </c>
      <c r="I11" s="112">
        <v>45532</v>
      </c>
      <c r="J11" s="112">
        <v>48068</v>
      </c>
      <c r="K11" s="112">
        <v>52310</v>
      </c>
      <c r="L11" s="197"/>
      <c r="M11" s="8"/>
      <c r="N11" s="198">
        <f t="shared" si="0"/>
        <v>0.12154175278291457</v>
      </c>
      <c r="O11" s="199">
        <f t="shared" si="1"/>
        <v>3352</v>
      </c>
      <c r="P11" s="198">
        <f t="shared" si="2"/>
        <v>0.13543047428146515</v>
      </c>
      <c r="Q11" s="199">
        <f t="shared" si="3"/>
        <v>4189</v>
      </c>
      <c r="R11" s="198">
        <f t="shared" si="4"/>
        <v>5.3018223234624129E-2</v>
      </c>
      <c r="S11" s="199">
        <f t="shared" si="5"/>
        <v>1862</v>
      </c>
      <c r="T11" s="198">
        <f t="shared" si="6"/>
        <v>8.7204586014818064E-2</v>
      </c>
      <c r="U11" s="199">
        <f t="shared" si="7"/>
        <v>3225</v>
      </c>
      <c r="V11" s="198">
        <f t="shared" si="8"/>
        <v>0.13243962494093076</v>
      </c>
      <c r="W11" s="199">
        <f t="shared" si="9"/>
        <v>5325</v>
      </c>
      <c r="X11" s="198">
        <f t="shared" si="10"/>
        <v>5.5697092154967986E-2</v>
      </c>
      <c r="Y11" s="199">
        <f t="shared" si="11"/>
        <v>2536</v>
      </c>
      <c r="Z11" s="198">
        <v>5.289642123908056E-2</v>
      </c>
      <c r="AA11" s="199">
        <v>2628</v>
      </c>
    </row>
    <row r="12" spans="2:27">
      <c r="B12" s="169" t="s">
        <v>91</v>
      </c>
      <c r="D12" s="42">
        <v>28653</v>
      </c>
      <c r="E12" s="112">
        <v>36929</v>
      </c>
      <c r="F12" s="112">
        <v>39491</v>
      </c>
      <c r="G12" s="112">
        <v>42042</v>
      </c>
      <c r="H12" s="112">
        <v>47979</v>
      </c>
      <c r="I12" s="112">
        <v>52870</v>
      </c>
      <c r="J12" s="112">
        <v>56738</v>
      </c>
      <c r="K12" s="112">
        <v>59929</v>
      </c>
      <c r="L12" s="197"/>
      <c r="M12" s="8"/>
      <c r="N12" s="198">
        <f t="shared" si="0"/>
        <v>0.28883537500436263</v>
      </c>
      <c r="O12" s="199">
        <f t="shared" si="1"/>
        <v>8276</v>
      </c>
      <c r="P12" s="198">
        <f t="shared" si="2"/>
        <v>6.9376370873839077E-2</v>
      </c>
      <c r="Q12" s="199">
        <f t="shared" si="3"/>
        <v>2562</v>
      </c>
      <c r="R12" s="198">
        <f t="shared" si="4"/>
        <v>6.4596996784077376E-2</v>
      </c>
      <c r="S12" s="199">
        <f t="shared" si="5"/>
        <v>2551</v>
      </c>
      <c r="T12" s="198">
        <f t="shared" si="6"/>
        <v>0.14121592693021268</v>
      </c>
      <c r="U12" s="199">
        <f t="shared" si="7"/>
        <v>5937</v>
      </c>
      <c r="V12" s="198">
        <f t="shared" si="8"/>
        <v>0.10194043227245264</v>
      </c>
      <c r="W12" s="199">
        <f t="shared" si="9"/>
        <v>4891</v>
      </c>
      <c r="X12" s="198">
        <f t="shared" si="10"/>
        <v>7.3160582560998666E-2</v>
      </c>
      <c r="Y12" s="199">
        <f t="shared" si="11"/>
        <v>3868</v>
      </c>
      <c r="Z12" s="198">
        <v>8.6122841038838605E-2</v>
      </c>
      <c r="AA12" s="199">
        <v>4752</v>
      </c>
    </row>
    <row r="13" spans="2:27">
      <c r="B13" s="169" t="s">
        <v>92</v>
      </c>
      <c r="D13" s="42">
        <v>24418</v>
      </c>
      <c r="E13" s="112">
        <v>26624</v>
      </c>
      <c r="F13" s="112">
        <v>28747</v>
      </c>
      <c r="G13" s="112">
        <v>38665</v>
      </c>
      <c r="H13" s="112">
        <v>45957</v>
      </c>
      <c r="I13" s="112">
        <v>62165</v>
      </c>
      <c r="J13" s="112">
        <v>75402</v>
      </c>
      <c r="K13" s="112">
        <v>101221</v>
      </c>
      <c r="L13" s="197"/>
      <c r="M13" s="8"/>
      <c r="N13" s="198">
        <f t="shared" si="0"/>
        <v>9.0343189450405426E-2</v>
      </c>
      <c r="O13" s="199">
        <f t="shared" si="1"/>
        <v>2206</v>
      </c>
      <c r="P13" s="198">
        <f t="shared" si="2"/>
        <v>7.9740084134615419E-2</v>
      </c>
      <c r="Q13" s="199">
        <f t="shared" si="3"/>
        <v>2123</v>
      </c>
      <c r="R13" s="198">
        <f t="shared" si="4"/>
        <v>0.34500991407799075</v>
      </c>
      <c r="S13" s="199">
        <f t="shared" si="5"/>
        <v>9918</v>
      </c>
      <c r="T13" s="198">
        <f t="shared" si="6"/>
        <v>0.1885943359627571</v>
      </c>
      <c r="U13" s="199">
        <f t="shared" si="7"/>
        <v>7292</v>
      </c>
      <c r="V13" s="198">
        <f t="shared" si="8"/>
        <v>0.35267750288312993</v>
      </c>
      <c r="W13" s="199">
        <f t="shared" si="9"/>
        <v>16208</v>
      </c>
      <c r="X13" s="198">
        <f t="shared" si="10"/>
        <v>0.21293332260918518</v>
      </c>
      <c r="Y13" s="199">
        <f t="shared" si="11"/>
        <v>13237</v>
      </c>
      <c r="Z13" s="198">
        <v>0.73525680586984854</v>
      </c>
      <c r="AA13" s="199">
        <v>42889</v>
      </c>
    </row>
    <row r="14" spans="2:27">
      <c r="B14" s="169" t="s">
        <v>93</v>
      </c>
      <c r="D14" s="42">
        <v>26271</v>
      </c>
      <c r="E14" s="112">
        <v>26136</v>
      </c>
      <c r="F14" s="112">
        <v>26969</v>
      </c>
      <c r="G14" s="112">
        <v>27567</v>
      </c>
      <c r="H14" s="112">
        <v>26847</v>
      </c>
      <c r="I14" s="112">
        <v>28654</v>
      </c>
      <c r="J14" s="112">
        <v>28934</v>
      </c>
      <c r="K14" s="112">
        <v>30603</v>
      </c>
      <c r="L14" s="197"/>
      <c r="M14" s="8"/>
      <c r="N14" s="198">
        <f t="shared" si="0"/>
        <v>-5.1387461459403427E-3</v>
      </c>
      <c r="O14" s="199">
        <f t="shared" si="1"/>
        <v>-135</v>
      </c>
      <c r="P14" s="198">
        <f t="shared" si="2"/>
        <v>3.1871747780838788E-2</v>
      </c>
      <c r="Q14" s="199">
        <f t="shared" si="3"/>
        <v>833</v>
      </c>
      <c r="R14" s="198">
        <f t="shared" si="4"/>
        <v>2.2173606733657092E-2</v>
      </c>
      <c r="S14" s="199">
        <f t="shared" si="5"/>
        <v>598</v>
      </c>
      <c r="T14" s="198">
        <f t="shared" si="6"/>
        <v>-2.611818478615735E-2</v>
      </c>
      <c r="U14" s="199">
        <f t="shared" si="7"/>
        <v>-720</v>
      </c>
      <c r="V14" s="198">
        <f t="shared" si="8"/>
        <v>6.7307334152791665E-2</v>
      </c>
      <c r="W14" s="199">
        <f t="shared" si="9"/>
        <v>1807</v>
      </c>
      <c r="X14" s="198">
        <f t="shared" si="10"/>
        <v>9.7717596147135488E-3</v>
      </c>
      <c r="Y14" s="199">
        <f t="shared" si="11"/>
        <v>280</v>
      </c>
      <c r="Z14" s="198">
        <v>5.9110572763453988E-2</v>
      </c>
      <c r="AA14" s="199">
        <v>1708</v>
      </c>
    </row>
    <row r="15" spans="2:27">
      <c r="B15" s="169" t="s">
        <v>94</v>
      </c>
      <c r="D15" s="42">
        <v>139852</v>
      </c>
      <c r="E15" s="112">
        <v>141310</v>
      </c>
      <c r="F15" s="112">
        <v>148050</v>
      </c>
      <c r="G15" s="112">
        <v>153910</v>
      </c>
      <c r="H15" s="112">
        <v>168591</v>
      </c>
      <c r="I15" s="112">
        <v>177785</v>
      </c>
      <c r="J15" s="112">
        <v>183946</v>
      </c>
      <c r="K15" s="112">
        <v>182292</v>
      </c>
      <c r="L15" s="197"/>
      <c r="M15" s="8"/>
      <c r="N15" s="198">
        <f t="shared" si="0"/>
        <v>1.0425306752853025E-2</v>
      </c>
      <c r="O15" s="199">
        <f t="shared" si="1"/>
        <v>1458</v>
      </c>
      <c r="P15" s="198">
        <f t="shared" si="2"/>
        <v>4.7696553676314535E-2</v>
      </c>
      <c r="Q15" s="199">
        <f t="shared" si="3"/>
        <v>6740</v>
      </c>
      <c r="R15" s="198">
        <f t="shared" si="4"/>
        <v>3.9581222559945894E-2</v>
      </c>
      <c r="S15" s="199">
        <f t="shared" si="5"/>
        <v>5860</v>
      </c>
      <c r="T15" s="198">
        <f t="shared" si="6"/>
        <v>9.5386914430511283E-2</v>
      </c>
      <c r="U15" s="199">
        <f t="shared" si="7"/>
        <v>14681</v>
      </c>
      <c r="V15" s="198">
        <f t="shared" si="8"/>
        <v>5.4534346436049264E-2</v>
      </c>
      <c r="W15" s="199">
        <f t="shared" si="9"/>
        <v>9194</v>
      </c>
      <c r="X15" s="198">
        <f t="shared" si="10"/>
        <v>3.4654217172427337E-2</v>
      </c>
      <c r="Y15" s="199">
        <f t="shared" si="11"/>
        <v>6161</v>
      </c>
      <c r="Z15" s="198">
        <v>1.7135268746408139E-2</v>
      </c>
      <c r="AA15" s="199">
        <v>3071</v>
      </c>
    </row>
    <row r="16" spans="2:27">
      <c r="B16" s="169" t="s">
        <v>95</v>
      </c>
      <c r="D16" s="42">
        <v>75685</v>
      </c>
      <c r="E16" s="112">
        <v>73889</v>
      </c>
      <c r="F16" s="112">
        <v>80243</v>
      </c>
      <c r="G16" s="112">
        <v>85666</v>
      </c>
      <c r="H16" s="112">
        <v>97263</v>
      </c>
      <c r="I16" s="112">
        <v>106527</v>
      </c>
      <c r="J16" s="112">
        <v>118432</v>
      </c>
      <c r="K16" s="112">
        <v>123558</v>
      </c>
      <c r="L16" s="197"/>
      <c r="M16" s="8"/>
      <c r="N16" s="198">
        <f t="shared" si="0"/>
        <v>-2.372993327607853E-2</v>
      </c>
      <c r="O16" s="199">
        <f t="shared" si="1"/>
        <v>-1796</v>
      </c>
      <c r="P16" s="198">
        <f t="shared" si="2"/>
        <v>8.5993855648337281E-2</v>
      </c>
      <c r="Q16" s="199">
        <f t="shared" si="3"/>
        <v>6354</v>
      </c>
      <c r="R16" s="198">
        <f t="shared" si="4"/>
        <v>6.7582219009757916E-2</v>
      </c>
      <c r="S16" s="199">
        <f t="shared" si="5"/>
        <v>5423</v>
      </c>
      <c r="T16" s="198">
        <f t="shared" si="6"/>
        <v>0.13537459435481991</v>
      </c>
      <c r="U16" s="199">
        <f t="shared" si="7"/>
        <v>11597</v>
      </c>
      <c r="V16" s="198">
        <f t="shared" si="8"/>
        <v>9.5246907868356878E-2</v>
      </c>
      <c r="W16" s="199">
        <f t="shared" si="9"/>
        <v>9264</v>
      </c>
      <c r="X16" s="198">
        <f t="shared" si="10"/>
        <v>0.11175570512639998</v>
      </c>
      <c r="Y16" s="199">
        <f t="shared" si="11"/>
        <v>11905</v>
      </c>
      <c r="Z16" s="198">
        <v>0.10748794435580721</v>
      </c>
      <c r="AA16" s="199">
        <v>11992</v>
      </c>
    </row>
    <row r="17" spans="2:27">
      <c r="B17" s="169" t="s">
        <v>96</v>
      </c>
      <c r="D17" s="42">
        <v>203003</v>
      </c>
      <c r="E17" s="112">
        <v>193486</v>
      </c>
      <c r="F17" s="112">
        <v>203102</v>
      </c>
      <c r="G17" s="112">
        <v>227045</v>
      </c>
      <c r="H17" s="112">
        <v>245461</v>
      </c>
      <c r="I17" s="112">
        <v>282812</v>
      </c>
      <c r="J17" s="112">
        <v>308066</v>
      </c>
      <c r="K17" s="112">
        <v>325594</v>
      </c>
      <c r="L17" s="197"/>
      <c r="M17" s="8"/>
      <c r="N17" s="198">
        <f t="shared" si="0"/>
        <v>-4.6881080575163936E-2</v>
      </c>
      <c r="O17" s="199">
        <f t="shared" si="1"/>
        <v>-9517</v>
      </c>
      <c r="P17" s="198">
        <f t="shared" si="2"/>
        <v>4.9698686209854959E-2</v>
      </c>
      <c r="Q17" s="199">
        <f t="shared" si="3"/>
        <v>9616</v>
      </c>
      <c r="R17" s="198">
        <f t="shared" si="4"/>
        <v>0.11788657915727074</v>
      </c>
      <c r="S17" s="199">
        <f t="shared" si="5"/>
        <v>23943</v>
      </c>
      <c r="T17" s="198">
        <f t="shared" si="6"/>
        <v>8.1111673897245051E-2</v>
      </c>
      <c r="U17" s="199">
        <f t="shared" si="7"/>
        <v>18416</v>
      </c>
      <c r="V17" s="198">
        <f t="shared" si="8"/>
        <v>0.15216673931907709</v>
      </c>
      <c r="W17" s="199">
        <f t="shared" si="9"/>
        <v>37351</v>
      </c>
      <c r="X17" s="198">
        <f t="shared" si="10"/>
        <v>8.9296069473713935E-2</v>
      </c>
      <c r="Y17" s="199">
        <f t="shared" si="11"/>
        <v>25254</v>
      </c>
      <c r="Z17" s="198">
        <v>9.0946252483657286E-2</v>
      </c>
      <c r="AA17" s="199">
        <v>27143</v>
      </c>
    </row>
    <row r="18" spans="2:27">
      <c r="B18" s="169" t="s">
        <v>97</v>
      </c>
      <c r="D18" s="42">
        <v>94194</v>
      </c>
      <c r="E18" s="112">
        <v>109857</v>
      </c>
      <c r="F18" s="112">
        <v>128089</v>
      </c>
      <c r="G18" s="112">
        <v>169532</v>
      </c>
      <c r="H18" s="112">
        <v>200429</v>
      </c>
      <c r="I18" s="112">
        <v>249660</v>
      </c>
      <c r="J18" s="112">
        <v>271458</v>
      </c>
      <c r="K18" s="112">
        <v>279081</v>
      </c>
      <c r="L18" s="197"/>
      <c r="M18" s="8"/>
      <c r="N18" s="198">
        <f t="shared" si="0"/>
        <v>0.1662844767182623</v>
      </c>
      <c r="O18" s="199">
        <f t="shared" si="1"/>
        <v>15663</v>
      </c>
      <c r="P18" s="198">
        <f t="shared" si="2"/>
        <v>0.16596120411079851</v>
      </c>
      <c r="Q18" s="199">
        <f t="shared" si="3"/>
        <v>18232</v>
      </c>
      <c r="R18" s="198">
        <f t="shared" si="4"/>
        <v>0.32354847020431099</v>
      </c>
      <c r="S18" s="199">
        <f t="shared" si="5"/>
        <v>41443</v>
      </c>
      <c r="T18" s="198">
        <f t="shared" si="6"/>
        <v>0.18224877899157677</v>
      </c>
      <c r="U18" s="199">
        <f t="shared" si="7"/>
        <v>30897</v>
      </c>
      <c r="V18" s="198">
        <f t="shared" si="8"/>
        <v>0.24562812766615605</v>
      </c>
      <c r="W18" s="199">
        <f t="shared" si="9"/>
        <v>49231</v>
      </c>
      <c r="X18" s="198">
        <f t="shared" si="10"/>
        <v>8.7310742609949532E-2</v>
      </c>
      <c r="Y18" s="199">
        <f t="shared" si="11"/>
        <v>21798</v>
      </c>
      <c r="Z18" s="198">
        <v>5.2818017202354017E-2</v>
      </c>
      <c r="AA18" s="199">
        <v>14001</v>
      </c>
    </row>
    <row r="19" spans="2:27">
      <c r="B19" s="169" t="s">
        <v>98</v>
      </c>
      <c r="D19" s="42">
        <v>31136</v>
      </c>
      <c r="E19" s="112">
        <v>31717</v>
      </c>
      <c r="F19" s="112">
        <v>33614</v>
      </c>
      <c r="G19" s="112">
        <v>36559</v>
      </c>
      <c r="H19" s="112">
        <v>40743</v>
      </c>
      <c r="I19" s="112">
        <v>44548</v>
      </c>
      <c r="J19" s="112">
        <v>44892</v>
      </c>
      <c r="K19" s="112">
        <v>45055</v>
      </c>
      <c r="L19" s="197"/>
      <c r="M19" s="8"/>
      <c r="N19" s="198">
        <f t="shared" si="0"/>
        <v>1.8660071942446121E-2</v>
      </c>
      <c r="O19" s="199">
        <f t="shared" si="1"/>
        <v>581</v>
      </c>
      <c r="P19" s="198">
        <f t="shared" si="2"/>
        <v>5.9810196424630258E-2</v>
      </c>
      <c r="Q19" s="199">
        <f t="shared" si="3"/>
        <v>1897</v>
      </c>
      <c r="R19" s="198">
        <f t="shared" si="4"/>
        <v>8.7612304396977425E-2</v>
      </c>
      <c r="S19" s="199">
        <f t="shared" si="5"/>
        <v>2945</v>
      </c>
      <c r="T19" s="198">
        <f t="shared" si="6"/>
        <v>0.11444514346672507</v>
      </c>
      <c r="U19" s="199">
        <f t="shared" si="7"/>
        <v>4184</v>
      </c>
      <c r="V19" s="198">
        <f t="shared" si="8"/>
        <v>9.3390275630169661E-2</v>
      </c>
      <c r="W19" s="199">
        <f t="shared" si="9"/>
        <v>3805</v>
      </c>
      <c r="X19" s="198">
        <f t="shared" si="10"/>
        <v>7.7220077220077066E-3</v>
      </c>
      <c r="Y19" s="199">
        <f t="shared" si="11"/>
        <v>344</v>
      </c>
      <c r="Z19" s="198">
        <v>9.4322713626382448E-3</v>
      </c>
      <c r="AA19" s="199">
        <v>421</v>
      </c>
    </row>
    <row r="20" spans="2:27">
      <c r="B20" s="169" t="s">
        <v>99</v>
      </c>
      <c r="D20" s="42">
        <v>72627</v>
      </c>
      <c r="E20" s="112">
        <v>73730</v>
      </c>
      <c r="F20" s="112">
        <v>77158</v>
      </c>
      <c r="G20" s="112">
        <v>82694</v>
      </c>
      <c r="H20" s="112">
        <v>89704</v>
      </c>
      <c r="I20" s="112">
        <v>105321</v>
      </c>
      <c r="J20" s="112">
        <v>148176</v>
      </c>
      <c r="K20" s="112">
        <v>162272</v>
      </c>
      <c r="L20" s="197"/>
      <c r="M20" s="8"/>
      <c r="N20" s="198">
        <f t="shared" si="0"/>
        <v>1.518718933729879E-2</v>
      </c>
      <c r="O20" s="199">
        <f t="shared" si="1"/>
        <v>1103</v>
      </c>
      <c r="P20" s="198">
        <f t="shared" si="2"/>
        <v>4.6493964464939586E-2</v>
      </c>
      <c r="Q20" s="199">
        <f t="shared" si="3"/>
        <v>3428</v>
      </c>
      <c r="R20" s="198">
        <f t="shared" si="4"/>
        <v>7.1748878923766801E-2</v>
      </c>
      <c r="S20" s="199">
        <f t="shared" si="5"/>
        <v>5536</v>
      </c>
      <c r="T20" s="198">
        <f t="shared" si="6"/>
        <v>8.4770358188018369E-2</v>
      </c>
      <c r="U20" s="199">
        <f t="shared" si="7"/>
        <v>7010</v>
      </c>
      <c r="V20" s="198">
        <f t="shared" si="8"/>
        <v>0.17409480067778471</v>
      </c>
      <c r="W20" s="199">
        <f t="shared" si="9"/>
        <v>15617</v>
      </c>
      <c r="X20" s="198">
        <f t="shared" si="10"/>
        <v>0.40689890904947723</v>
      </c>
      <c r="Y20" s="199">
        <f t="shared" si="11"/>
        <v>42855</v>
      </c>
      <c r="Z20" s="198">
        <v>0.26822558459422269</v>
      </c>
      <c r="AA20" s="199">
        <v>34320</v>
      </c>
    </row>
    <row r="21" spans="2:27">
      <c r="B21" s="169" t="s">
        <v>100</v>
      </c>
      <c r="D21" s="42">
        <v>187165</v>
      </c>
      <c r="E21" s="112">
        <v>169910</v>
      </c>
      <c r="F21" s="112">
        <v>198080</v>
      </c>
      <c r="G21" s="112">
        <v>218173</v>
      </c>
      <c r="H21" s="112">
        <v>243836</v>
      </c>
      <c r="I21" s="112">
        <v>265876</v>
      </c>
      <c r="J21" s="112">
        <v>298974</v>
      </c>
      <c r="K21" s="112">
        <v>326651</v>
      </c>
      <c r="L21" s="197"/>
      <c r="M21" s="8"/>
      <c r="N21" s="198">
        <f t="shared" si="0"/>
        <v>-9.2191381935725181E-2</v>
      </c>
      <c r="O21" s="199">
        <f t="shared" si="1"/>
        <v>-17255</v>
      </c>
      <c r="P21" s="198">
        <f t="shared" si="2"/>
        <v>0.16579365546465774</v>
      </c>
      <c r="Q21" s="199">
        <f t="shared" si="3"/>
        <v>28170</v>
      </c>
      <c r="R21" s="198">
        <f t="shared" si="4"/>
        <v>0.10143881260096932</v>
      </c>
      <c r="S21" s="199">
        <f t="shared" si="5"/>
        <v>20093</v>
      </c>
      <c r="T21" s="198">
        <f t="shared" si="6"/>
        <v>0.11762683741801228</v>
      </c>
      <c r="U21" s="199">
        <f t="shared" si="7"/>
        <v>25663</v>
      </c>
      <c r="V21" s="198">
        <f t="shared" si="8"/>
        <v>9.0388621860594931E-2</v>
      </c>
      <c r="W21" s="199">
        <f t="shared" si="9"/>
        <v>22040</v>
      </c>
      <c r="X21" s="198">
        <f t="shared" si="10"/>
        <v>0.12448660277723445</v>
      </c>
      <c r="Y21" s="199">
        <f t="shared" si="11"/>
        <v>33098</v>
      </c>
      <c r="Z21" s="198">
        <v>0.16386316588339669</v>
      </c>
      <c r="AA21" s="199">
        <v>45990</v>
      </c>
    </row>
    <row r="22" spans="2:27">
      <c r="B22" s="169" t="s">
        <v>101</v>
      </c>
      <c r="D22" s="42">
        <v>44054</v>
      </c>
      <c r="E22" s="112">
        <v>44045</v>
      </c>
      <c r="F22" s="112">
        <v>46064</v>
      </c>
      <c r="G22" s="112">
        <v>47227</v>
      </c>
      <c r="H22" s="112">
        <v>50551</v>
      </c>
      <c r="I22" s="112">
        <v>57972</v>
      </c>
      <c r="J22" s="112">
        <v>66770</v>
      </c>
      <c r="K22" s="112">
        <v>69641</v>
      </c>
      <c r="L22" s="197"/>
      <c r="M22" s="8"/>
      <c r="N22" s="198">
        <f t="shared" si="0"/>
        <v>-2.0429472919603064E-4</v>
      </c>
      <c r="O22" s="199">
        <f t="shared" si="1"/>
        <v>-9</v>
      </c>
      <c r="P22" s="198">
        <f t="shared" si="2"/>
        <v>4.5839482347598937E-2</v>
      </c>
      <c r="Q22" s="199">
        <f t="shared" si="3"/>
        <v>2019</v>
      </c>
      <c r="R22" s="198">
        <f t="shared" si="4"/>
        <v>2.5247481764501645E-2</v>
      </c>
      <c r="S22" s="199">
        <f t="shared" si="5"/>
        <v>1163</v>
      </c>
      <c r="T22" s="198">
        <f t="shared" si="6"/>
        <v>7.0383467084506712E-2</v>
      </c>
      <c r="U22" s="199">
        <f t="shared" si="7"/>
        <v>3324</v>
      </c>
      <c r="V22" s="198">
        <f t="shared" si="8"/>
        <v>0.14680223932266423</v>
      </c>
      <c r="W22" s="199">
        <f t="shared" si="9"/>
        <v>7421</v>
      </c>
      <c r="X22" s="198">
        <f t="shared" si="10"/>
        <v>0.15176292003035941</v>
      </c>
      <c r="Y22" s="199">
        <f t="shared" si="11"/>
        <v>8798</v>
      </c>
      <c r="Z22" s="198">
        <v>0.10504435029593311</v>
      </c>
      <c r="AA22" s="199">
        <v>6620</v>
      </c>
    </row>
    <row r="23" spans="2:27">
      <c r="B23" s="169" t="s">
        <v>102</v>
      </c>
      <c r="D23" s="42">
        <v>17755</v>
      </c>
      <c r="E23" s="112">
        <v>17268</v>
      </c>
      <c r="F23" s="112">
        <v>18123</v>
      </c>
      <c r="G23" s="112">
        <v>20187</v>
      </c>
      <c r="H23" s="112">
        <v>22154</v>
      </c>
      <c r="I23" s="112">
        <v>23151</v>
      </c>
      <c r="J23" s="112">
        <v>25127</v>
      </c>
      <c r="K23" s="112">
        <v>24997</v>
      </c>
      <c r="L23" s="197"/>
      <c r="M23" s="8"/>
      <c r="N23" s="198">
        <f t="shared" si="0"/>
        <v>-2.7428893269501597E-2</v>
      </c>
      <c r="O23" s="199">
        <f t="shared" si="1"/>
        <v>-487</v>
      </c>
      <c r="P23" s="198">
        <f t="shared" si="2"/>
        <v>4.9513551077136952E-2</v>
      </c>
      <c r="Q23" s="199">
        <f t="shared" si="3"/>
        <v>855</v>
      </c>
      <c r="R23" s="198">
        <f t="shared" si="4"/>
        <v>0.11388842906803509</v>
      </c>
      <c r="S23" s="199">
        <f t="shared" si="5"/>
        <v>2064</v>
      </c>
      <c r="T23" s="198">
        <f t="shared" si="6"/>
        <v>9.743894585624413E-2</v>
      </c>
      <c r="U23" s="199">
        <f t="shared" si="7"/>
        <v>1967</v>
      </c>
      <c r="V23" s="198">
        <f t="shared" si="8"/>
        <v>4.5003159700279793E-2</v>
      </c>
      <c r="W23" s="199">
        <f t="shared" si="9"/>
        <v>997</v>
      </c>
      <c r="X23" s="198">
        <f t="shared" si="10"/>
        <v>8.5352684549263591E-2</v>
      </c>
      <c r="Y23" s="199">
        <f t="shared" si="11"/>
        <v>1976</v>
      </c>
      <c r="Z23" s="198">
        <v>1.2434183880113411E-2</v>
      </c>
      <c r="AA23" s="199">
        <v>307</v>
      </c>
    </row>
    <row r="24" spans="2:27">
      <c r="B24" s="169" t="s">
        <v>103</v>
      </c>
      <c r="D24" s="42">
        <v>89779</v>
      </c>
      <c r="E24" s="112">
        <v>88748</v>
      </c>
      <c r="F24" s="112">
        <v>89865</v>
      </c>
      <c r="G24" s="112">
        <v>89904</v>
      </c>
      <c r="H24" s="112">
        <v>94658</v>
      </c>
      <c r="I24" s="112">
        <v>100969</v>
      </c>
      <c r="J24" s="112">
        <v>107665</v>
      </c>
      <c r="K24" s="112">
        <v>109057</v>
      </c>
      <c r="L24" s="197"/>
      <c r="M24" s="8"/>
      <c r="N24" s="198">
        <f t="shared" si="0"/>
        <v>-1.1483754552846448E-2</v>
      </c>
      <c r="O24" s="199">
        <f t="shared" si="1"/>
        <v>-1031</v>
      </c>
      <c r="P24" s="198">
        <f t="shared" si="2"/>
        <v>1.2586199125614206E-2</v>
      </c>
      <c r="Q24" s="199">
        <f t="shared" si="3"/>
        <v>1117</v>
      </c>
      <c r="R24" s="198">
        <f t="shared" si="4"/>
        <v>4.3398430979801894E-4</v>
      </c>
      <c r="S24" s="199">
        <f t="shared" si="5"/>
        <v>39</v>
      </c>
      <c r="T24" s="198">
        <f t="shared" si="6"/>
        <v>5.2878626090051561E-2</v>
      </c>
      <c r="U24" s="199">
        <f t="shared" si="7"/>
        <v>4754</v>
      </c>
      <c r="V24" s="198">
        <f t="shared" si="8"/>
        <v>6.6671596695472068E-2</v>
      </c>
      <c r="W24" s="199">
        <f t="shared" si="9"/>
        <v>6311</v>
      </c>
      <c r="X24" s="198">
        <f t="shared" si="10"/>
        <v>6.6317384543770785E-2</v>
      </c>
      <c r="Y24" s="199">
        <f t="shared" si="11"/>
        <v>6696</v>
      </c>
      <c r="Z24" s="198">
        <v>3.8737022573578361E-2</v>
      </c>
      <c r="AA24" s="199">
        <v>4067</v>
      </c>
    </row>
    <row r="25" spans="2:27">
      <c r="B25" s="169" t="s">
        <v>104</v>
      </c>
      <c r="D25" s="42">
        <v>12152</v>
      </c>
      <c r="E25" s="112">
        <v>11213</v>
      </c>
      <c r="F25" s="112">
        <v>11764</v>
      </c>
      <c r="G25" s="112">
        <v>12841</v>
      </c>
      <c r="H25" s="112">
        <v>13957</v>
      </c>
      <c r="I25" s="112">
        <v>14234</v>
      </c>
      <c r="J25" s="112">
        <v>14917</v>
      </c>
      <c r="K25" s="112">
        <v>14587</v>
      </c>
      <c r="L25" s="197"/>
      <c r="M25" s="8"/>
      <c r="N25" s="198">
        <f t="shared" si="0"/>
        <v>-7.7271231073074431E-2</v>
      </c>
      <c r="O25" s="199">
        <f t="shared" si="1"/>
        <v>-939</v>
      </c>
      <c r="P25" s="198">
        <f t="shared" si="2"/>
        <v>4.9139391777401231E-2</v>
      </c>
      <c r="Q25" s="199">
        <f t="shared" si="3"/>
        <v>551</v>
      </c>
      <c r="R25" s="198">
        <f t="shared" si="4"/>
        <v>9.1550493029581848E-2</v>
      </c>
      <c r="S25" s="199">
        <f t="shared" si="5"/>
        <v>1077</v>
      </c>
      <c r="T25" s="198">
        <f t="shared" si="6"/>
        <v>8.6909119227474463E-2</v>
      </c>
      <c r="U25" s="199">
        <f t="shared" si="7"/>
        <v>1116</v>
      </c>
      <c r="V25" s="198">
        <f t="shared" si="8"/>
        <v>1.9846671920899839E-2</v>
      </c>
      <c r="W25" s="199">
        <f t="shared" si="9"/>
        <v>277</v>
      </c>
      <c r="X25" s="198">
        <f t="shared" si="10"/>
        <v>4.79837009976114E-2</v>
      </c>
      <c r="Y25" s="199">
        <f t="shared" si="11"/>
        <v>683</v>
      </c>
      <c r="Z25" s="198">
        <v>2.4727783631893319E-2</v>
      </c>
      <c r="AA25" s="199">
        <v>352</v>
      </c>
    </row>
    <row r="26" spans="2:27">
      <c r="B26" s="169" t="s">
        <v>105</v>
      </c>
      <c r="D26" s="42">
        <v>1414</v>
      </c>
      <c r="E26" s="112">
        <v>1393</v>
      </c>
      <c r="F26" s="112">
        <v>1463</v>
      </c>
      <c r="G26" s="112">
        <v>1587</v>
      </c>
      <c r="H26" s="112">
        <v>1658</v>
      </c>
      <c r="I26" s="112">
        <v>1742</v>
      </c>
      <c r="J26" s="112">
        <v>1813</v>
      </c>
      <c r="K26" s="112">
        <v>1787</v>
      </c>
      <c r="L26" s="197"/>
      <c r="M26" s="8"/>
      <c r="N26" s="198">
        <f t="shared" si="0"/>
        <v>-1.4851485148514865E-2</v>
      </c>
      <c r="O26" s="199">
        <f t="shared" si="1"/>
        <v>-21</v>
      </c>
      <c r="P26" s="198">
        <f t="shared" si="2"/>
        <v>5.0251256281407031E-2</v>
      </c>
      <c r="Q26" s="199">
        <f t="shared" si="3"/>
        <v>70</v>
      </c>
      <c r="R26" s="198">
        <f t="shared" si="4"/>
        <v>8.4757347915242587E-2</v>
      </c>
      <c r="S26" s="199">
        <f t="shared" si="5"/>
        <v>124</v>
      </c>
      <c r="T26" s="198">
        <f t="shared" si="6"/>
        <v>4.473850031505977E-2</v>
      </c>
      <c r="U26" s="199">
        <f t="shared" si="7"/>
        <v>71</v>
      </c>
      <c r="V26" s="198">
        <f t="shared" si="8"/>
        <v>5.06634499396863E-2</v>
      </c>
      <c r="W26" s="199">
        <f t="shared" si="9"/>
        <v>84</v>
      </c>
      <c r="X26" s="198">
        <f t="shared" si="10"/>
        <v>4.0757749712973634E-2</v>
      </c>
      <c r="Y26" s="199">
        <f t="shared" si="11"/>
        <v>71</v>
      </c>
      <c r="Z26" s="198">
        <v>1.6496018202502901E-2</v>
      </c>
      <c r="AA26" s="199">
        <v>29</v>
      </c>
    </row>
    <row r="27" spans="2:27">
      <c r="B27" s="169" t="s">
        <v>106</v>
      </c>
      <c r="D27" s="42">
        <v>2459</v>
      </c>
      <c r="E27" s="112">
        <v>2284</v>
      </c>
      <c r="F27" s="112">
        <v>2529</v>
      </c>
      <c r="G27" s="112">
        <v>2723</v>
      </c>
      <c r="H27" s="112">
        <v>2907</v>
      </c>
      <c r="I27" s="112">
        <v>3168</v>
      </c>
      <c r="J27" s="112">
        <v>3430</v>
      </c>
      <c r="K27" s="112">
        <v>3783</v>
      </c>
      <c r="L27" s="197"/>
      <c r="M27" s="8"/>
      <c r="N27" s="198">
        <f t="shared" si="0"/>
        <v>-7.1167141114274135E-2</v>
      </c>
      <c r="O27" s="199">
        <f t="shared" si="1"/>
        <v>-175</v>
      </c>
      <c r="P27" s="198">
        <f t="shared" si="2"/>
        <v>0.10726795096322239</v>
      </c>
      <c r="Q27" s="199">
        <f t="shared" si="3"/>
        <v>245</v>
      </c>
      <c r="R27" s="198">
        <f t="shared" si="4"/>
        <v>7.6710162119414838E-2</v>
      </c>
      <c r="S27" s="199">
        <f t="shared" si="5"/>
        <v>194</v>
      </c>
      <c r="T27" s="198">
        <f t="shared" si="6"/>
        <v>6.7572530297466127E-2</v>
      </c>
      <c r="U27" s="199">
        <f t="shared" si="7"/>
        <v>184</v>
      </c>
      <c r="V27" s="198">
        <f t="shared" si="8"/>
        <v>8.9783281733746056E-2</v>
      </c>
      <c r="W27" s="199">
        <f t="shared" si="9"/>
        <v>261</v>
      </c>
      <c r="X27" s="198">
        <f t="shared" si="10"/>
        <v>8.270202020202011E-2</v>
      </c>
      <c r="Y27" s="199">
        <f t="shared" si="11"/>
        <v>262</v>
      </c>
      <c r="Z27" s="198">
        <v>0.1242199108469539</v>
      </c>
      <c r="AA27" s="199">
        <v>418</v>
      </c>
    </row>
    <row r="28" spans="2:27">
      <c r="B28" s="31" t="s">
        <v>49</v>
      </c>
      <c r="D28" s="63">
        <v>1411021</v>
      </c>
      <c r="E28" s="63">
        <v>1427207</v>
      </c>
      <c r="F28" s="63">
        <v>1569205</v>
      </c>
      <c r="G28" s="63">
        <v>1727429</v>
      </c>
      <c r="H28" s="63">
        <v>1906051</v>
      </c>
      <c r="I28" s="63">
        <v>2125145</v>
      </c>
      <c r="J28" s="63">
        <v>2391346</v>
      </c>
      <c r="K28" s="63">
        <v>2545329</v>
      </c>
      <c r="L28" s="64"/>
      <c r="M28" s="11"/>
      <c r="N28" s="200">
        <f t="shared" si="0"/>
        <v>1.1471126227037054E-2</v>
      </c>
      <c r="O28" s="62">
        <f t="shared" si="1"/>
        <v>16186</v>
      </c>
      <c r="P28" s="200">
        <f t="shared" si="2"/>
        <v>9.9493626362538778E-2</v>
      </c>
      <c r="Q28" s="62">
        <f t="shared" si="3"/>
        <v>141998</v>
      </c>
      <c r="R28" s="200">
        <f t="shared" si="4"/>
        <v>0.10083067540569912</v>
      </c>
      <c r="S28" s="62">
        <f t="shared" si="5"/>
        <v>158224</v>
      </c>
      <c r="T28" s="200">
        <f t="shared" si="6"/>
        <v>0.10340338155721596</v>
      </c>
      <c r="U28" s="62">
        <f t="shared" si="7"/>
        <v>178622</v>
      </c>
      <c r="V28" s="200">
        <f t="shared" si="8"/>
        <v>0.11494655704385659</v>
      </c>
      <c r="W28" s="62">
        <f t="shared" si="9"/>
        <v>219094</v>
      </c>
      <c r="X28" s="200">
        <f t="shared" si="10"/>
        <v>0.12526251149921541</v>
      </c>
      <c r="Y28" s="62">
        <f t="shared" si="11"/>
        <v>266201</v>
      </c>
      <c r="Z28" s="200">
        <v>0.14094164602479189</v>
      </c>
      <c r="AA28" s="62">
        <v>314427</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AE0EBAE5-62AE-4DBF-9BD3-065AA94A9525}">
          <x14:colorSeries rgb="FF376092"/>
          <x14:colorNegative rgb="FFD00000"/>
          <x14:colorAxis rgb="FF000000"/>
          <x14:colorMarkers rgb="FFD00000"/>
          <x14:colorFirst rgb="FFD00000"/>
          <x14:colorLast rgb="FFD00000"/>
          <x14:colorHigh rgb="FFD00000"/>
          <x14:colorLow rgb="FFD00000"/>
          <x14:sparklines>
            <x14:sparkline>
              <xm:f>EVO_prest!$D$9:$K$9</xm:f>
              <xm:sqref>L9</xm:sqref>
            </x14:sparkline>
            <x14:sparkline>
              <xm:f>EVO_prest!$D$10:$K$10</xm:f>
              <xm:sqref>L10</xm:sqref>
            </x14:sparkline>
            <x14:sparkline>
              <xm:f>EVO_prest!$D$11:$K$11</xm:f>
              <xm:sqref>L11</xm:sqref>
            </x14:sparkline>
            <x14:sparkline>
              <xm:f>EVO_prest!$D$12:$K$12</xm:f>
              <xm:sqref>L12</xm:sqref>
            </x14:sparkline>
            <x14:sparkline>
              <xm:f>EVO_prest!$D$13:$K$13</xm:f>
              <xm:sqref>L13</xm:sqref>
            </x14:sparkline>
            <x14:sparkline>
              <xm:f>EVO_prest!$D$14:$K$14</xm:f>
              <xm:sqref>L14</xm:sqref>
            </x14:sparkline>
            <x14:sparkline>
              <xm:f>EVO_prest!$D$15:$K$15</xm:f>
              <xm:sqref>L15</xm:sqref>
            </x14:sparkline>
            <x14:sparkline>
              <xm:f>EVO_prest!$D$16:$K$16</xm:f>
              <xm:sqref>L16</xm:sqref>
            </x14:sparkline>
            <x14:sparkline>
              <xm:f>EVO_prest!$D$17:$K$17</xm:f>
              <xm:sqref>L17</xm:sqref>
            </x14:sparkline>
            <x14:sparkline>
              <xm:f>EVO_prest!$D$18:$K$18</xm:f>
              <xm:sqref>L18</xm:sqref>
            </x14:sparkline>
            <x14:sparkline>
              <xm:f>EVO_prest!$D$19:$K$19</xm:f>
              <xm:sqref>L19</xm:sqref>
            </x14:sparkline>
            <x14:sparkline>
              <xm:f>EVO_prest!$D$20:$K$20</xm:f>
              <xm:sqref>L20</xm:sqref>
            </x14:sparkline>
            <x14:sparkline>
              <xm:f>EVO_prest!$D$21:$K$21</xm:f>
              <xm:sqref>L21</xm:sqref>
            </x14:sparkline>
            <x14:sparkline>
              <xm:f>EVO_prest!$D$22:$K$22</xm:f>
              <xm:sqref>L22</xm:sqref>
            </x14:sparkline>
            <x14:sparkline>
              <xm:f>EVO_prest!$D$23:$K$23</xm:f>
              <xm:sqref>L23</xm:sqref>
            </x14:sparkline>
            <x14:sparkline>
              <xm:f>EVO_prest!$D$24:$K$24</xm:f>
              <xm:sqref>L24</xm:sqref>
            </x14:sparkline>
            <x14:sparkline>
              <xm:f>EVO_prest!$D$25:$K$25</xm:f>
              <xm:sqref>L25</xm:sqref>
            </x14:sparkline>
            <x14:sparkline>
              <xm:f>EVO_prest!$D$26:$K$26</xm:f>
              <xm:sqref>L26</xm:sqref>
            </x14:sparkline>
            <x14:sparkline>
              <xm:f>EVO_prest!$D$27:$K$27</xm:f>
              <xm:sqref>L27</xm:sqref>
            </x14:sparkline>
            <x14:sparkline>
              <xm:f>EVO_prest!$D$28:$K$28</xm:f>
              <xm:sqref>L28</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AC34"/>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112</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115</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116</v>
      </c>
      <c r="K8" s="202"/>
      <c r="L8" s="202"/>
      <c r="M8" s="202"/>
      <c r="N8" s="202"/>
      <c r="O8" s="213"/>
      <c r="Q8" s="212" t="s">
        <v>117</v>
      </c>
      <c r="R8" s="202"/>
      <c r="S8" s="202"/>
      <c r="T8" s="202"/>
      <c r="U8" s="202"/>
      <c r="V8" s="213"/>
      <c r="X8" s="212" t="s">
        <v>118</v>
      </c>
      <c r="Y8" s="202"/>
      <c r="Z8" s="202"/>
      <c r="AA8" s="202"/>
      <c r="AB8" s="202"/>
      <c r="AC8" s="213"/>
    </row>
    <row r="9" spans="1:29" ht="22" customHeight="1">
      <c r="B9" s="223"/>
      <c r="D9" s="217" t="s">
        <v>119</v>
      </c>
      <c r="E9" s="204" t="s">
        <v>120</v>
      </c>
      <c r="F9" s="211"/>
      <c r="G9" s="204" t="s">
        <v>121</v>
      </c>
      <c r="H9" s="211"/>
      <c r="J9" s="217" t="s">
        <v>119</v>
      </c>
      <c r="K9" s="219" t="s">
        <v>122</v>
      </c>
      <c r="L9" s="204" t="s">
        <v>120</v>
      </c>
      <c r="M9" s="211"/>
      <c r="N9" s="204" t="s">
        <v>121</v>
      </c>
      <c r="O9" s="211"/>
      <c r="Q9" s="217" t="s">
        <v>119</v>
      </c>
      <c r="R9" s="219" t="s">
        <v>122</v>
      </c>
      <c r="S9" s="204" t="s">
        <v>120</v>
      </c>
      <c r="T9" s="211"/>
      <c r="U9" s="204" t="s">
        <v>121</v>
      </c>
      <c r="V9" s="211"/>
      <c r="X9" s="217" t="s">
        <v>119</v>
      </c>
      <c r="Y9" s="219" t="s">
        <v>122</v>
      </c>
      <c r="Z9" s="204" t="s">
        <v>120</v>
      </c>
      <c r="AA9" s="211"/>
      <c r="AB9" s="204" t="s">
        <v>121</v>
      </c>
      <c r="AC9" s="211"/>
    </row>
    <row r="10" spans="1:29" ht="37" customHeight="1">
      <c r="B10" s="224"/>
      <c r="D10" s="218"/>
      <c r="E10" s="13" t="s">
        <v>119</v>
      </c>
      <c r="F10" s="14" t="s">
        <v>123</v>
      </c>
      <c r="G10" s="13" t="s">
        <v>119</v>
      </c>
      <c r="H10" s="15" t="s">
        <v>123</v>
      </c>
      <c r="J10" s="218"/>
      <c r="K10" s="220"/>
      <c r="L10" s="13" t="s">
        <v>119</v>
      </c>
      <c r="M10" s="14" t="s">
        <v>124</v>
      </c>
      <c r="N10" s="13" t="s">
        <v>119</v>
      </c>
      <c r="O10" s="15" t="s">
        <v>124</v>
      </c>
      <c r="Q10" s="218"/>
      <c r="R10" s="220"/>
      <c r="S10" s="13" t="s">
        <v>119</v>
      </c>
      <c r="T10" s="14" t="s">
        <v>124</v>
      </c>
      <c r="U10" s="13" t="s">
        <v>119</v>
      </c>
      <c r="V10" s="15" t="s">
        <v>124</v>
      </c>
      <c r="X10" s="218"/>
      <c r="Y10" s="220"/>
      <c r="Z10" s="13" t="s">
        <v>119</v>
      </c>
      <c r="AA10" s="14" t="s">
        <v>124</v>
      </c>
      <c r="AB10" s="13" t="s">
        <v>119</v>
      </c>
      <c r="AC10" s="15" t="s">
        <v>124</v>
      </c>
    </row>
    <row r="11" spans="1:29" ht="4.5" customHeight="1"/>
    <row r="12" spans="1:29">
      <c r="B12" s="107" t="s">
        <v>88</v>
      </c>
      <c r="D12" s="40">
        <v>8676713</v>
      </c>
      <c r="E12" s="108">
        <v>4407606</v>
      </c>
      <c r="F12" s="109">
        <v>50.798107532195658</v>
      </c>
      <c r="G12" s="108">
        <v>4269107</v>
      </c>
      <c r="H12" s="110">
        <v>49.201892467804342</v>
      </c>
      <c r="J12" s="40">
        <v>7017124</v>
      </c>
      <c r="K12" s="109">
        <v>80.873067946352492</v>
      </c>
      <c r="L12" s="108">
        <v>3480746</v>
      </c>
      <c r="M12" s="109">
        <v>49.603598283285287</v>
      </c>
      <c r="N12" s="108">
        <v>3536378</v>
      </c>
      <c r="O12" s="110">
        <v>50.396401716714713</v>
      </c>
      <c r="Q12" s="40">
        <v>1209620</v>
      </c>
      <c r="R12" s="109">
        <v>13.94099355366485</v>
      </c>
      <c r="S12" s="108">
        <v>646637</v>
      </c>
      <c r="T12" s="109">
        <v>53.457862799887558</v>
      </c>
      <c r="U12" s="108">
        <v>562983</v>
      </c>
      <c r="V12" s="110">
        <v>46.542137200112442</v>
      </c>
      <c r="X12" s="40">
        <v>449969</v>
      </c>
      <c r="Y12" s="109">
        <v>5.1859384999826554</v>
      </c>
      <c r="Z12" s="108">
        <v>280223</v>
      </c>
      <c r="AA12" s="109">
        <v>62.276067906900259</v>
      </c>
      <c r="AB12" s="108">
        <v>169746</v>
      </c>
      <c r="AC12" s="110">
        <v>37.723932093099748</v>
      </c>
    </row>
    <row r="13" spans="1:29">
      <c r="B13" s="111" t="s">
        <v>89</v>
      </c>
      <c r="D13" s="42">
        <v>1364621</v>
      </c>
      <c r="E13" s="112">
        <v>687834</v>
      </c>
      <c r="F13" s="113">
        <v>50.404764399785734</v>
      </c>
      <c r="G13" s="112">
        <v>676787</v>
      </c>
      <c r="H13" s="114">
        <v>49.595235600214266</v>
      </c>
      <c r="J13" s="42">
        <v>1056198</v>
      </c>
      <c r="K13" s="113">
        <v>77.398633027045605</v>
      </c>
      <c r="L13" s="112">
        <v>515388</v>
      </c>
      <c r="M13" s="113">
        <v>48.796532468343997</v>
      </c>
      <c r="N13" s="112">
        <v>540810</v>
      </c>
      <c r="O13" s="114">
        <v>51.203467531656003</v>
      </c>
      <c r="Q13" s="42">
        <v>209772</v>
      </c>
      <c r="R13" s="113">
        <v>15.37218026103951</v>
      </c>
      <c r="S13" s="112">
        <v>111197</v>
      </c>
      <c r="T13" s="113">
        <v>53.008504471521462</v>
      </c>
      <c r="U13" s="112">
        <v>98575</v>
      </c>
      <c r="V13" s="114">
        <v>46.991495528478538</v>
      </c>
      <c r="X13" s="42">
        <v>98651</v>
      </c>
      <c r="Y13" s="113">
        <v>7.2291867119148838</v>
      </c>
      <c r="Z13" s="112">
        <v>61249</v>
      </c>
      <c r="AA13" s="113">
        <v>62.086547526127447</v>
      </c>
      <c r="AB13" s="112">
        <v>37402</v>
      </c>
      <c r="AC13" s="114">
        <v>37.913452473872539</v>
      </c>
    </row>
    <row r="14" spans="1:29">
      <c r="B14" s="111" t="s">
        <v>90</v>
      </c>
      <c r="D14" s="42">
        <v>1015128</v>
      </c>
      <c r="E14" s="112">
        <v>530617</v>
      </c>
      <c r="F14" s="113">
        <v>52.270945141893428</v>
      </c>
      <c r="G14" s="112">
        <v>484511</v>
      </c>
      <c r="H14" s="114">
        <v>47.729054858106572</v>
      </c>
      <c r="J14" s="42">
        <v>727225</v>
      </c>
      <c r="K14" s="113">
        <v>71.638749005051579</v>
      </c>
      <c r="L14" s="112">
        <v>364896</v>
      </c>
      <c r="M14" s="113">
        <v>50.17649283234212</v>
      </c>
      <c r="N14" s="112">
        <v>362329</v>
      </c>
      <c r="O14" s="114">
        <v>49.82350716765788</v>
      </c>
      <c r="Q14" s="42">
        <v>201425</v>
      </c>
      <c r="R14" s="113">
        <v>19.84232530281896</v>
      </c>
      <c r="S14" s="112">
        <v>110051</v>
      </c>
      <c r="T14" s="113">
        <v>54.636216954201309</v>
      </c>
      <c r="U14" s="112">
        <v>91374</v>
      </c>
      <c r="V14" s="114">
        <v>45.363783045798677</v>
      </c>
      <c r="X14" s="42">
        <v>86478</v>
      </c>
      <c r="Y14" s="113">
        <v>8.518925692129466</v>
      </c>
      <c r="Z14" s="112">
        <v>55670</v>
      </c>
      <c r="AA14" s="113">
        <v>64.374754272763013</v>
      </c>
      <c r="AB14" s="112">
        <v>30808</v>
      </c>
      <c r="AC14" s="114">
        <v>35.625245727236987</v>
      </c>
    </row>
    <row r="15" spans="1:29">
      <c r="B15" s="111" t="s">
        <v>91</v>
      </c>
      <c r="D15" s="42">
        <v>1249844</v>
      </c>
      <c r="E15" s="112">
        <v>627171</v>
      </c>
      <c r="F15" s="113">
        <v>50.179942456818623</v>
      </c>
      <c r="G15" s="112">
        <v>622673</v>
      </c>
      <c r="H15" s="114">
        <v>49.820057543181392</v>
      </c>
      <c r="J15" s="42">
        <v>1039347</v>
      </c>
      <c r="K15" s="113">
        <v>83.158138135639319</v>
      </c>
      <c r="L15" s="112">
        <v>510430</v>
      </c>
      <c r="M15" s="113">
        <v>49.110643509819148</v>
      </c>
      <c r="N15" s="112">
        <v>528917</v>
      </c>
      <c r="O15" s="114">
        <v>50.889356490180859</v>
      </c>
      <c r="Q15" s="42">
        <v>154160</v>
      </c>
      <c r="R15" s="113">
        <v>12.33433932554783</v>
      </c>
      <c r="S15" s="112">
        <v>82120</v>
      </c>
      <c r="T15" s="113">
        <v>53.269330565646079</v>
      </c>
      <c r="U15" s="112">
        <v>72040</v>
      </c>
      <c r="V15" s="114">
        <v>46.730669434353914</v>
      </c>
      <c r="X15" s="42">
        <v>56337</v>
      </c>
      <c r="Y15" s="113">
        <v>4.5075225388128439</v>
      </c>
      <c r="Z15" s="112">
        <v>34621</v>
      </c>
      <c r="AA15" s="113">
        <v>61.453396524486571</v>
      </c>
      <c r="AB15" s="112">
        <v>21716</v>
      </c>
      <c r="AC15" s="114">
        <v>38.546603475513429</v>
      </c>
    </row>
    <row r="16" spans="1:29">
      <c r="B16" s="111" t="s">
        <v>92</v>
      </c>
      <c r="D16" s="42">
        <v>2258866</v>
      </c>
      <c r="E16" s="112">
        <v>1144045</v>
      </c>
      <c r="F16" s="113">
        <v>50.646873254101827</v>
      </c>
      <c r="G16" s="112">
        <v>1114821</v>
      </c>
      <c r="H16" s="114">
        <v>49.353126745898173</v>
      </c>
      <c r="J16" s="42">
        <v>1848033</v>
      </c>
      <c r="K16" s="113">
        <v>81.812422693510811</v>
      </c>
      <c r="L16" s="112">
        <v>918095</v>
      </c>
      <c r="M16" s="113">
        <v>49.679578232639777</v>
      </c>
      <c r="N16" s="112">
        <v>929938</v>
      </c>
      <c r="O16" s="114">
        <v>50.320421767360223</v>
      </c>
      <c r="Q16" s="42">
        <v>305526</v>
      </c>
      <c r="R16" s="113">
        <v>13.52563631485887</v>
      </c>
      <c r="S16" s="112">
        <v>161601</v>
      </c>
      <c r="T16" s="113">
        <v>52.892716168182083</v>
      </c>
      <c r="U16" s="112">
        <v>143925</v>
      </c>
      <c r="V16" s="114">
        <v>47.107283831817917</v>
      </c>
      <c r="X16" s="42">
        <v>105307</v>
      </c>
      <c r="Y16" s="113">
        <v>4.6619409916303134</v>
      </c>
      <c r="Z16" s="112">
        <v>64349</v>
      </c>
      <c r="AA16" s="113">
        <v>61.106099309637543</v>
      </c>
      <c r="AB16" s="112">
        <v>40958</v>
      </c>
      <c r="AC16" s="114">
        <v>38.893900690362457</v>
      </c>
    </row>
    <row r="17" spans="2:29">
      <c r="B17" s="111" t="s">
        <v>93</v>
      </c>
      <c r="D17" s="42">
        <v>593623</v>
      </c>
      <c r="E17" s="112">
        <v>306163</v>
      </c>
      <c r="F17" s="113">
        <v>51.575326427715908</v>
      </c>
      <c r="G17" s="112">
        <v>287460</v>
      </c>
      <c r="H17" s="114">
        <v>48.424673572284092</v>
      </c>
      <c r="J17" s="42">
        <v>448079</v>
      </c>
      <c r="K17" s="113">
        <v>75.482082062184247</v>
      </c>
      <c r="L17" s="112">
        <v>223780</v>
      </c>
      <c r="M17" s="113">
        <v>49.942086105351947</v>
      </c>
      <c r="N17" s="112">
        <v>224299</v>
      </c>
      <c r="O17" s="114">
        <v>50.057913894648053</v>
      </c>
      <c r="Q17" s="42">
        <v>103380</v>
      </c>
      <c r="R17" s="113">
        <v>17.415093417876331</v>
      </c>
      <c r="S17" s="112">
        <v>55313</v>
      </c>
      <c r="T17" s="113">
        <v>53.504546333913723</v>
      </c>
      <c r="U17" s="112">
        <v>48067</v>
      </c>
      <c r="V17" s="114">
        <v>46.495453666086277</v>
      </c>
      <c r="X17" s="42">
        <v>42164</v>
      </c>
      <c r="Y17" s="113">
        <v>7.1028245199394231</v>
      </c>
      <c r="Z17" s="112">
        <v>27070</v>
      </c>
      <c r="AA17" s="113">
        <v>64.201688644341147</v>
      </c>
      <c r="AB17" s="112">
        <v>15094</v>
      </c>
      <c r="AC17" s="114">
        <v>35.798311355658861</v>
      </c>
    </row>
    <row r="18" spans="2:29">
      <c r="B18" s="111" t="s">
        <v>94</v>
      </c>
      <c r="D18" s="42">
        <v>2401221</v>
      </c>
      <c r="E18" s="112">
        <v>1218323</v>
      </c>
      <c r="F18" s="113">
        <v>50.737645556156643</v>
      </c>
      <c r="G18" s="112">
        <v>1182898</v>
      </c>
      <c r="H18" s="114">
        <v>49.262354443843357</v>
      </c>
      <c r="J18" s="42">
        <v>1746772</v>
      </c>
      <c r="K18" s="113">
        <v>72.745157567754077</v>
      </c>
      <c r="L18" s="112">
        <v>858674</v>
      </c>
      <c r="M18" s="113">
        <v>49.157760715193511</v>
      </c>
      <c r="N18" s="112">
        <v>888098</v>
      </c>
      <c r="O18" s="114">
        <v>50.842239284806489</v>
      </c>
      <c r="Q18" s="42">
        <v>430931</v>
      </c>
      <c r="R18" s="113">
        <v>17.946328138892671</v>
      </c>
      <c r="S18" s="112">
        <v>221597</v>
      </c>
      <c r="T18" s="113">
        <v>51.422849597731421</v>
      </c>
      <c r="U18" s="112">
        <v>209334</v>
      </c>
      <c r="V18" s="114">
        <v>48.577150402268579</v>
      </c>
      <c r="X18" s="42">
        <v>223518</v>
      </c>
      <c r="Y18" s="113">
        <v>9.308514293353257</v>
      </c>
      <c r="Z18" s="112">
        <v>138052</v>
      </c>
      <c r="AA18" s="113">
        <v>61.763258440036147</v>
      </c>
      <c r="AB18" s="112">
        <v>85466</v>
      </c>
      <c r="AC18" s="114">
        <v>38.236741559963853</v>
      </c>
    </row>
    <row r="19" spans="2:29">
      <c r="B19" s="111" t="s">
        <v>95</v>
      </c>
      <c r="D19" s="42">
        <v>2126378</v>
      </c>
      <c r="E19" s="112">
        <v>1058878</v>
      </c>
      <c r="F19" s="113">
        <v>49.797260882119737</v>
      </c>
      <c r="G19" s="112">
        <v>1067500</v>
      </c>
      <c r="H19" s="114">
        <v>50.20273911788027</v>
      </c>
      <c r="J19" s="42">
        <v>1699472</v>
      </c>
      <c r="K19" s="113">
        <v>79.923325015589882</v>
      </c>
      <c r="L19" s="112">
        <v>825114</v>
      </c>
      <c r="M19" s="113">
        <v>48.551197077680598</v>
      </c>
      <c r="N19" s="112">
        <v>874358</v>
      </c>
      <c r="O19" s="114">
        <v>51.448802922319402</v>
      </c>
      <c r="Q19" s="42">
        <v>292398</v>
      </c>
      <c r="R19" s="113">
        <v>13.75098877057607</v>
      </c>
      <c r="S19" s="112">
        <v>151645</v>
      </c>
      <c r="T19" s="113">
        <v>51.862529839465388</v>
      </c>
      <c r="U19" s="112">
        <v>140753</v>
      </c>
      <c r="V19" s="114">
        <v>48.137470160534612</v>
      </c>
      <c r="X19" s="42">
        <v>134508</v>
      </c>
      <c r="Y19" s="113">
        <v>6.3256862138340404</v>
      </c>
      <c r="Z19" s="112">
        <v>82119</v>
      </c>
      <c r="AA19" s="113">
        <v>61.051387278080107</v>
      </c>
      <c r="AB19" s="112">
        <v>52389</v>
      </c>
      <c r="AC19" s="114">
        <v>38.948612721919893</v>
      </c>
    </row>
    <row r="20" spans="2:29">
      <c r="B20" s="111" t="s">
        <v>96</v>
      </c>
      <c r="D20" s="42">
        <v>8124126</v>
      </c>
      <c r="E20" s="112">
        <v>4117292</v>
      </c>
      <c r="F20" s="113">
        <v>50.679814665602187</v>
      </c>
      <c r="G20" s="112">
        <v>4006834</v>
      </c>
      <c r="H20" s="114">
        <v>49.320185334397813</v>
      </c>
      <c r="J20" s="42">
        <v>6522139</v>
      </c>
      <c r="K20" s="113">
        <v>80.281115777869516</v>
      </c>
      <c r="L20" s="112">
        <v>3206027</v>
      </c>
      <c r="M20" s="113">
        <v>49.156066744361013</v>
      </c>
      <c r="N20" s="112">
        <v>3316112</v>
      </c>
      <c r="O20" s="114">
        <v>50.843933255638987</v>
      </c>
      <c r="Q20" s="42">
        <v>1123089</v>
      </c>
      <c r="R20" s="113">
        <v>13.824120896204709</v>
      </c>
      <c r="S20" s="112">
        <v>611304</v>
      </c>
      <c r="T20" s="113">
        <v>54.430592766913399</v>
      </c>
      <c r="U20" s="112">
        <v>511785</v>
      </c>
      <c r="V20" s="114">
        <v>45.569407233086601</v>
      </c>
      <c r="X20" s="42">
        <v>478898</v>
      </c>
      <c r="Y20" s="113">
        <v>5.8947633259257666</v>
      </c>
      <c r="Z20" s="112">
        <v>299961</v>
      </c>
      <c r="AA20" s="113">
        <v>62.635676072984232</v>
      </c>
      <c r="AB20" s="112">
        <v>178937</v>
      </c>
      <c r="AC20" s="114">
        <v>37.364323927015768</v>
      </c>
    </row>
    <row r="21" spans="2:29">
      <c r="B21" s="111" t="s">
        <v>97</v>
      </c>
      <c r="D21" s="42">
        <v>5425182</v>
      </c>
      <c r="E21" s="112">
        <v>2754625</v>
      </c>
      <c r="F21" s="113">
        <v>50.77479428339916</v>
      </c>
      <c r="G21" s="112">
        <v>2670557</v>
      </c>
      <c r="H21" s="114">
        <v>49.225205716600847</v>
      </c>
      <c r="J21" s="42">
        <v>4318866</v>
      </c>
      <c r="K21" s="113">
        <v>79.607762467692339</v>
      </c>
      <c r="L21" s="112">
        <v>2135464</v>
      </c>
      <c r="M21" s="113">
        <v>49.445016353829921</v>
      </c>
      <c r="N21" s="112">
        <v>2183402</v>
      </c>
      <c r="O21" s="114">
        <v>50.554983646170079</v>
      </c>
      <c r="Q21" s="42">
        <v>794988</v>
      </c>
      <c r="R21" s="113">
        <v>14.653665075199321</v>
      </c>
      <c r="S21" s="112">
        <v>427455</v>
      </c>
      <c r="T21" s="113">
        <v>53.768736131866149</v>
      </c>
      <c r="U21" s="112">
        <v>367533</v>
      </c>
      <c r="V21" s="114">
        <v>46.231263868133858</v>
      </c>
      <c r="X21" s="42">
        <v>311328</v>
      </c>
      <c r="Y21" s="113">
        <v>5.7385724571083516</v>
      </c>
      <c r="Z21" s="112">
        <v>191706</v>
      </c>
      <c r="AA21" s="113">
        <v>61.576857847671903</v>
      </c>
      <c r="AB21" s="112">
        <v>119622</v>
      </c>
      <c r="AC21" s="114">
        <v>38.423142152328097</v>
      </c>
    </row>
    <row r="22" spans="2:29">
      <c r="B22" s="111" t="s">
        <v>98</v>
      </c>
      <c r="D22" s="42">
        <v>1053345</v>
      </c>
      <c r="E22" s="112">
        <v>532913</v>
      </c>
      <c r="F22" s="113">
        <v>50.592445969744013</v>
      </c>
      <c r="G22" s="112">
        <v>520432</v>
      </c>
      <c r="H22" s="114">
        <v>49.407554030255987</v>
      </c>
      <c r="J22" s="42">
        <v>811711</v>
      </c>
      <c r="K22" s="113">
        <v>77.060317369902549</v>
      </c>
      <c r="L22" s="112">
        <v>399960</v>
      </c>
      <c r="M22" s="113">
        <v>49.273694701685699</v>
      </c>
      <c r="N22" s="112">
        <v>411751</v>
      </c>
      <c r="O22" s="114">
        <v>50.726305298314301</v>
      </c>
      <c r="Q22" s="42">
        <v>165573</v>
      </c>
      <c r="R22" s="113">
        <v>15.718781595773461</v>
      </c>
      <c r="S22" s="112">
        <v>85565</v>
      </c>
      <c r="T22" s="113">
        <v>51.678111769430998</v>
      </c>
      <c r="U22" s="112">
        <v>80008</v>
      </c>
      <c r="V22" s="114">
        <v>48.321888230568987</v>
      </c>
      <c r="X22" s="42">
        <v>76061</v>
      </c>
      <c r="Y22" s="113">
        <v>7.2209010343239868</v>
      </c>
      <c r="Z22" s="112">
        <v>47388</v>
      </c>
      <c r="AA22" s="113">
        <v>62.302625524250267</v>
      </c>
      <c r="AB22" s="112">
        <v>28673</v>
      </c>
      <c r="AC22" s="114">
        <v>37.697374475749733</v>
      </c>
    </row>
    <row r="23" spans="2:29">
      <c r="B23" s="111" t="s">
        <v>99</v>
      </c>
      <c r="D23" s="42">
        <v>2714741</v>
      </c>
      <c r="E23" s="112">
        <v>1407914</v>
      </c>
      <c r="F23" s="113">
        <v>51.861816652122613</v>
      </c>
      <c r="G23" s="112">
        <v>1306827</v>
      </c>
      <c r="H23" s="114">
        <v>48.138183347877387</v>
      </c>
      <c r="J23" s="42">
        <v>1984912</v>
      </c>
      <c r="K23" s="113">
        <v>73.116072582983051</v>
      </c>
      <c r="L23" s="112">
        <v>992781</v>
      </c>
      <c r="M23" s="113">
        <v>50.01637352184882</v>
      </c>
      <c r="N23" s="112">
        <v>992131</v>
      </c>
      <c r="O23" s="114">
        <v>49.983626478151173</v>
      </c>
      <c r="Q23" s="42">
        <v>484373</v>
      </c>
      <c r="R23" s="113">
        <v>17.842328236837329</v>
      </c>
      <c r="S23" s="112">
        <v>261081</v>
      </c>
      <c r="T23" s="113">
        <v>53.900816106595542</v>
      </c>
      <c r="U23" s="112">
        <v>223292</v>
      </c>
      <c r="V23" s="114">
        <v>46.099183893404458</v>
      </c>
      <c r="X23" s="42">
        <v>245456</v>
      </c>
      <c r="Y23" s="113">
        <v>9.0415991801796203</v>
      </c>
      <c r="Z23" s="112">
        <v>154052</v>
      </c>
      <c r="AA23" s="113">
        <v>62.761554005605888</v>
      </c>
      <c r="AB23" s="112">
        <v>91404</v>
      </c>
      <c r="AC23" s="114">
        <v>37.238445994394112</v>
      </c>
    </row>
    <row r="24" spans="2:29">
      <c r="B24" s="111" t="s">
        <v>100</v>
      </c>
      <c r="D24" s="42">
        <v>7113886</v>
      </c>
      <c r="E24" s="112">
        <v>3706476</v>
      </c>
      <c r="F24" s="113">
        <v>52.101987577534977</v>
      </c>
      <c r="G24" s="112">
        <v>3407410</v>
      </c>
      <c r="H24" s="114">
        <v>47.898012422465023</v>
      </c>
      <c r="J24" s="42">
        <v>5771238</v>
      </c>
      <c r="K24" s="113">
        <v>81.126377341441795</v>
      </c>
      <c r="L24" s="112">
        <v>2923689</v>
      </c>
      <c r="M24" s="113">
        <v>50.65965049439999</v>
      </c>
      <c r="N24" s="112">
        <v>2847549</v>
      </c>
      <c r="O24" s="114">
        <v>49.34034950560001</v>
      </c>
      <c r="Q24" s="42">
        <v>933597</v>
      </c>
      <c r="R24" s="113">
        <v>13.123586742885671</v>
      </c>
      <c r="S24" s="112">
        <v>522744</v>
      </c>
      <c r="T24" s="113">
        <v>55.99246784212032</v>
      </c>
      <c r="U24" s="112">
        <v>410853</v>
      </c>
      <c r="V24" s="114">
        <v>44.007532157879687</v>
      </c>
      <c r="X24" s="42">
        <v>409051</v>
      </c>
      <c r="Y24" s="113">
        <v>5.7500359156725311</v>
      </c>
      <c r="Z24" s="112">
        <v>260043</v>
      </c>
      <c r="AA24" s="113">
        <v>63.572268494637576</v>
      </c>
      <c r="AB24" s="112">
        <v>149008</v>
      </c>
      <c r="AC24" s="114">
        <v>36.427731505362409</v>
      </c>
    </row>
    <row r="25" spans="2:29">
      <c r="B25" s="111" t="s">
        <v>101</v>
      </c>
      <c r="D25" s="42">
        <v>1586989</v>
      </c>
      <c r="E25" s="112">
        <v>792084</v>
      </c>
      <c r="F25" s="113">
        <v>49.911120997057949</v>
      </c>
      <c r="G25" s="112">
        <v>794905</v>
      </c>
      <c r="H25" s="114">
        <v>50.088879002942043</v>
      </c>
      <c r="J25" s="42">
        <v>1316655</v>
      </c>
      <c r="K25" s="113">
        <v>82.965603416280771</v>
      </c>
      <c r="L25" s="112">
        <v>641921</v>
      </c>
      <c r="M25" s="113">
        <v>48.753925667695789</v>
      </c>
      <c r="N25" s="112">
        <v>674734</v>
      </c>
      <c r="O25" s="114">
        <v>51.246074332304218</v>
      </c>
      <c r="Q25" s="42">
        <v>196028</v>
      </c>
      <c r="R25" s="113">
        <v>12.3521965180603</v>
      </c>
      <c r="S25" s="112">
        <v>104532</v>
      </c>
      <c r="T25" s="113">
        <v>53.325035199053197</v>
      </c>
      <c r="U25" s="112">
        <v>91496</v>
      </c>
      <c r="V25" s="114">
        <v>46.674964800946803</v>
      </c>
      <c r="X25" s="42">
        <v>74306</v>
      </c>
      <c r="Y25" s="113">
        <v>4.6822000656589298</v>
      </c>
      <c r="Z25" s="112">
        <v>45631</v>
      </c>
      <c r="AA25" s="113">
        <v>61.409576615616501</v>
      </c>
      <c r="AB25" s="112">
        <v>28675</v>
      </c>
      <c r="AC25" s="114">
        <v>38.590423384383492</v>
      </c>
    </row>
    <row r="26" spans="2:29">
      <c r="B26" s="111" t="s">
        <v>102</v>
      </c>
      <c r="D26" s="42">
        <v>683854</v>
      </c>
      <c r="E26" s="112">
        <v>345019</v>
      </c>
      <c r="F26" s="113">
        <v>50.452143293743987</v>
      </c>
      <c r="G26" s="112">
        <v>338835</v>
      </c>
      <c r="H26" s="114">
        <v>49.547856706256013</v>
      </c>
      <c r="J26" s="42">
        <v>540320</v>
      </c>
      <c r="K26" s="113">
        <v>79.01101697145883</v>
      </c>
      <c r="L26" s="112">
        <v>265612</v>
      </c>
      <c r="M26" s="113">
        <v>49.158276576843349</v>
      </c>
      <c r="N26" s="112">
        <v>274708</v>
      </c>
      <c r="O26" s="114">
        <v>50.841723423156651</v>
      </c>
      <c r="Q26" s="42">
        <v>99695</v>
      </c>
      <c r="R26" s="113">
        <v>14.57840416229195</v>
      </c>
      <c r="S26" s="112">
        <v>52275</v>
      </c>
      <c r="T26" s="113">
        <v>52.434926525903997</v>
      </c>
      <c r="U26" s="112">
        <v>47420</v>
      </c>
      <c r="V26" s="114">
        <v>47.565073474095989</v>
      </c>
      <c r="X26" s="42">
        <v>43839</v>
      </c>
      <c r="Y26" s="113">
        <v>6.410578866249228</v>
      </c>
      <c r="Z26" s="112">
        <v>27132</v>
      </c>
      <c r="AA26" s="113">
        <v>61.890097858071577</v>
      </c>
      <c r="AB26" s="112">
        <v>16707</v>
      </c>
      <c r="AC26" s="114">
        <v>38.109902141928423</v>
      </c>
    </row>
    <row r="27" spans="2:29">
      <c r="B27" s="111" t="s">
        <v>103</v>
      </c>
      <c r="D27" s="42">
        <v>2242343</v>
      </c>
      <c r="E27" s="112">
        <v>1150625</v>
      </c>
      <c r="F27" s="113">
        <v>51.313514480166504</v>
      </c>
      <c r="G27" s="112">
        <v>1091718</v>
      </c>
      <c r="H27" s="114">
        <v>48.686485519833496</v>
      </c>
      <c r="J27" s="42">
        <v>1700124</v>
      </c>
      <c r="K27" s="113">
        <v>75.819087445587058</v>
      </c>
      <c r="L27" s="112">
        <v>842023</v>
      </c>
      <c r="M27" s="113">
        <v>49.527152137138231</v>
      </c>
      <c r="N27" s="112">
        <v>858101</v>
      </c>
      <c r="O27" s="114">
        <v>50.472847862861769</v>
      </c>
      <c r="Q27" s="42">
        <v>375067</v>
      </c>
      <c r="R27" s="113">
        <v>16.726566809805639</v>
      </c>
      <c r="S27" s="112">
        <v>202457</v>
      </c>
      <c r="T27" s="113">
        <v>53.978889105146543</v>
      </c>
      <c r="U27" s="112">
        <v>172610</v>
      </c>
      <c r="V27" s="114">
        <v>46.02111089485345</v>
      </c>
      <c r="X27" s="42">
        <v>167152</v>
      </c>
      <c r="Y27" s="113">
        <v>7.4543457446073136</v>
      </c>
      <c r="Z27" s="112">
        <v>106145</v>
      </c>
      <c r="AA27" s="113">
        <v>63.502081937398287</v>
      </c>
      <c r="AB27" s="112">
        <v>61007</v>
      </c>
      <c r="AC27" s="114">
        <v>36.497918062601713</v>
      </c>
    </row>
    <row r="28" spans="2:29">
      <c r="B28" s="111" t="s">
        <v>104</v>
      </c>
      <c r="D28" s="42">
        <v>326803</v>
      </c>
      <c r="E28" s="112">
        <v>165626</v>
      </c>
      <c r="F28" s="113">
        <v>50.680685305826437</v>
      </c>
      <c r="G28" s="112">
        <v>161177</v>
      </c>
      <c r="H28" s="114">
        <v>49.319314694173563</v>
      </c>
      <c r="J28" s="42">
        <v>253300</v>
      </c>
      <c r="K28" s="113">
        <v>77.508468404512811</v>
      </c>
      <c r="L28" s="112">
        <v>125084</v>
      </c>
      <c r="M28" s="113">
        <v>49.381760757994478</v>
      </c>
      <c r="N28" s="112">
        <v>128216</v>
      </c>
      <c r="O28" s="114">
        <v>50.618239242005522</v>
      </c>
      <c r="Q28" s="42">
        <v>50572</v>
      </c>
      <c r="R28" s="113">
        <v>15.47476614351765</v>
      </c>
      <c r="S28" s="112">
        <v>26402</v>
      </c>
      <c r="T28" s="113">
        <v>52.206754725935298</v>
      </c>
      <c r="U28" s="112">
        <v>24170</v>
      </c>
      <c r="V28" s="114">
        <v>47.793245274064702</v>
      </c>
      <c r="X28" s="42">
        <v>22931</v>
      </c>
      <c r="Y28" s="113">
        <v>7.0167654519695351</v>
      </c>
      <c r="Z28" s="112">
        <v>14140</v>
      </c>
      <c r="AA28" s="113">
        <v>61.663250621429512</v>
      </c>
      <c r="AB28" s="112">
        <v>8791</v>
      </c>
      <c r="AC28" s="114">
        <v>38.336749378570502</v>
      </c>
    </row>
    <row r="29" spans="2:29">
      <c r="B29" s="111" t="s">
        <v>105</v>
      </c>
      <c r="D29" s="42">
        <v>83567</v>
      </c>
      <c r="E29" s="112">
        <v>41420</v>
      </c>
      <c r="F29" s="113">
        <v>49.565019684803808</v>
      </c>
      <c r="G29" s="112">
        <v>42147</v>
      </c>
      <c r="H29" s="114">
        <v>50.434980315196192</v>
      </c>
      <c r="J29" s="42">
        <v>72129</v>
      </c>
      <c r="K29" s="113">
        <v>86.312778967774364</v>
      </c>
      <c r="L29" s="112">
        <v>35190</v>
      </c>
      <c r="M29" s="113">
        <v>48.787588903215067</v>
      </c>
      <c r="N29" s="112">
        <v>36939</v>
      </c>
      <c r="O29" s="114">
        <v>51.212411096784933</v>
      </c>
      <c r="Q29" s="42">
        <v>8817</v>
      </c>
      <c r="R29" s="113">
        <v>10.55081551330071</v>
      </c>
      <c r="S29" s="112">
        <v>4571</v>
      </c>
      <c r="T29" s="113">
        <v>51.843030509243498</v>
      </c>
      <c r="U29" s="112">
        <v>4246</v>
      </c>
      <c r="V29" s="114">
        <v>48.156969490756488</v>
      </c>
      <c r="X29" s="42">
        <v>2621</v>
      </c>
      <c r="Y29" s="113">
        <v>3.1364055189249349</v>
      </c>
      <c r="Z29" s="112">
        <v>1659</v>
      </c>
      <c r="AA29" s="113">
        <v>63.296451735978629</v>
      </c>
      <c r="AB29" s="112">
        <v>962</v>
      </c>
      <c r="AC29" s="114">
        <v>36.703548264021371</v>
      </c>
    </row>
    <row r="30" spans="2:29">
      <c r="B30" s="115" t="s">
        <v>106</v>
      </c>
      <c r="D30" s="44">
        <v>87067</v>
      </c>
      <c r="E30" s="116">
        <v>43297</v>
      </c>
      <c r="F30" s="117">
        <v>49.728370105780613</v>
      </c>
      <c r="G30" s="116">
        <v>43770</v>
      </c>
      <c r="H30" s="118">
        <v>50.271629894219387</v>
      </c>
      <c r="J30" s="44">
        <v>76028</v>
      </c>
      <c r="K30" s="117">
        <v>87.321258341277414</v>
      </c>
      <c r="L30" s="116">
        <v>37394</v>
      </c>
      <c r="M30" s="117">
        <v>49.184510969642773</v>
      </c>
      <c r="N30" s="116">
        <v>38634</v>
      </c>
      <c r="O30" s="118">
        <v>50.815489030357242</v>
      </c>
      <c r="Q30" s="44">
        <v>8611</v>
      </c>
      <c r="R30" s="117">
        <v>9.8900846474554083</v>
      </c>
      <c r="S30" s="116">
        <v>4356</v>
      </c>
      <c r="T30" s="117">
        <v>50.586459180118453</v>
      </c>
      <c r="U30" s="116">
        <v>4255</v>
      </c>
      <c r="V30" s="118">
        <v>49.413540819881547</v>
      </c>
      <c r="X30" s="44">
        <v>2428</v>
      </c>
      <c r="Y30" s="117">
        <v>2.7886570112671851</v>
      </c>
      <c r="Z30" s="116">
        <v>1547</v>
      </c>
      <c r="AA30" s="117">
        <v>63.714991762767717</v>
      </c>
      <c r="AB30" s="116">
        <v>881</v>
      </c>
      <c r="AC30" s="118">
        <v>36.28500823723229</v>
      </c>
    </row>
    <row r="31" spans="2:29" ht="8" customHeight="1"/>
    <row r="32" spans="2:29">
      <c r="B32" s="119" t="s">
        <v>49</v>
      </c>
      <c r="D32" s="120">
        <v>49128297</v>
      </c>
      <c r="E32" s="121">
        <v>25037928</v>
      </c>
      <c r="F32" s="122">
        <v>50.964371917878623</v>
      </c>
      <c r="G32" s="121">
        <v>24090369</v>
      </c>
      <c r="H32" s="123">
        <v>49.035628082121391</v>
      </c>
      <c r="J32" s="120">
        <v>38949672</v>
      </c>
      <c r="K32" s="122">
        <v>79.281543180705</v>
      </c>
      <c r="L32" s="121">
        <v>19302268</v>
      </c>
      <c r="M32" s="122">
        <v>49.556946204835818</v>
      </c>
      <c r="N32" s="121">
        <v>19647404</v>
      </c>
      <c r="O32" s="123">
        <v>50.443053795164182</v>
      </c>
      <c r="Q32" s="120">
        <v>7147622</v>
      </c>
      <c r="R32" s="122">
        <v>14.54889022511812</v>
      </c>
      <c r="S32" s="121">
        <v>3842903</v>
      </c>
      <c r="T32" s="122">
        <v>53.764776592830458</v>
      </c>
      <c r="U32" s="121">
        <v>3304719</v>
      </c>
      <c r="V32" s="123">
        <v>46.235223407169542</v>
      </c>
      <c r="X32" s="120">
        <v>3031003</v>
      </c>
      <c r="Y32" s="122">
        <v>6.1695665941768754</v>
      </c>
      <c r="Z32" s="121">
        <v>1892757</v>
      </c>
      <c r="AA32" s="122">
        <v>62.446556469921013</v>
      </c>
      <c r="AB32" s="121">
        <v>1138246</v>
      </c>
      <c r="AC32" s="123">
        <v>37.553443530078987</v>
      </c>
    </row>
    <row r="34" spans="2:15">
      <c r="B34" s="221" t="s">
        <v>125</v>
      </c>
      <c r="C34" s="202"/>
      <c r="D34" s="202"/>
      <c r="E34" s="202"/>
      <c r="F34" s="202"/>
      <c r="G34" s="202"/>
      <c r="H34" s="202"/>
      <c r="I34" s="202"/>
      <c r="J34" s="202"/>
      <c r="K34" s="202"/>
      <c r="L34" s="202"/>
      <c r="M34" s="202"/>
      <c r="N34" s="202"/>
      <c r="O34" s="202"/>
    </row>
  </sheetData>
  <mergeCells count="26">
    <mergeCell ref="B34:O34"/>
    <mergeCell ref="J8:O8"/>
    <mergeCell ref="S9:T9"/>
    <mergeCell ref="Q7:V7"/>
    <mergeCell ref="L9:M9"/>
    <mergeCell ref="N9:O9"/>
    <mergeCell ref="R9:R10"/>
    <mergeCell ref="K9:K10"/>
    <mergeCell ref="B7:B10"/>
    <mergeCell ref="Q9:Q10"/>
    <mergeCell ref="E9:F9"/>
    <mergeCell ref="D9:D10"/>
    <mergeCell ref="U9:V9"/>
    <mergeCell ref="D7:H8"/>
    <mergeCell ref="J9:J10"/>
    <mergeCell ref="J7:O7"/>
    <mergeCell ref="A4:AC4"/>
    <mergeCell ref="G9:H9"/>
    <mergeCell ref="Q8:V8"/>
    <mergeCell ref="Z9:AA9"/>
    <mergeCell ref="X7:AC7"/>
    <mergeCell ref="B5:AC5"/>
    <mergeCell ref="AB9:AC9"/>
    <mergeCell ref="X9:X10"/>
    <mergeCell ref="X8:AC8"/>
    <mergeCell ref="Y9:Y10"/>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3:M30"/>
  <sheetViews>
    <sheetView showGridLines="0" workbookViewId="0"/>
  </sheetViews>
  <sheetFormatPr baseColWidth="10" defaultColWidth="8.7265625" defaultRowHeight="14.5"/>
  <cols>
    <col min="1" max="1" width="0.36328125" customWidth="1"/>
    <col min="2" max="2" width="33.1796875" customWidth="1"/>
    <col min="3" max="3" width="0.36328125" customWidth="1"/>
    <col min="4" max="5" width="15" customWidth="1"/>
  </cols>
  <sheetData>
    <row r="3" spans="1:13" ht="55" customHeight="1"/>
    <row r="4" spans="1:13" ht="26" customHeight="1">
      <c r="A4" s="201" t="s">
        <v>126</v>
      </c>
      <c r="B4" s="202"/>
      <c r="C4" s="202"/>
      <c r="D4" s="202"/>
      <c r="E4" s="202"/>
      <c r="F4" s="202"/>
      <c r="G4" s="202"/>
      <c r="H4" s="202"/>
      <c r="I4" s="202"/>
      <c r="J4" s="202"/>
      <c r="K4" s="202"/>
      <c r="L4" s="202"/>
      <c r="M4" s="202"/>
    </row>
    <row r="5" spans="1:13" ht="18" customHeight="1">
      <c r="B5" s="203" t="s">
        <v>113</v>
      </c>
      <c r="C5" s="202"/>
      <c r="D5" s="202"/>
      <c r="E5" s="202"/>
      <c r="F5" s="202"/>
      <c r="G5" s="202"/>
      <c r="H5" s="202"/>
      <c r="I5" s="202"/>
      <c r="J5" s="202"/>
      <c r="K5" s="202"/>
      <c r="L5" s="202"/>
      <c r="M5" s="202"/>
    </row>
    <row r="6" spans="1:13" ht="13" customHeight="1"/>
    <row r="7" spans="1:13" ht="39" customHeight="1">
      <c r="B7" s="227" t="s">
        <v>114</v>
      </c>
      <c r="D7" s="228" t="s">
        <v>127</v>
      </c>
      <c r="E7" s="229"/>
    </row>
    <row r="8" spans="1:13" ht="33" customHeight="1">
      <c r="B8" s="202"/>
      <c r="D8" s="20" t="s">
        <v>119</v>
      </c>
      <c r="E8" s="21" t="s">
        <v>128</v>
      </c>
    </row>
    <row r="9" spans="1:13" ht="6" customHeight="1"/>
    <row r="10" spans="1:13">
      <c r="B10" s="107" t="s">
        <v>88</v>
      </c>
      <c r="D10" s="40">
        <v>471830</v>
      </c>
      <c r="E10" s="124">
        <f t="shared" ref="E10:E28" si="0">D10/2405965*100</f>
        <v>19.610842219234279</v>
      </c>
    </row>
    <row r="11" spans="1:13">
      <c r="B11" s="111" t="s">
        <v>89</v>
      </c>
      <c r="D11" s="42">
        <v>63419</v>
      </c>
      <c r="E11" s="125">
        <f t="shared" si="0"/>
        <v>2.6359070061285181</v>
      </c>
    </row>
    <row r="12" spans="1:13">
      <c r="B12" s="111" t="s">
        <v>90</v>
      </c>
      <c r="D12" s="42">
        <v>50862</v>
      </c>
      <c r="E12" s="125">
        <f t="shared" si="0"/>
        <v>2.1139958395072247</v>
      </c>
    </row>
    <row r="13" spans="1:13">
      <c r="B13" s="111" t="s">
        <v>91</v>
      </c>
      <c r="D13" s="42">
        <v>51051</v>
      </c>
      <c r="E13" s="125">
        <f t="shared" si="0"/>
        <v>2.1218513153765746</v>
      </c>
    </row>
    <row r="14" spans="1:13">
      <c r="B14" s="111" t="s">
        <v>92</v>
      </c>
      <c r="D14" s="42">
        <v>88754</v>
      </c>
      <c r="E14" s="125">
        <f t="shared" si="0"/>
        <v>3.6889148429008736</v>
      </c>
    </row>
    <row r="15" spans="1:13">
      <c r="B15" s="111" t="s">
        <v>93</v>
      </c>
      <c r="D15" s="42">
        <v>25923</v>
      </c>
      <c r="E15" s="125">
        <f t="shared" si="0"/>
        <v>1.0774470950325545</v>
      </c>
    </row>
    <row r="16" spans="1:13">
      <c r="B16" s="111" t="s">
        <v>94</v>
      </c>
      <c r="D16" s="42">
        <v>161882</v>
      </c>
      <c r="E16" s="125">
        <f t="shared" si="0"/>
        <v>6.7283605538733946</v>
      </c>
    </row>
    <row r="17" spans="2:5">
      <c r="B17" s="111" t="s">
        <v>95</v>
      </c>
      <c r="D17" s="42">
        <v>105904</v>
      </c>
      <c r="E17" s="125">
        <f t="shared" si="0"/>
        <v>4.4017265421566814</v>
      </c>
    </row>
    <row r="18" spans="2:5">
      <c r="B18" s="111" t="s">
        <v>96</v>
      </c>
      <c r="D18" s="42">
        <v>434532</v>
      </c>
      <c r="E18" s="125">
        <f t="shared" si="0"/>
        <v>18.060611854287156</v>
      </c>
    </row>
    <row r="19" spans="2:5">
      <c r="B19" s="111" t="s">
        <v>97</v>
      </c>
      <c r="D19" s="42">
        <v>248567</v>
      </c>
      <c r="E19" s="125">
        <f t="shared" si="0"/>
        <v>10.331280795855301</v>
      </c>
    </row>
    <row r="20" spans="2:5">
      <c r="B20" s="111" t="s">
        <v>98</v>
      </c>
      <c r="D20" s="42">
        <v>62011</v>
      </c>
      <c r="E20" s="125">
        <f t="shared" si="0"/>
        <v>2.5773857890700818</v>
      </c>
    </row>
    <row r="21" spans="2:5">
      <c r="B21" s="111" t="s">
        <v>99</v>
      </c>
      <c r="D21" s="42">
        <v>104183</v>
      </c>
      <c r="E21" s="125">
        <f t="shared" si="0"/>
        <v>4.3301959920447715</v>
      </c>
    </row>
    <row r="22" spans="2:5">
      <c r="B22" s="111" t="s">
        <v>100</v>
      </c>
      <c r="D22" s="42">
        <v>292863</v>
      </c>
      <c r="E22" s="125">
        <f t="shared" si="0"/>
        <v>12.172371584790302</v>
      </c>
    </row>
    <row r="23" spans="2:5">
      <c r="B23" s="111" t="s">
        <v>101</v>
      </c>
      <c r="D23" s="42">
        <v>76310</v>
      </c>
      <c r="E23" s="125">
        <f t="shared" si="0"/>
        <v>3.1717003364554346</v>
      </c>
    </row>
    <row r="24" spans="2:5">
      <c r="B24" s="111" t="s">
        <v>102</v>
      </c>
      <c r="D24" s="42">
        <v>24253</v>
      </c>
      <c r="E24" s="125">
        <f t="shared" si="0"/>
        <v>1.0080362765044379</v>
      </c>
    </row>
    <row r="25" spans="2:5">
      <c r="B25" s="111" t="s">
        <v>103</v>
      </c>
      <c r="D25" s="42">
        <v>122281</v>
      </c>
      <c r="E25" s="125">
        <f t="shared" si="0"/>
        <v>5.082409760740493</v>
      </c>
    </row>
    <row r="26" spans="2:5">
      <c r="B26" s="111" t="s">
        <v>104</v>
      </c>
      <c r="D26" s="42">
        <v>15399</v>
      </c>
      <c r="E26" s="125">
        <f t="shared" si="0"/>
        <v>0.64003424821225574</v>
      </c>
    </row>
    <row r="27" spans="2:5">
      <c r="B27" s="111" t="s">
        <v>105</v>
      </c>
      <c r="D27" s="42">
        <v>2550</v>
      </c>
      <c r="E27" s="125">
        <f t="shared" si="0"/>
        <v>0.10598657918963908</v>
      </c>
    </row>
    <row r="28" spans="2:5">
      <c r="B28" s="115" t="s">
        <v>106</v>
      </c>
      <c r="D28" s="44">
        <v>3391</v>
      </c>
      <c r="E28" s="126">
        <f t="shared" si="0"/>
        <v>0.14094136864002593</v>
      </c>
    </row>
    <row r="29" spans="2:5" ht="8" customHeight="1"/>
    <row r="30" spans="2:5">
      <c r="B30" s="119" t="s">
        <v>49</v>
      </c>
      <c r="D30" s="120">
        <v>2405965</v>
      </c>
      <c r="E30" s="123">
        <v>100</v>
      </c>
    </row>
  </sheetData>
  <mergeCells count="4">
    <mergeCell ref="A4:M4"/>
    <mergeCell ref="B5:M5"/>
    <mergeCell ref="B7:B8"/>
    <mergeCell ref="D7:E7"/>
  </mergeCells>
  <printOptions horizontalCentered="1" verticalCentered="1"/>
  <pageMargins left="0.27777777777777779" right="0.27777777777777779" top="0.27777777777777779" bottom="0.27777777777777779" header="0.1388888888888889" footer="0.1388888888888889"/>
  <pageSetup paperSize="9" scale="8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U33"/>
  <sheetViews>
    <sheetView showGridLines="0" workbookViewId="0"/>
  </sheetViews>
  <sheetFormatPr baseColWidth="10" defaultColWidth="8.7265625" defaultRowHeight="14.5"/>
  <cols>
    <col min="1" max="1" width="0.7265625" customWidth="1"/>
    <col min="2" max="2" width="28.08984375" customWidth="1"/>
    <col min="3" max="3" width="0.36328125" customWidth="1"/>
    <col min="4" max="4" width="13.90625" customWidth="1"/>
    <col min="5" max="5" width="8.6328125" customWidth="1"/>
    <col min="6" max="6" width="0.36328125" customWidth="1"/>
    <col min="7" max="7" width="13.90625" customWidth="1"/>
    <col min="8" max="8" width="8.6328125" customWidth="1"/>
    <col min="9" max="9" width="0.36328125" customWidth="1"/>
    <col min="10" max="10" width="13.90625" customWidth="1"/>
    <col min="11" max="11" width="8.6328125" customWidth="1"/>
    <col min="12" max="12" width="12.54296875" customWidth="1"/>
  </cols>
  <sheetData>
    <row r="1" spans="1:21" ht="15.5" customHeight="1"/>
    <row r="2" spans="1:21" ht="52.5" customHeight="1"/>
    <row r="3" spans="1:21" ht="4.5" customHeight="1"/>
    <row r="4" spans="1:21" ht="17" customHeight="1">
      <c r="A4" s="201" t="s">
        <v>129</v>
      </c>
      <c r="B4" s="202"/>
      <c r="C4" s="202"/>
      <c r="D4" s="202"/>
      <c r="E4" s="202"/>
      <c r="F4" s="202"/>
      <c r="G4" s="202"/>
      <c r="H4" s="202"/>
      <c r="I4" s="202"/>
      <c r="J4" s="202"/>
      <c r="K4" s="202"/>
      <c r="L4" s="202"/>
      <c r="M4" s="202"/>
      <c r="N4" s="202"/>
      <c r="O4" s="202"/>
      <c r="P4" s="202"/>
      <c r="Q4" s="202"/>
      <c r="R4" s="202"/>
      <c r="S4" s="202"/>
      <c r="T4" s="202"/>
      <c r="U4" s="202"/>
    </row>
    <row r="5" spans="1:21" ht="17" customHeight="1">
      <c r="B5" s="203" t="s">
        <v>113</v>
      </c>
      <c r="C5" s="202"/>
      <c r="D5" s="202"/>
      <c r="E5" s="202"/>
      <c r="F5" s="202"/>
      <c r="G5" s="202"/>
      <c r="H5" s="202"/>
      <c r="I5" s="202"/>
      <c r="J5" s="202"/>
      <c r="K5" s="202"/>
      <c r="L5" s="202"/>
      <c r="M5" s="202"/>
      <c r="N5" s="202"/>
      <c r="O5" s="202"/>
      <c r="P5" s="202"/>
      <c r="Q5" s="202"/>
      <c r="R5" s="202"/>
      <c r="S5" s="202"/>
    </row>
    <row r="6" spans="1:21" ht="6" customHeight="1"/>
    <row r="7" spans="1:21" ht="39.5" customHeight="1">
      <c r="B7" s="230" t="s">
        <v>114</v>
      </c>
      <c r="D7" s="232" t="s">
        <v>115</v>
      </c>
      <c r="E7" s="216"/>
      <c r="G7" s="232" t="s">
        <v>130</v>
      </c>
      <c r="H7" s="216"/>
      <c r="J7" s="232" t="s">
        <v>131</v>
      </c>
      <c r="K7" s="215"/>
      <c r="L7" s="216"/>
    </row>
    <row r="8" spans="1:21" ht="26" customHeight="1">
      <c r="B8" s="231"/>
      <c r="D8" s="22" t="s">
        <v>119</v>
      </c>
      <c r="E8" s="23" t="s">
        <v>132</v>
      </c>
      <c r="G8" s="22" t="s">
        <v>119</v>
      </c>
      <c r="H8" s="23" t="s">
        <v>132</v>
      </c>
      <c r="J8" s="22" t="s">
        <v>119</v>
      </c>
      <c r="K8" s="24" t="s">
        <v>133</v>
      </c>
      <c r="L8" s="23" t="s">
        <v>134</v>
      </c>
    </row>
    <row r="9" spans="1:21" ht="4.5" customHeight="1"/>
    <row r="10" spans="1:21">
      <c r="B10" s="107" t="s">
        <v>88</v>
      </c>
      <c r="D10" s="40">
        <v>8676713</v>
      </c>
      <c r="E10" s="124">
        <v>17.66133477006133</v>
      </c>
      <c r="G10" s="40">
        <v>1096572</v>
      </c>
      <c r="H10" s="124">
        <v>16.190506563479449</v>
      </c>
      <c r="J10" s="40">
        <v>471830</v>
      </c>
      <c r="K10" s="127">
        <v>5.4378887488845136</v>
      </c>
      <c r="L10" s="124">
        <v>43.027726405562063</v>
      </c>
    </row>
    <row r="11" spans="1:21">
      <c r="B11" s="111" t="s">
        <v>89</v>
      </c>
      <c r="D11" s="42">
        <v>1364621</v>
      </c>
      <c r="E11" s="125">
        <v>2.777668031114533</v>
      </c>
      <c r="G11" s="42">
        <v>191202</v>
      </c>
      <c r="H11" s="125">
        <v>2.823031443398516</v>
      </c>
      <c r="J11" s="42">
        <v>63419</v>
      </c>
      <c r="K11" s="128">
        <v>4.6473709550124171</v>
      </c>
      <c r="L11" s="125">
        <v>33.16858610265583</v>
      </c>
    </row>
    <row r="12" spans="1:21">
      <c r="B12" s="111" t="s">
        <v>90</v>
      </c>
      <c r="D12" s="42">
        <v>1015128</v>
      </c>
      <c r="E12" s="125">
        <v>2.066279643277682</v>
      </c>
      <c r="G12" s="42">
        <v>191994</v>
      </c>
      <c r="H12" s="125">
        <v>2.834725049653533</v>
      </c>
      <c r="J12" s="42">
        <v>50862</v>
      </c>
      <c r="K12" s="128">
        <v>5.0104026290280634</v>
      </c>
      <c r="L12" s="125">
        <v>26.491452857901809</v>
      </c>
    </row>
    <row r="13" spans="1:21">
      <c r="B13" s="111" t="s">
        <v>91</v>
      </c>
      <c r="D13" s="42">
        <v>1249844</v>
      </c>
      <c r="E13" s="125">
        <v>2.5440409627876979</v>
      </c>
      <c r="G13" s="42">
        <v>127828</v>
      </c>
      <c r="H13" s="125">
        <v>1.88733623783614</v>
      </c>
      <c r="J13" s="42">
        <v>51051</v>
      </c>
      <c r="K13" s="128">
        <v>4.0845897568016483</v>
      </c>
      <c r="L13" s="125">
        <v>39.937259442375691</v>
      </c>
    </row>
    <row r="14" spans="1:21">
      <c r="B14" s="111" t="s">
        <v>92</v>
      </c>
      <c r="D14" s="42">
        <v>2258866</v>
      </c>
      <c r="E14" s="125">
        <v>4.597891923670792</v>
      </c>
      <c r="G14" s="42">
        <v>270684</v>
      </c>
      <c r="H14" s="125">
        <v>3.9965557014303399</v>
      </c>
      <c r="J14" s="42">
        <v>88754</v>
      </c>
      <c r="K14" s="128">
        <v>3.9291396656552449</v>
      </c>
      <c r="L14" s="125">
        <v>32.788786924975248</v>
      </c>
    </row>
    <row r="15" spans="1:21">
      <c r="B15" s="111" t="s">
        <v>93</v>
      </c>
      <c r="D15" s="42">
        <v>593623</v>
      </c>
      <c r="E15" s="125">
        <v>1.208311780072491</v>
      </c>
      <c r="G15" s="42">
        <v>104312</v>
      </c>
      <c r="H15" s="125">
        <v>1.5401306258500751</v>
      </c>
      <c r="J15" s="42">
        <v>25923</v>
      </c>
      <c r="K15" s="128">
        <v>4.3669130070768816</v>
      </c>
      <c r="L15" s="125">
        <v>24.851407316511999</v>
      </c>
    </row>
    <row r="16" spans="1:21">
      <c r="B16" s="111" t="s">
        <v>94</v>
      </c>
      <c r="D16" s="42">
        <v>2401221</v>
      </c>
      <c r="E16" s="125">
        <v>4.8876536469399703</v>
      </c>
      <c r="G16" s="42">
        <v>428661</v>
      </c>
      <c r="H16" s="125">
        <v>6.3290315036383067</v>
      </c>
      <c r="J16" s="42">
        <v>161882</v>
      </c>
      <c r="K16" s="128">
        <v>6.7416535171065046</v>
      </c>
      <c r="L16" s="125">
        <v>37.764573870727688</v>
      </c>
    </row>
    <row r="17" spans="2:12">
      <c r="B17" s="111" t="s">
        <v>95</v>
      </c>
      <c r="D17" s="42">
        <v>2126378</v>
      </c>
      <c r="E17" s="125">
        <v>4.328214348647176</v>
      </c>
      <c r="G17" s="42">
        <v>300904</v>
      </c>
      <c r="H17" s="125">
        <v>4.4427435562618971</v>
      </c>
      <c r="J17" s="42">
        <v>105904</v>
      </c>
      <c r="K17" s="128">
        <v>4.9804879471100616</v>
      </c>
      <c r="L17" s="125">
        <v>35.195278228272137</v>
      </c>
    </row>
    <row r="18" spans="2:12">
      <c r="B18" s="111" t="s">
        <v>96</v>
      </c>
      <c r="D18" s="42">
        <v>8124126</v>
      </c>
      <c r="E18" s="125">
        <v>16.5365512262719</v>
      </c>
      <c r="G18" s="42">
        <v>1133130</v>
      </c>
      <c r="H18" s="125">
        <v>16.730272797659861</v>
      </c>
      <c r="J18" s="42">
        <v>434532</v>
      </c>
      <c r="K18" s="128">
        <v>5.3486615052499182</v>
      </c>
      <c r="L18" s="125">
        <v>38.34793889491938</v>
      </c>
    </row>
    <row r="19" spans="2:12">
      <c r="B19" s="111" t="s">
        <v>97</v>
      </c>
      <c r="D19" s="42">
        <v>5425182</v>
      </c>
      <c r="E19" s="125">
        <v>11.042886343078409</v>
      </c>
      <c r="G19" s="42">
        <v>691918</v>
      </c>
      <c r="H19" s="125">
        <v>10.215930117119139</v>
      </c>
      <c r="J19" s="42">
        <v>248567</v>
      </c>
      <c r="K19" s="128">
        <v>4.5817264747984492</v>
      </c>
      <c r="L19" s="125">
        <v>35.924343636095607</v>
      </c>
    </row>
    <row r="20" spans="2:12">
      <c r="B20" s="111" t="s">
        <v>98</v>
      </c>
      <c r="D20" s="42">
        <v>1053345</v>
      </c>
      <c r="E20" s="125">
        <v>2.1440698422744031</v>
      </c>
      <c r="G20" s="42">
        <v>157166</v>
      </c>
      <c r="H20" s="125">
        <v>2.3205016675200638</v>
      </c>
      <c r="J20" s="42">
        <v>62011</v>
      </c>
      <c r="K20" s="128">
        <v>5.887055048440919</v>
      </c>
      <c r="L20" s="125">
        <v>39.455734700889508</v>
      </c>
    </row>
    <row r="21" spans="2:12">
      <c r="B21" s="111" t="s">
        <v>99</v>
      </c>
      <c r="D21" s="42">
        <v>2714741</v>
      </c>
      <c r="E21" s="125">
        <v>5.5258194681570174</v>
      </c>
      <c r="G21" s="42">
        <v>492391</v>
      </c>
      <c r="H21" s="125">
        <v>7.2699829261536948</v>
      </c>
      <c r="J21" s="42">
        <v>104183</v>
      </c>
      <c r="K21" s="128">
        <v>3.837677332754764</v>
      </c>
      <c r="L21" s="125">
        <v>21.158591444603982</v>
      </c>
    </row>
    <row r="22" spans="2:12">
      <c r="B22" s="111" t="s">
        <v>100</v>
      </c>
      <c r="D22" s="42">
        <v>7113886</v>
      </c>
      <c r="E22" s="125">
        <v>14.48022104246764</v>
      </c>
      <c r="G22" s="42">
        <v>881049</v>
      </c>
      <c r="H22" s="125">
        <v>13.00838396133314</v>
      </c>
      <c r="J22" s="42">
        <v>292863</v>
      </c>
      <c r="K22" s="128">
        <v>4.1167794929522348</v>
      </c>
      <c r="L22" s="125">
        <v>33.240262459863182</v>
      </c>
    </row>
    <row r="23" spans="2:12">
      <c r="B23" s="111" t="s">
        <v>101</v>
      </c>
      <c r="D23" s="42">
        <v>1586989</v>
      </c>
      <c r="E23" s="125">
        <v>3.2302951596307108</v>
      </c>
      <c r="G23" s="42">
        <v>204667</v>
      </c>
      <c r="H23" s="125">
        <v>3.0218375143881562</v>
      </c>
      <c r="J23" s="42">
        <v>76310</v>
      </c>
      <c r="K23" s="128">
        <v>4.8084769333624866</v>
      </c>
      <c r="L23" s="125">
        <v>37.284955561961617</v>
      </c>
    </row>
    <row r="24" spans="2:12">
      <c r="B24" s="111" t="s">
        <v>102</v>
      </c>
      <c r="D24" s="42">
        <v>683854</v>
      </c>
      <c r="E24" s="125">
        <v>1.3919757894314959</v>
      </c>
      <c r="G24" s="42">
        <v>86335</v>
      </c>
      <c r="H24" s="125">
        <v>1.274706434377312</v>
      </c>
      <c r="J24" s="42">
        <v>24253</v>
      </c>
      <c r="K24" s="128">
        <v>3.5465172390598001</v>
      </c>
      <c r="L24" s="125">
        <v>28.09173568077836</v>
      </c>
    </row>
    <row r="25" spans="2:12">
      <c r="B25" s="111" t="s">
        <v>103</v>
      </c>
      <c r="D25" s="42">
        <v>2242343</v>
      </c>
      <c r="E25" s="125">
        <v>4.5642595752912012</v>
      </c>
      <c r="G25" s="42">
        <v>346850</v>
      </c>
      <c r="H25" s="125">
        <v>5.1211203655964654</v>
      </c>
      <c r="J25" s="42">
        <v>122281</v>
      </c>
      <c r="K25" s="128">
        <v>5.4532691920905947</v>
      </c>
      <c r="L25" s="125">
        <v>35.254721060977367</v>
      </c>
    </row>
    <row r="26" spans="2:12">
      <c r="B26" s="111" t="s">
        <v>104</v>
      </c>
      <c r="D26" s="42">
        <v>326803</v>
      </c>
      <c r="E26" s="125">
        <v>0.66520319236793413</v>
      </c>
      <c r="G26" s="42">
        <v>45193</v>
      </c>
      <c r="H26" s="125">
        <v>0.66725902459968589</v>
      </c>
      <c r="J26" s="42">
        <v>15399</v>
      </c>
      <c r="K26" s="128">
        <v>4.7120130476158417</v>
      </c>
      <c r="L26" s="125">
        <v>34.073860996171973</v>
      </c>
    </row>
    <row r="27" spans="2:12">
      <c r="B27" s="111" t="s">
        <v>105</v>
      </c>
      <c r="D27" s="42">
        <v>83567</v>
      </c>
      <c r="E27" s="125">
        <v>0.17009952533058489</v>
      </c>
      <c r="G27" s="42">
        <v>10381</v>
      </c>
      <c r="H27" s="125">
        <v>0.15327187693601529</v>
      </c>
      <c r="J27" s="42">
        <v>2550</v>
      </c>
      <c r="K27" s="128">
        <v>3.0514437517201771</v>
      </c>
      <c r="L27" s="125">
        <v>24.564107504094022</v>
      </c>
    </row>
    <row r="28" spans="2:12">
      <c r="B28" s="115" t="s">
        <v>106</v>
      </c>
      <c r="D28" s="44">
        <v>87067</v>
      </c>
      <c r="E28" s="126">
        <v>0.1772237291270243</v>
      </c>
      <c r="G28" s="44">
        <v>11695</v>
      </c>
      <c r="H28" s="126">
        <v>0.17267263276820141</v>
      </c>
      <c r="J28" s="44">
        <v>3391</v>
      </c>
      <c r="K28" s="129">
        <v>3.8947017813867482</v>
      </c>
      <c r="L28" s="126">
        <v>28.995297135527998</v>
      </c>
    </row>
    <row r="29" spans="2:12" ht="8" customHeight="1"/>
    <row r="30" spans="2:12">
      <c r="B30" s="119" t="s">
        <v>49</v>
      </c>
      <c r="D30" s="120">
        <v>49128297</v>
      </c>
      <c r="E30" s="123">
        <v>100</v>
      </c>
      <c r="G30" s="120">
        <v>6772932</v>
      </c>
      <c r="H30" s="123">
        <v>100</v>
      </c>
      <c r="J30" s="120">
        <v>2405965</v>
      </c>
      <c r="K30" s="122">
        <v>4.8973099963143438</v>
      </c>
      <c r="L30" s="123">
        <v>35.523241633018017</v>
      </c>
    </row>
    <row r="32" spans="2:12">
      <c r="B32" s="221" t="s">
        <v>135</v>
      </c>
      <c r="C32" s="202"/>
      <c r="D32" s="202"/>
      <c r="E32" s="202"/>
      <c r="F32" s="202"/>
      <c r="G32" s="202"/>
      <c r="H32" s="202"/>
      <c r="I32" s="202"/>
      <c r="J32" s="202"/>
      <c r="K32" s="202"/>
      <c r="L32" s="202"/>
    </row>
    <row r="33" spans="2:12">
      <c r="B33" s="221" t="s">
        <v>136</v>
      </c>
      <c r="C33" s="202"/>
      <c r="D33" s="202"/>
      <c r="E33" s="202"/>
      <c r="F33" s="202"/>
      <c r="G33" s="202"/>
      <c r="H33" s="202"/>
      <c r="I33" s="202"/>
      <c r="J33" s="202"/>
      <c r="K33" s="202"/>
      <c r="L33" s="202"/>
    </row>
  </sheetData>
  <mergeCells count="8">
    <mergeCell ref="B33:L33"/>
    <mergeCell ref="B7:B8"/>
    <mergeCell ref="B32:L32"/>
    <mergeCell ref="J7:L7"/>
    <mergeCell ref="A4:U4"/>
    <mergeCell ref="D7:E7"/>
    <mergeCell ref="G7:H7"/>
    <mergeCell ref="B5:S5"/>
  </mergeCells>
  <printOptions horizontalCentered="1" verticalCentered="1"/>
  <pageMargins left="0.27777777777777779" right="0.27777777777777779" top="0.27777777777777779" bottom="0.27777777777777779" header="0.1388888888888889" footer="0.1388888888888889"/>
  <pageSetup paperSize="9" scale="7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137</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60</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138</v>
      </c>
      <c r="K8" s="202"/>
      <c r="L8" s="202"/>
      <c r="M8" s="202"/>
      <c r="N8" s="202"/>
      <c r="O8" s="213"/>
      <c r="Q8" s="212" t="s">
        <v>139</v>
      </c>
      <c r="R8" s="202"/>
      <c r="S8" s="202"/>
      <c r="T8" s="202"/>
      <c r="U8" s="202"/>
      <c r="V8" s="213"/>
      <c r="X8" s="212" t="s">
        <v>140</v>
      </c>
      <c r="Y8" s="202"/>
      <c r="Z8" s="202"/>
      <c r="AA8" s="202"/>
      <c r="AB8" s="202"/>
      <c r="AC8" s="213"/>
    </row>
    <row r="9" spans="1:29" ht="22" customHeight="1">
      <c r="B9" s="223"/>
      <c r="D9" s="217" t="s">
        <v>119</v>
      </c>
      <c r="E9" s="219" t="s">
        <v>120</v>
      </c>
      <c r="F9" s="211"/>
      <c r="G9" s="219" t="s">
        <v>121</v>
      </c>
      <c r="H9" s="211"/>
      <c r="J9" s="217" t="s">
        <v>119</v>
      </c>
      <c r="K9" s="233" t="s">
        <v>141</v>
      </c>
      <c r="L9" s="219" t="s">
        <v>120</v>
      </c>
      <c r="M9" s="211"/>
      <c r="N9" s="219" t="s">
        <v>121</v>
      </c>
      <c r="O9" s="211"/>
      <c r="Q9" s="217" t="s">
        <v>119</v>
      </c>
      <c r="R9" s="233" t="s">
        <v>141</v>
      </c>
      <c r="S9" s="219" t="s">
        <v>120</v>
      </c>
      <c r="T9" s="211"/>
      <c r="U9" s="219" t="s">
        <v>121</v>
      </c>
      <c r="V9" s="211"/>
      <c r="X9" s="217" t="s">
        <v>119</v>
      </c>
      <c r="Y9" s="233" t="s">
        <v>141</v>
      </c>
      <c r="Z9" s="219" t="s">
        <v>120</v>
      </c>
      <c r="AA9" s="211"/>
      <c r="AB9" s="219" t="s">
        <v>121</v>
      </c>
      <c r="AC9" s="211"/>
    </row>
    <row r="10" spans="1:29" ht="37" customHeight="1">
      <c r="B10" s="224"/>
      <c r="D10" s="218"/>
      <c r="E10" s="13" t="s">
        <v>119</v>
      </c>
      <c r="F10" s="25" t="s">
        <v>141</v>
      </c>
      <c r="G10" s="13" t="s">
        <v>119</v>
      </c>
      <c r="H10" s="26" t="s">
        <v>141</v>
      </c>
      <c r="J10" s="218"/>
      <c r="K10" s="220"/>
      <c r="L10" s="13" t="s">
        <v>119</v>
      </c>
      <c r="M10" s="25" t="s">
        <v>142</v>
      </c>
      <c r="N10" s="13" t="s">
        <v>119</v>
      </c>
      <c r="O10" s="26" t="s">
        <v>142</v>
      </c>
      <c r="Q10" s="218"/>
      <c r="R10" s="220"/>
      <c r="S10" s="13" t="s">
        <v>119</v>
      </c>
      <c r="T10" s="25" t="s">
        <v>142</v>
      </c>
      <c r="U10" s="13" t="s">
        <v>119</v>
      </c>
      <c r="V10" s="26" t="s">
        <v>142</v>
      </c>
      <c r="X10" s="218"/>
      <c r="Y10" s="220"/>
      <c r="Z10" s="13" t="s">
        <v>119</v>
      </c>
      <c r="AA10" s="25" t="s">
        <v>142</v>
      </c>
      <c r="AB10" s="13" t="s">
        <v>119</v>
      </c>
      <c r="AC10" s="26" t="s">
        <v>142</v>
      </c>
    </row>
    <row r="11" spans="1:29" ht="4.5" customHeight="1"/>
    <row r="12" spans="1:29">
      <c r="B12" s="107" t="s">
        <v>88</v>
      </c>
      <c r="D12" s="40">
        <v>471830</v>
      </c>
      <c r="E12" s="108">
        <v>290349</v>
      </c>
      <c r="F12" s="109">
        <v>61.536782315664539</v>
      </c>
      <c r="G12" s="108">
        <v>181481</v>
      </c>
      <c r="H12" s="110">
        <v>38.463217684335461</v>
      </c>
      <c r="J12" s="40">
        <v>131066</v>
      </c>
      <c r="K12" s="109">
        <v>27.778225208231781</v>
      </c>
      <c r="L12" s="108">
        <v>54801</v>
      </c>
      <c r="M12" s="109">
        <v>41.811758961134089</v>
      </c>
      <c r="N12" s="108">
        <v>76265</v>
      </c>
      <c r="O12" s="110">
        <v>58.188241038865918</v>
      </c>
      <c r="Q12" s="40">
        <v>115917</v>
      </c>
      <c r="R12" s="109">
        <v>24.56753491723714</v>
      </c>
      <c r="S12" s="108">
        <v>75654</v>
      </c>
      <c r="T12" s="109">
        <v>65.265664225264629</v>
      </c>
      <c r="U12" s="108">
        <v>40263</v>
      </c>
      <c r="V12" s="110">
        <v>34.734335774735371</v>
      </c>
      <c r="X12" s="40">
        <v>224847</v>
      </c>
      <c r="Y12" s="109">
        <v>47.654239874531079</v>
      </c>
      <c r="Z12" s="108">
        <v>159894</v>
      </c>
      <c r="AA12" s="109">
        <v>71.112356402353612</v>
      </c>
      <c r="AB12" s="108">
        <v>64953</v>
      </c>
      <c r="AC12" s="110">
        <v>28.887643597646399</v>
      </c>
    </row>
    <row r="13" spans="1:29">
      <c r="B13" s="111" t="s">
        <v>89</v>
      </c>
      <c r="D13" s="42">
        <v>63419</v>
      </c>
      <c r="E13" s="112">
        <v>40326</v>
      </c>
      <c r="F13" s="113">
        <v>63.586622305618192</v>
      </c>
      <c r="G13" s="112">
        <v>23093</v>
      </c>
      <c r="H13" s="114">
        <v>36.413377694381808</v>
      </c>
      <c r="J13" s="42">
        <v>12048</v>
      </c>
      <c r="K13" s="113">
        <v>18.99746132862391</v>
      </c>
      <c r="L13" s="112">
        <v>5121</v>
      </c>
      <c r="M13" s="113">
        <v>42.504980079681268</v>
      </c>
      <c r="N13" s="112">
        <v>6927</v>
      </c>
      <c r="O13" s="114">
        <v>57.495019920318732</v>
      </c>
      <c r="Q13" s="42">
        <v>12839</v>
      </c>
      <c r="R13" s="113">
        <v>20.244721613396621</v>
      </c>
      <c r="S13" s="112">
        <v>7700</v>
      </c>
      <c r="T13" s="113">
        <v>59.973518186774669</v>
      </c>
      <c r="U13" s="112">
        <v>5139</v>
      </c>
      <c r="V13" s="114">
        <v>40.026481813225331</v>
      </c>
      <c r="X13" s="42">
        <v>38532</v>
      </c>
      <c r="Y13" s="113">
        <v>60.757817057979473</v>
      </c>
      <c r="Z13" s="112">
        <v>27505</v>
      </c>
      <c r="AA13" s="113">
        <v>71.382227758745969</v>
      </c>
      <c r="AB13" s="112">
        <v>11027</v>
      </c>
      <c r="AC13" s="114">
        <v>28.61777224125402</v>
      </c>
    </row>
    <row r="14" spans="1:29">
      <c r="B14" s="111" t="s">
        <v>90</v>
      </c>
      <c r="D14" s="42">
        <v>50862</v>
      </c>
      <c r="E14" s="112">
        <v>32737</v>
      </c>
      <c r="F14" s="113">
        <v>64.364358460147059</v>
      </c>
      <c r="G14" s="112">
        <v>18125</v>
      </c>
      <c r="H14" s="114">
        <v>35.635641539852926</v>
      </c>
      <c r="J14" s="42">
        <v>10884</v>
      </c>
      <c r="K14" s="113">
        <v>21.399079863159141</v>
      </c>
      <c r="L14" s="112">
        <v>4591</v>
      </c>
      <c r="M14" s="113">
        <v>42.181183388460127</v>
      </c>
      <c r="N14" s="112">
        <v>6293</v>
      </c>
      <c r="O14" s="114">
        <v>57.81881661153988</v>
      </c>
      <c r="Q14" s="42">
        <v>11617</v>
      </c>
      <c r="R14" s="113">
        <v>22.840234359639808</v>
      </c>
      <c r="S14" s="112">
        <v>6987</v>
      </c>
      <c r="T14" s="113">
        <v>60.144615649479213</v>
      </c>
      <c r="U14" s="112">
        <v>4630</v>
      </c>
      <c r="V14" s="114">
        <v>39.855384350520787</v>
      </c>
      <c r="X14" s="42">
        <v>28361</v>
      </c>
      <c r="Y14" s="113">
        <v>55.760685777201061</v>
      </c>
      <c r="Z14" s="112">
        <v>21159</v>
      </c>
      <c r="AA14" s="113">
        <v>74.605972991079298</v>
      </c>
      <c r="AB14" s="112">
        <v>7202</v>
      </c>
      <c r="AC14" s="114">
        <v>25.394027008920698</v>
      </c>
    </row>
    <row r="15" spans="1:29">
      <c r="B15" s="111" t="s">
        <v>91</v>
      </c>
      <c r="D15" s="42">
        <v>51051</v>
      </c>
      <c r="E15" s="112">
        <v>30548</v>
      </c>
      <c r="F15" s="113">
        <v>59.838201014671597</v>
      </c>
      <c r="G15" s="112">
        <v>20503</v>
      </c>
      <c r="H15" s="114">
        <v>40.161798985328403</v>
      </c>
      <c r="J15" s="42">
        <v>15083</v>
      </c>
      <c r="K15" s="113">
        <v>29.544964839082489</v>
      </c>
      <c r="L15" s="112">
        <v>6547</v>
      </c>
      <c r="M15" s="113">
        <v>43.406484121196051</v>
      </c>
      <c r="N15" s="112">
        <v>8536</v>
      </c>
      <c r="O15" s="114">
        <v>56.593515878803949</v>
      </c>
      <c r="Q15" s="42">
        <v>11975</v>
      </c>
      <c r="R15" s="113">
        <v>23.4569352216411</v>
      </c>
      <c r="S15" s="112">
        <v>7094</v>
      </c>
      <c r="T15" s="113">
        <v>59.240083507306878</v>
      </c>
      <c r="U15" s="112">
        <v>4881</v>
      </c>
      <c r="V15" s="114">
        <v>40.759916492693108</v>
      </c>
      <c r="X15" s="42">
        <v>23993</v>
      </c>
      <c r="Y15" s="113">
        <v>46.998099939276408</v>
      </c>
      <c r="Z15" s="112">
        <v>16907</v>
      </c>
      <c r="AA15" s="113">
        <v>70.46638602925853</v>
      </c>
      <c r="AB15" s="112">
        <v>7086</v>
      </c>
      <c r="AC15" s="114">
        <v>29.53361397074147</v>
      </c>
    </row>
    <row r="16" spans="1:29">
      <c r="B16" s="111" t="s">
        <v>92</v>
      </c>
      <c r="D16" s="42">
        <v>88754</v>
      </c>
      <c r="E16" s="112">
        <v>51922</v>
      </c>
      <c r="F16" s="113">
        <v>58.501025305901713</v>
      </c>
      <c r="G16" s="112">
        <v>36832</v>
      </c>
      <c r="H16" s="114">
        <v>41.498974694098287</v>
      </c>
      <c r="J16" s="42">
        <v>30479</v>
      </c>
      <c r="K16" s="113">
        <v>34.340987448453028</v>
      </c>
      <c r="L16" s="112">
        <v>12871</v>
      </c>
      <c r="M16" s="113">
        <v>42.229075757078647</v>
      </c>
      <c r="N16" s="112">
        <v>17608</v>
      </c>
      <c r="O16" s="114">
        <v>57.770924242921353</v>
      </c>
      <c r="Q16" s="42">
        <v>21689</v>
      </c>
      <c r="R16" s="113">
        <v>24.437208463843881</v>
      </c>
      <c r="S16" s="112">
        <v>13124</v>
      </c>
      <c r="T16" s="113">
        <v>60.509935912213557</v>
      </c>
      <c r="U16" s="112">
        <v>8565</v>
      </c>
      <c r="V16" s="114">
        <v>39.490064087786443</v>
      </c>
      <c r="X16" s="42">
        <v>36586</v>
      </c>
      <c r="Y16" s="113">
        <v>41.221804087703092</v>
      </c>
      <c r="Z16" s="112">
        <v>25927</v>
      </c>
      <c r="AA16" s="113">
        <v>70.865904990980155</v>
      </c>
      <c r="AB16" s="112">
        <v>10659</v>
      </c>
      <c r="AC16" s="114">
        <v>29.134095009019841</v>
      </c>
    </row>
    <row r="17" spans="2:29">
      <c r="B17" s="111" t="s">
        <v>93</v>
      </c>
      <c r="D17" s="42">
        <v>25923</v>
      </c>
      <c r="E17" s="112">
        <v>15902</v>
      </c>
      <c r="F17" s="113">
        <v>61.343208733557077</v>
      </c>
      <c r="G17" s="112">
        <v>10021</v>
      </c>
      <c r="H17" s="114">
        <v>38.656791266442923</v>
      </c>
      <c r="J17" s="42">
        <v>7210</v>
      </c>
      <c r="K17" s="113">
        <v>27.81313891139143</v>
      </c>
      <c r="L17" s="112">
        <v>3054</v>
      </c>
      <c r="M17" s="113">
        <v>42.357836338418863</v>
      </c>
      <c r="N17" s="112">
        <v>4156</v>
      </c>
      <c r="O17" s="114">
        <v>57.642163661581137</v>
      </c>
      <c r="Q17" s="42">
        <v>5474</v>
      </c>
      <c r="R17" s="113">
        <v>21.116383134668059</v>
      </c>
      <c r="S17" s="112">
        <v>3079</v>
      </c>
      <c r="T17" s="113">
        <v>56.247716477895501</v>
      </c>
      <c r="U17" s="112">
        <v>2395</v>
      </c>
      <c r="V17" s="114">
        <v>43.752283522104499</v>
      </c>
      <c r="X17" s="42">
        <v>13239</v>
      </c>
      <c r="Y17" s="113">
        <v>51.070477953940518</v>
      </c>
      <c r="Z17" s="112">
        <v>9769</v>
      </c>
      <c r="AA17" s="113">
        <v>73.789561145101587</v>
      </c>
      <c r="AB17" s="112">
        <v>3470</v>
      </c>
      <c r="AC17" s="114">
        <v>26.21043885489841</v>
      </c>
    </row>
    <row r="18" spans="2:29">
      <c r="B18" s="111" t="s">
        <v>94</v>
      </c>
      <c r="D18" s="42">
        <v>161882</v>
      </c>
      <c r="E18" s="112">
        <v>100850</v>
      </c>
      <c r="F18" s="113">
        <v>62.298464313512312</v>
      </c>
      <c r="G18" s="112">
        <v>61032</v>
      </c>
      <c r="H18" s="114">
        <v>37.701535686487688</v>
      </c>
      <c r="J18" s="42">
        <v>33623</v>
      </c>
      <c r="K18" s="113">
        <v>20.770067085902081</v>
      </c>
      <c r="L18" s="112">
        <v>14287</v>
      </c>
      <c r="M18" s="113">
        <v>42.491746720994563</v>
      </c>
      <c r="N18" s="112">
        <v>19336</v>
      </c>
      <c r="O18" s="114">
        <v>57.508253279005437</v>
      </c>
      <c r="Q18" s="42">
        <v>29396</v>
      </c>
      <c r="R18" s="113">
        <v>18.15890586970756</v>
      </c>
      <c r="S18" s="112">
        <v>16741</v>
      </c>
      <c r="T18" s="113">
        <v>56.949925159885687</v>
      </c>
      <c r="U18" s="112">
        <v>12655</v>
      </c>
      <c r="V18" s="114">
        <v>43.050074840114299</v>
      </c>
      <c r="X18" s="42">
        <v>98863</v>
      </c>
      <c r="Y18" s="113">
        <v>61.071027044390362</v>
      </c>
      <c r="Z18" s="112">
        <v>69822</v>
      </c>
      <c r="AA18" s="113">
        <v>70.625006321879766</v>
      </c>
      <c r="AB18" s="112">
        <v>29041</v>
      </c>
      <c r="AC18" s="114">
        <v>29.37499367812023</v>
      </c>
    </row>
    <row r="19" spans="2:29">
      <c r="B19" s="111" t="s">
        <v>95</v>
      </c>
      <c r="D19" s="42">
        <v>105904</v>
      </c>
      <c r="E19" s="112">
        <v>65304</v>
      </c>
      <c r="F19" s="113">
        <v>61.66339326182203</v>
      </c>
      <c r="G19" s="112">
        <v>40600</v>
      </c>
      <c r="H19" s="114">
        <v>38.336606738177977</v>
      </c>
      <c r="J19" s="42">
        <v>25208</v>
      </c>
      <c r="K19" s="113">
        <v>23.802689227980061</v>
      </c>
      <c r="L19" s="112">
        <v>10474</v>
      </c>
      <c r="M19" s="113">
        <v>41.55030149158997</v>
      </c>
      <c r="N19" s="112">
        <v>14734</v>
      </c>
      <c r="O19" s="114">
        <v>58.44969850841003</v>
      </c>
      <c r="Q19" s="42">
        <v>21653</v>
      </c>
      <c r="R19" s="113">
        <v>20.44587550989576</v>
      </c>
      <c r="S19" s="112">
        <v>13217</v>
      </c>
      <c r="T19" s="113">
        <v>61.040040641019722</v>
      </c>
      <c r="U19" s="112">
        <v>8436</v>
      </c>
      <c r="V19" s="114">
        <v>38.959959358980278</v>
      </c>
      <c r="X19" s="42">
        <v>59043</v>
      </c>
      <c r="Y19" s="113">
        <v>55.751435262124183</v>
      </c>
      <c r="Z19" s="112">
        <v>41613</v>
      </c>
      <c r="AA19" s="113">
        <v>70.479142320004058</v>
      </c>
      <c r="AB19" s="112">
        <v>17430</v>
      </c>
      <c r="AC19" s="114">
        <v>29.520857679995942</v>
      </c>
    </row>
    <row r="20" spans="2:29">
      <c r="B20" s="111" t="s">
        <v>96</v>
      </c>
      <c r="D20" s="42">
        <v>434532</v>
      </c>
      <c r="E20" s="112">
        <v>267955</v>
      </c>
      <c r="F20" s="113">
        <v>61.665193817716528</v>
      </c>
      <c r="G20" s="112">
        <v>166577</v>
      </c>
      <c r="H20" s="114">
        <v>38.334806182283472</v>
      </c>
      <c r="J20" s="42">
        <v>112625</v>
      </c>
      <c r="K20" s="113">
        <v>25.918689532646621</v>
      </c>
      <c r="L20" s="112">
        <v>49620</v>
      </c>
      <c r="M20" s="113">
        <v>44.057713651498339</v>
      </c>
      <c r="N20" s="112">
        <v>63005</v>
      </c>
      <c r="O20" s="114">
        <v>55.942286348501668</v>
      </c>
      <c r="Q20" s="42">
        <v>100302</v>
      </c>
      <c r="R20" s="113">
        <v>23.08276490569164</v>
      </c>
      <c r="S20" s="112">
        <v>61867</v>
      </c>
      <c r="T20" s="113">
        <v>61.680724212877116</v>
      </c>
      <c r="U20" s="112">
        <v>38435</v>
      </c>
      <c r="V20" s="114">
        <v>38.319275787122884</v>
      </c>
      <c r="X20" s="42">
        <v>221605</v>
      </c>
      <c r="Y20" s="113">
        <v>50.998545561661743</v>
      </c>
      <c r="Z20" s="112">
        <v>156468</v>
      </c>
      <c r="AA20" s="113">
        <v>70.606710137406651</v>
      </c>
      <c r="AB20" s="112">
        <v>65137</v>
      </c>
      <c r="AC20" s="114">
        <v>29.393289862593349</v>
      </c>
    </row>
    <row r="21" spans="2:29">
      <c r="B21" s="111" t="s">
        <v>97</v>
      </c>
      <c r="D21" s="42">
        <v>248567</v>
      </c>
      <c r="E21" s="112">
        <v>152189</v>
      </c>
      <c r="F21" s="113">
        <v>61.226550587970237</v>
      </c>
      <c r="G21" s="112">
        <v>96378</v>
      </c>
      <c r="H21" s="114">
        <v>38.773449412029763</v>
      </c>
      <c r="J21" s="42">
        <v>64599</v>
      </c>
      <c r="K21" s="113">
        <v>25.988566462965721</v>
      </c>
      <c r="L21" s="112">
        <v>26412</v>
      </c>
      <c r="M21" s="113">
        <v>40.88608182789207</v>
      </c>
      <c r="N21" s="112">
        <v>38187</v>
      </c>
      <c r="O21" s="114">
        <v>59.11391817210793</v>
      </c>
      <c r="Q21" s="42">
        <v>55908</v>
      </c>
      <c r="R21" s="113">
        <v>22.492124859695771</v>
      </c>
      <c r="S21" s="112">
        <v>34256</v>
      </c>
      <c r="T21" s="113">
        <v>61.272089861916001</v>
      </c>
      <c r="U21" s="112">
        <v>21652</v>
      </c>
      <c r="V21" s="114">
        <v>38.727910138083992</v>
      </c>
      <c r="X21" s="42">
        <v>128060</v>
      </c>
      <c r="Y21" s="113">
        <v>51.519308677338508</v>
      </c>
      <c r="Z21" s="112">
        <v>91521</v>
      </c>
      <c r="AA21" s="113">
        <v>71.467280962049045</v>
      </c>
      <c r="AB21" s="112">
        <v>36539</v>
      </c>
      <c r="AC21" s="114">
        <v>28.532719037950962</v>
      </c>
    </row>
    <row r="22" spans="2:29">
      <c r="B22" s="111" t="s">
        <v>98</v>
      </c>
      <c r="D22" s="42">
        <v>62011</v>
      </c>
      <c r="E22" s="112">
        <v>38778</v>
      </c>
      <c r="F22" s="113">
        <v>62.534066536582223</v>
      </c>
      <c r="G22" s="112">
        <v>23233</v>
      </c>
      <c r="H22" s="114">
        <v>37.465933463417777</v>
      </c>
      <c r="J22" s="42">
        <v>14884</v>
      </c>
      <c r="K22" s="113">
        <v>24.002193159278189</v>
      </c>
      <c r="L22" s="112">
        <v>6467</v>
      </c>
      <c r="M22" s="113">
        <v>43.449341574845477</v>
      </c>
      <c r="N22" s="112">
        <v>8417</v>
      </c>
      <c r="O22" s="114">
        <v>56.550658425154531</v>
      </c>
      <c r="Q22" s="42">
        <v>13649</v>
      </c>
      <c r="R22" s="113">
        <v>22.010611020625369</v>
      </c>
      <c r="S22" s="112">
        <v>8423</v>
      </c>
      <c r="T22" s="113">
        <v>61.711480694556379</v>
      </c>
      <c r="U22" s="112">
        <v>5226</v>
      </c>
      <c r="V22" s="114">
        <v>38.288519305443621</v>
      </c>
      <c r="X22" s="42">
        <v>33478</v>
      </c>
      <c r="Y22" s="113">
        <v>53.987195820096431</v>
      </c>
      <c r="Z22" s="112">
        <v>23888</v>
      </c>
      <c r="AA22" s="113">
        <v>71.354322241472019</v>
      </c>
      <c r="AB22" s="112">
        <v>9590</v>
      </c>
      <c r="AC22" s="114">
        <v>28.645677758527992</v>
      </c>
    </row>
    <row r="23" spans="2:29">
      <c r="B23" s="111" t="s">
        <v>99</v>
      </c>
      <c r="D23" s="42">
        <v>104183</v>
      </c>
      <c r="E23" s="112">
        <v>64437</v>
      </c>
      <c r="F23" s="113">
        <v>61.849821947918571</v>
      </c>
      <c r="G23" s="112">
        <v>39746</v>
      </c>
      <c r="H23" s="114">
        <v>38.150178052081444</v>
      </c>
      <c r="J23" s="42">
        <v>28738</v>
      </c>
      <c r="K23" s="113">
        <v>27.584154804526651</v>
      </c>
      <c r="L23" s="112">
        <v>11326</v>
      </c>
      <c r="M23" s="113">
        <v>39.411232514440812</v>
      </c>
      <c r="N23" s="112">
        <v>17412</v>
      </c>
      <c r="O23" s="114">
        <v>60.588767485559188</v>
      </c>
      <c r="Q23" s="42">
        <v>18464</v>
      </c>
      <c r="R23" s="113">
        <v>17.722661086741599</v>
      </c>
      <c r="S23" s="112">
        <v>10645</v>
      </c>
      <c r="T23" s="113">
        <v>57.652729636048527</v>
      </c>
      <c r="U23" s="112">
        <v>7819</v>
      </c>
      <c r="V23" s="114">
        <v>42.347270363951473</v>
      </c>
      <c r="X23" s="42">
        <v>56981</v>
      </c>
      <c r="Y23" s="113">
        <v>54.693184108731749</v>
      </c>
      <c r="Z23" s="112">
        <v>42466</v>
      </c>
      <c r="AA23" s="113">
        <v>74.526596584826521</v>
      </c>
      <c r="AB23" s="112">
        <v>14515</v>
      </c>
      <c r="AC23" s="114">
        <v>25.473403415173479</v>
      </c>
    </row>
    <row r="24" spans="2:29">
      <c r="B24" s="111" t="s">
        <v>100</v>
      </c>
      <c r="D24" s="42">
        <v>292863</v>
      </c>
      <c r="E24" s="112">
        <v>189164</v>
      </c>
      <c r="F24" s="113">
        <v>64.591293539982857</v>
      </c>
      <c r="G24" s="112">
        <v>103699</v>
      </c>
      <c r="H24" s="114">
        <v>35.408706460017143</v>
      </c>
      <c r="J24" s="42">
        <v>69455</v>
      </c>
      <c r="K24" s="113">
        <v>23.715867146071709</v>
      </c>
      <c r="L24" s="112">
        <v>31761</v>
      </c>
      <c r="M24" s="113">
        <v>45.728889208840258</v>
      </c>
      <c r="N24" s="112">
        <v>37694</v>
      </c>
      <c r="O24" s="114">
        <v>54.271110791159749</v>
      </c>
      <c r="Q24" s="42">
        <v>58574</v>
      </c>
      <c r="R24" s="113">
        <v>20.000478039219701</v>
      </c>
      <c r="S24" s="112">
        <v>37707</v>
      </c>
      <c r="T24" s="113">
        <v>64.374978659473499</v>
      </c>
      <c r="U24" s="112">
        <v>20867</v>
      </c>
      <c r="V24" s="114">
        <v>35.625021340526523</v>
      </c>
      <c r="X24" s="42">
        <v>164834</v>
      </c>
      <c r="Y24" s="113">
        <v>56.283654814708576</v>
      </c>
      <c r="Z24" s="112">
        <v>119696</v>
      </c>
      <c r="AA24" s="113">
        <v>72.616086487011174</v>
      </c>
      <c r="AB24" s="112">
        <v>45138</v>
      </c>
      <c r="AC24" s="114">
        <v>27.38391351298883</v>
      </c>
    </row>
    <row r="25" spans="2:29">
      <c r="B25" s="111" t="s">
        <v>101</v>
      </c>
      <c r="D25" s="42">
        <v>76310</v>
      </c>
      <c r="E25" s="112">
        <v>43159</v>
      </c>
      <c r="F25" s="113">
        <v>56.557462979950202</v>
      </c>
      <c r="G25" s="112">
        <v>33151</v>
      </c>
      <c r="H25" s="114">
        <v>43.442537020049798</v>
      </c>
      <c r="J25" s="42">
        <v>25863</v>
      </c>
      <c r="K25" s="113">
        <v>33.89201939457476</v>
      </c>
      <c r="L25" s="112">
        <v>9771</v>
      </c>
      <c r="M25" s="113">
        <v>37.779839925762673</v>
      </c>
      <c r="N25" s="112">
        <v>16092</v>
      </c>
      <c r="O25" s="114">
        <v>62.220160074237327</v>
      </c>
      <c r="Q25" s="42">
        <v>17845</v>
      </c>
      <c r="R25" s="113">
        <v>23.384877473463501</v>
      </c>
      <c r="S25" s="112">
        <v>10961</v>
      </c>
      <c r="T25" s="113">
        <v>61.423367890165324</v>
      </c>
      <c r="U25" s="112">
        <v>6884</v>
      </c>
      <c r="V25" s="114">
        <v>38.576632109834676</v>
      </c>
      <c r="X25" s="42">
        <v>32602</v>
      </c>
      <c r="Y25" s="113">
        <v>42.723103131961743</v>
      </c>
      <c r="Z25" s="112">
        <v>22427</v>
      </c>
      <c r="AA25" s="113">
        <v>68.79025826636402</v>
      </c>
      <c r="AB25" s="112">
        <v>10175</v>
      </c>
      <c r="AC25" s="114">
        <v>31.209741733635969</v>
      </c>
    </row>
    <row r="26" spans="2:29">
      <c r="B26" s="111" t="s">
        <v>102</v>
      </c>
      <c r="D26" s="42">
        <v>24253</v>
      </c>
      <c r="E26" s="112">
        <v>15011</v>
      </c>
      <c r="F26" s="113">
        <v>61.8933740155857</v>
      </c>
      <c r="G26" s="112">
        <v>9242</v>
      </c>
      <c r="H26" s="114">
        <v>38.1066259844143</v>
      </c>
      <c r="J26" s="42">
        <v>5748</v>
      </c>
      <c r="K26" s="113">
        <v>23.700160804848881</v>
      </c>
      <c r="L26" s="112">
        <v>2538</v>
      </c>
      <c r="M26" s="113">
        <v>44.154488517745307</v>
      </c>
      <c r="N26" s="112">
        <v>3210</v>
      </c>
      <c r="O26" s="114">
        <v>55.845511482254693</v>
      </c>
      <c r="Q26" s="42">
        <v>4674</v>
      </c>
      <c r="R26" s="113">
        <v>19.271842658640171</v>
      </c>
      <c r="S26" s="112">
        <v>2578</v>
      </c>
      <c r="T26" s="113">
        <v>55.156183140778779</v>
      </c>
      <c r="U26" s="112">
        <v>2096</v>
      </c>
      <c r="V26" s="114">
        <v>44.843816859221228</v>
      </c>
      <c r="X26" s="42">
        <v>13831</v>
      </c>
      <c r="Y26" s="113">
        <v>57.027996536510948</v>
      </c>
      <c r="Z26" s="112">
        <v>9895</v>
      </c>
      <c r="AA26" s="113">
        <v>71.542187838912582</v>
      </c>
      <c r="AB26" s="112">
        <v>3936</v>
      </c>
      <c r="AC26" s="114">
        <v>28.457812161087411</v>
      </c>
    </row>
    <row r="27" spans="2:29">
      <c r="B27" s="111" t="s">
        <v>103</v>
      </c>
      <c r="D27" s="42">
        <v>122281</v>
      </c>
      <c r="E27" s="112">
        <v>73581</v>
      </c>
      <c r="F27" s="113">
        <v>60.173698285097437</v>
      </c>
      <c r="G27" s="112">
        <v>48700</v>
      </c>
      <c r="H27" s="114">
        <v>39.826301714902563</v>
      </c>
      <c r="J27" s="42">
        <v>32339</v>
      </c>
      <c r="K27" s="113">
        <v>26.446463473475031</v>
      </c>
      <c r="L27" s="112">
        <v>13185</v>
      </c>
      <c r="M27" s="113">
        <v>40.771205046538228</v>
      </c>
      <c r="N27" s="112">
        <v>19154</v>
      </c>
      <c r="O27" s="114">
        <v>59.228794953461758</v>
      </c>
      <c r="Q27" s="42">
        <v>24516</v>
      </c>
      <c r="R27" s="113">
        <v>20.048903754467169</v>
      </c>
      <c r="S27" s="112">
        <v>13757</v>
      </c>
      <c r="T27" s="113">
        <v>56.114374286180457</v>
      </c>
      <c r="U27" s="112">
        <v>10759</v>
      </c>
      <c r="V27" s="114">
        <v>43.88562571381955</v>
      </c>
      <c r="X27" s="42">
        <v>65426</v>
      </c>
      <c r="Y27" s="113">
        <v>53.504632772057803</v>
      </c>
      <c r="Z27" s="112">
        <v>46639</v>
      </c>
      <c r="AA27" s="113">
        <v>71.285116008926124</v>
      </c>
      <c r="AB27" s="112">
        <v>18787</v>
      </c>
      <c r="AC27" s="114">
        <v>28.71488399107389</v>
      </c>
    </row>
    <row r="28" spans="2:29">
      <c r="B28" s="111" t="s">
        <v>104</v>
      </c>
      <c r="D28" s="42">
        <v>15399</v>
      </c>
      <c r="E28" s="112">
        <v>9504</v>
      </c>
      <c r="F28" s="113">
        <v>61.71829339567504</v>
      </c>
      <c r="G28" s="112">
        <v>5895</v>
      </c>
      <c r="H28" s="114">
        <v>38.281706604324953</v>
      </c>
      <c r="J28" s="42">
        <v>3500</v>
      </c>
      <c r="K28" s="113">
        <v>22.72874862004026</v>
      </c>
      <c r="L28" s="112">
        <v>1456</v>
      </c>
      <c r="M28" s="113">
        <v>41.6</v>
      </c>
      <c r="N28" s="112">
        <v>2044</v>
      </c>
      <c r="O28" s="114">
        <v>58.4</v>
      </c>
      <c r="Q28" s="42">
        <v>2955</v>
      </c>
      <c r="R28" s="113">
        <v>19.189557763491131</v>
      </c>
      <c r="S28" s="112">
        <v>1740</v>
      </c>
      <c r="T28" s="113">
        <v>58.883248730964468</v>
      </c>
      <c r="U28" s="112">
        <v>1215</v>
      </c>
      <c r="V28" s="114">
        <v>41.116751269035532</v>
      </c>
      <c r="X28" s="42">
        <v>8944</v>
      </c>
      <c r="Y28" s="113">
        <v>58.081693616468598</v>
      </c>
      <c r="Z28" s="112">
        <v>6308</v>
      </c>
      <c r="AA28" s="113">
        <v>70.527728085867622</v>
      </c>
      <c r="AB28" s="112">
        <v>2636</v>
      </c>
      <c r="AC28" s="114">
        <v>29.472271914132381</v>
      </c>
    </row>
    <row r="29" spans="2:29">
      <c r="B29" s="111" t="s">
        <v>105</v>
      </c>
      <c r="D29" s="42">
        <v>2550</v>
      </c>
      <c r="E29" s="112">
        <v>1368</v>
      </c>
      <c r="F29" s="113">
        <v>53.647058823529413</v>
      </c>
      <c r="G29" s="112">
        <v>1182</v>
      </c>
      <c r="H29" s="114">
        <v>46.352941176470587</v>
      </c>
      <c r="J29" s="42">
        <v>1401</v>
      </c>
      <c r="K29" s="113">
        <v>54.941176470588239</v>
      </c>
      <c r="L29" s="112">
        <v>551</v>
      </c>
      <c r="M29" s="113">
        <v>39.329050678087079</v>
      </c>
      <c r="N29" s="112">
        <v>850</v>
      </c>
      <c r="O29" s="114">
        <v>60.670949321912907</v>
      </c>
      <c r="Q29" s="42">
        <v>482</v>
      </c>
      <c r="R29" s="113">
        <v>18.901960784313729</v>
      </c>
      <c r="S29" s="112">
        <v>322</v>
      </c>
      <c r="T29" s="113">
        <v>66.804979253112023</v>
      </c>
      <c r="U29" s="112">
        <v>160</v>
      </c>
      <c r="V29" s="114">
        <v>33.195020746887963</v>
      </c>
      <c r="X29" s="42">
        <v>667</v>
      </c>
      <c r="Y29" s="113">
        <v>26.156862745098039</v>
      </c>
      <c r="Z29" s="112">
        <v>495</v>
      </c>
      <c r="AA29" s="113">
        <v>74.212893553223395</v>
      </c>
      <c r="AB29" s="112">
        <v>172</v>
      </c>
      <c r="AC29" s="114">
        <v>25.787106446776619</v>
      </c>
    </row>
    <row r="30" spans="2:29">
      <c r="B30" s="115" t="s">
        <v>106</v>
      </c>
      <c r="D30" s="44">
        <v>3391</v>
      </c>
      <c r="E30" s="116">
        <v>1854</v>
      </c>
      <c r="F30" s="117">
        <v>54.674137422589212</v>
      </c>
      <c r="G30" s="116">
        <v>1537</v>
      </c>
      <c r="H30" s="118">
        <v>45.325862577410788</v>
      </c>
      <c r="J30" s="44">
        <v>1811</v>
      </c>
      <c r="K30" s="117">
        <v>53.406074904158061</v>
      </c>
      <c r="L30" s="116">
        <v>696</v>
      </c>
      <c r="M30" s="117">
        <v>38.431805632247382</v>
      </c>
      <c r="N30" s="116">
        <v>1115</v>
      </c>
      <c r="O30" s="118">
        <v>61.568194367752618</v>
      </c>
      <c r="Q30" s="44">
        <v>641</v>
      </c>
      <c r="R30" s="117">
        <v>18.902978472427009</v>
      </c>
      <c r="S30" s="116">
        <v>430</v>
      </c>
      <c r="T30" s="117">
        <v>67.082683307332289</v>
      </c>
      <c r="U30" s="116">
        <v>211</v>
      </c>
      <c r="V30" s="118">
        <v>32.917316692667711</v>
      </c>
      <c r="X30" s="44">
        <v>939</v>
      </c>
      <c r="Y30" s="117">
        <v>27.69094662341492</v>
      </c>
      <c r="Z30" s="116">
        <v>728</v>
      </c>
      <c r="AA30" s="117">
        <v>77.529286474973375</v>
      </c>
      <c r="AB30" s="116">
        <v>211</v>
      </c>
      <c r="AC30" s="118">
        <v>22.470713525026621</v>
      </c>
    </row>
    <row r="31" spans="2:29" ht="8" customHeight="1"/>
    <row r="32" spans="2:29">
      <c r="B32" s="119" t="s">
        <v>49</v>
      </c>
      <c r="D32" s="120">
        <v>2405965</v>
      </c>
      <c r="E32" s="121">
        <v>1484938</v>
      </c>
      <c r="F32" s="122">
        <v>61.719019187727163</v>
      </c>
      <c r="G32" s="121">
        <v>921027</v>
      </c>
      <c r="H32" s="123">
        <v>38.28098081227283</v>
      </c>
      <c r="J32" s="120">
        <v>626564</v>
      </c>
      <c r="K32" s="122">
        <v>26.042107844461579</v>
      </c>
      <c r="L32" s="121">
        <v>265529</v>
      </c>
      <c r="M32" s="122">
        <v>42.378591811850022</v>
      </c>
      <c r="N32" s="121">
        <v>361035</v>
      </c>
      <c r="O32" s="123">
        <v>57.621408188149971</v>
      </c>
      <c r="Q32" s="120">
        <v>528570</v>
      </c>
      <c r="R32" s="122">
        <v>21.969147514614718</v>
      </c>
      <c r="S32" s="121">
        <v>326282</v>
      </c>
      <c r="T32" s="122">
        <v>61.729193862686117</v>
      </c>
      <c r="U32" s="121">
        <v>202288</v>
      </c>
      <c r="V32" s="123">
        <v>38.270806137313883</v>
      </c>
      <c r="X32" s="120">
        <v>1250831</v>
      </c>
      <c r="Y32" s="122">
        <v>51.988744640923699</v>
      </c>
      <c r="Z32" s="121">
        <v>893127</v>
      </c>
      <c r="AA32" s="122">
        <v>71.402691490696995</v>
      </c>
      <c r="AB32" s="121">
        <v>357704</v>
      </c>
      <c r="AC32" s="123">
        <v>28.597308509303019</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34"/>
  <sheetViews>
    <sheetView showGridLines="0" workbookViewId="0"/>
  </sheetViews>
  <sheetFormatPr baseColWidth="10" defaultColWidth="8.7265625" defaultRowHeight="14.5"/>
  <cols>
    <col min="1" max="1" width="0.7265625" customWidth="1"/>
    <col min="2" max="2" width="28.08984375" customWidth="1"/>
    <col min="3" max="3" width="0.36328125" customWidth="1"/>
    <col min="4" max="4" width="15.54296875" customWidth="1"/>
    <col min="5" max="5" width="8.08984375" customWidth="1"/>
    <col min="6" max="6" width="0.36328125" customWidth="1"/>
    <col min="7" max="7" width="15.54296875" customWidth="1"/>
    <col min="8" max="8" width="8.08984375" customWidth="1"/>
    <col min="9" max="9" width="0.36328125" customWidth="1"/>
    <col min="10" max="10" width="15.54296875" customWidth="1"/>
    <col min="11" max="11" width="8.08984375" customWidth="1"/>
    <col min="12" max="12" width="0.36328125" customWidth="1"/>
    <col min="13" max="13" width="15.54296875" customWidth="1"/>
    <col min="14" max="14" width="8.08984375" customWidth="1"/>
  </cols>
  <sheetData>
    <row r="1" spans="1:14" ht="14.5" customHeight="1"/>
    <row r="2" spans="1:14" ht="52.5" customHeight="1"/>
    <row r="3" spans="1:14" ht="4.5" customHeight="1"/>
    <row r="4" spans="1:14" ht="17" customHeight="1">
      <c r="A4" s="201" t="s">
        <v>143</v>
      </c>
      <c r="B4" s="202"/>
      <c r="C4" s="202"/>
      <c r="D4" s="202"/>
      <c r="E4" s="202"/>
      <c r="F4" s="202"/>
      <c r="G4" s="202"/>
      <c r="H4" s="202"/>
      <c r="I4" s="202"/>
      <c r="J4" s="202"/>
      <c r="K4" s="202"/>
      <c r="L4" s="202"/>
      <c r="M4" s="202"/>
      <c r="N4" s="202"/>
    </row>
    <row r="5" spans="1:14" ht="17" customHeight="1">
      <c r="B5" s="203" t="s">
        <v>113</v>
      </c>
      <c r="C5" s="202"/>
      <c r="D5" s="202"/>
      <c r="E5" s="202"/>
      <c r="F5" s="202"/>
      <c r="G5" s="202"/>
      <c r="H5" s="202"/>
      <c r="I5" s="202"/>
      <c r="J5" s="202"/>
      <c r="K5" s="202"/>
      <c r="L5" s="202"/>
      <c r="M5" s="202"/>
      <c r="N5" s="202"/>
    </row>
    <row r="6" spans="1:14" ht="6" customHeight="1"/>
    <row r="7" spans="1:14" ht="13" customHeight="1">
      <c r="B7" s="241" t="s">
        <v>114</v>
      </c>
      <c r="D7" s="225" t="s">
        <v>60</v>
      </c>
      <c r="E7" s="216"/>
      <c r="G7" s="239"/>
      <c r="H7" s="216"/>
      <c r="J7" s="239"/>
      <c r="K7" s="216"/>
      <c r="M7" s="239"/>
      <c r="N7" s="216"/>
    </row>
    <row r="8" spans="1:14" ht="34" customHeight="1">
      <c r="B8" s="223"/>
      <c r="D8" s="226"/>
      <c r="E8" s="213"/>
      <c r="G8" s="237" t="s">
        <v>138</v>
      </c>
      <c r="H8" s="211"/>
      <c r="J8" s="237" t="s">
        <v>139</v>
      </c>
      <c r="K8" s="211"/>
      <c r="M8" s="237" t="s">
        <v>140</v>
      </c>
      <c r="N8" s="211"/>
    </row>
    <row r="9" spans="1:14" ht="6" customHeight="1">
      <c r="B9" s="223"/>
      <c r="D9" s="240" t="s">
        <v>119</v>
      </c>
      <c r="E9" s="238" t="s">
        <v>123</v>
      </c>
      <c r="G9" s="236" t="s">
        <v>119</v>
      </c>
      <c r="H9" s="234" t="s">
        <v>123</v>
      </c>
      <c r="J9" s="236" t="s">
        <v>119</v>
      </c>
      <c r="K9" s="234" t="s">
        <v>123</v>
      </c>
      <c r="M9" s="236" t="s">
        <v>119</v>
      </c>
      <c r="N9" s="234" t="s">
        <v>123</v>
      </c>
    </row>
    <row r="10" spans="1:14" ht="27.5" customHeight="1">
      <c r="B10" s="231"/>
      <c r="D10" s="218"/>
      <c r="E10" s="235"/>
      <c r="G10" s="218"/>
      <c r="H10" s="235"/>
      <c r="J10" s="218"/>
      <c r="K10" s="235"/>
      <c r="M10" s="218"/>
      <c r="N10" s="235"/>
    </row>
    <row r="11" spans="1:14" ht="4.5" customHeight="1"/>
    <row r="12" spans="1:14">
      <c r="B12" s="107" t="s">
        <v>88</v>
      </c>
      <c r="D12" s="40">
        <v>471830</v>
      </c>
      <c r="E12" s="110">
        <v>5.4378887488845136</v>
      </c>
      <c r="G12" s="40">
        <v>131066</v>
      </c>
      <c r="H12" s="110">
        <v>1.867802250608654</v>
      </c>
      <c r="J12" s="40">
        <v>115917</v>
      </c>
      <c r="K12" s="110">
        <v>9.5829268695954095</v>
      </c>
      <c r="M12" s="40">
        <v>224847</v>
      </c>
      <c r="N12" s="110">
        <v>49.969442339361159</v>
      </c>
    </row>
    <row r="13" spans="1:14">
      <c r="B13" s="111" t="s">
        <v>89</v>
      </c>
      <c r="D13" s="42">
        <v>63419</v>
      </c>
      <c r="E13" s="114">
        <v>4.6473709550124171</v>
      </c>
      <c r="G13" s="42">
        <v>12048</v>
      </c>
      <c r="H13" s="114">
        <v>1.1406952105571111</v>
      </c>
      <c r="J13" s="42">
        <v>12839</v>
      </c>
      <c r="K13" s="114">
        <v>6.1204545887916408</v>
      </c>
      <c r="M13" s="42">
        <v>38532</v>
      </c>
      <c r="N13" s="114">
        <v>39.058904623369251</v>
      </c>
    </row>
    <row r="14" spans="1:14">
      <c r="B14" s="111" t="s">
        <v>90</v>
      </c>
      <c r="D14" s="42">
        <v>50862</v>
      </c>
      <c r="E14" s="114">
        <v>5.0104026290280634</v>
      </c>
      <c r="G14" s="42">
        <v>10884</v>
      </c>
      <c r="H14" s="114">
        <v>1.4966482175392759</v>
      </c>
      <c r="J14" s="42">
        <v>11617</v>
      </c>
      <c r="K14" s="114">
        <v>5.7674072235323326</v>
      </c>
      <c r="M14" s="42">
        <v>28361</v>
      </c>
      <c r="N14" s="114">
        <v>32.795624320636463</v>
      </c>
    </row>
    <row r="15" spans="1:14">
      <c r="B15" s="111" t="s">
        <v>91</v>
      </c>
      <c r="D15" s="42">
        <v>51051</v>
      </c>
      <c r="E15" s="114">
        <v>4.0845897568016483</v>
      </c>
      <c r="G15" s="42">
        <v>15083</v>
      </c>
      <c r="H15" s="114">
        <v>1.4511996474709601</v>
      </c>
      <c r="J15" s="42">
        <v>11975</v>
      </c>
      <c r="K15" s="114">
        <v>7.7679034769071089</v>
      </c>
      <c r="M15" s="42">
        <v>23993</v>
      </c>
      <c r="N15" s="114">
        <v>42.588352237428332</v>
      </c>
    </row>
    <row r="16" spans="1:14">
      <c r="B16" s="111" t="s">
        <v>92</v>
      </c>
      <c r="D16" s="42">
        <v>88754</v>
      </c>
      <c r="E16" s="114">
        <v>3.9291396656552449</v>
      </c>
      <c r="G16" s="42">
        <v>30479</v>
      </c>
      <c r="H16" s="114">
        <v>1.64926708559858</v>
      </c>
      <c r="J16" s="42">
        <v>21689</v>
      </c>
      <c r="K16" s="114">
        <v>7.0989048395226586</v>
      </c>
      <c r="M16" s="42">
        <v>36586</v>
      </c>
      <c r="N16" s="114">
        <v>34.742229861262793</v>
      </c>
    </row>
    <row r="17" spans="2:14">
      <c r="B17" s="111" t="s">
        <v>93</v>
      </c>
      <c r="D17" s="42">
        <v>25923</v>
      </c>
      <c r="E17" s="114">
        <v>4.3669130070768816</v>
      </c>
      <c r="G17" s="42">
        <v>7210</v>
      </c>
      <c r="H17" s="114">
        <v>1.609091253997621</v>
      </c>
      <c r="J17" s="42">
        <v>5474</v>
      </c>
      <c r="K17" s="114">
        <v>5.2950280518475532</v>
      </c>
      <c r="M17" s="42">
        <v>13239</v>
      </c>
      <c r="N17" s="114">
        <v>31.398823641020769</v>
      </c>
    </row>
    <row r="18" spans="2:14">
      <c r="B18" s="111" t="s">
        <v>94</v>
      </c>
      <c r="D18" s="42">
        <v>161882</v>
      </c>
      <c r="E18" s="114">
        <v>6.7416535171065046</v>
      </c>
      <c r="G18" s="42">
        <v>33623</v>
      </c>
      <c r="H18" s="114">
        <v>1.924864836395362</v>
      </c>
      <c r="J18" s="42">
        <v>29396</v>
      </c>
      <c r="K18" s="114">
        <v>6.8215097080507094</v>
      </c>
      <c r="M18" s="42">
        <v>98863</v>
      </c>
      <c r="N18" s="114">
        <v>44.230442291001168</v>
      </c>
    </row>
    <row r="19" spans="2:14">
      <c r="B19" s="111" t="s">
        <v>95</v>
      </c>
      <c r="D19" s="42">
        <v>105904</v>
      </c>
      <c r="E19" s="114">
        <v>4.9804879471100616</v>
      </c>
      <c r="G19" s="42">
        <v>25208</v>
      </c>
      <c r="H19" s="114">
        <v>1.4832842200401071</v>
      </c>
      <c r="J19" s="42">
        <v>21653</v>
      </c>
      <c r="K19" s="114">
        <v>7.4053174098318051</v>
      </c>
      <c r="M19" s="42">
        <v>59043</v>
      </c>
      <c r="N19" s="114">
        <v>43.895530377375323</v>
      </c>
    </row>
    <row r="20" spans="2:14">
      <c r="B20" s="111" t="s">
        <v>96</v>
      </c>
      <c r="D20" s="42">
        <v>434532</v>
      </c>
      <c r="E20" s="114">
        <v>5.3486615052499182</v>
      </c>
      <c r="G20" s="42">
        <v>112625</v>
      </c>
      <c r="H20" s="114">
        <v>1.726810790141087</v>
      </c>
      <c r="J20" s="42">
        <v>100302</v>
      </c>
      <c r="K20" s="114">
        <v>8.9309039621971191</v>
      </c>
      <c r="M20" s="42">
        <v>221605</v>
      </c>
      <c r="N20" s="114">
        <v>46.273945600106913</v>
      </c>
    </row>
    <row r="21" spans="2:14">
      <c r="B21" s="111" t="s">
        <v>97</v>
      </c>
      <c r="D21" s="42">
        <v>248567</v>
      </c>
      <c r="E21" s="114">
        <v>4.5817264747984492</v>
      </c>
      <c r="G21" s="42">
        <v>64599</v>
      </c>
      <c r="H21" s="114">
        <v>1.49573985393388</v>
      </c>
      <c r="J21" s="42">
        <v>55908</v>
      </c>
      <c r="K21" s="114">
        <v>7.03255898202237</v>
      </c>
      <c r="M21" s="42">
        <v>128060</v>
      </c>
      <c r="N21" s="114">
        <v>41.13346695446603</v>
      </c>
    </row>
    <row r="22" spans="2:14">
      <c r="B22" s="111" t="s">
        <v>98</v>
      </c>
      <c r="D22" s="42">
        <v>62011</v>
      </c>
      <c r="E22" s="114">
        <v>5.887055048440919</v>
      </c>
      <c r="G22" s="42">
        <v>14884</v>
      </c>
      <c r="H22" s="114">
        <v>1.833657545604285</v>
      </c>
      <c r="J22" s="42">
        <v>13649</v>
      </c>
      <c r="K22" s="114">
        <v>8.2434938063573178</v>
      </c>
      <c r="M22" s="42">
        <v>33478</v>
      </c>
      <c r="N22" s="114">
        <v>44.014672433967469</v>
      </c>
    </row>
    <row r="23" spans="2:14">
      <c r="B23" s="111" t="s">
        <v>99</v>
      </c>
      <c r="D23" s="42">
        <v>104183</v>
      </c>
      <c r="E23" s="114">
        <v>3.837677332754764</v>
      </c>
      <c r="G23" s="42">
        <v>28738</v>
      </c>
      <c r="H23" s="114">
        <v>1.447822371974173</v>
      </c>
      <c r="J23" s="42">
        <v>18464</v>
      </c>
      <c r="K23" s="114">
        <v>3.8119383202614521</v>
      </c>
      <c r="M23" s="42">
        <v>56981</v>
      </c>
      <c r="N23" s="114">
        <v>23.21434391499902</v>
      </c>
    </row>
    <row r="24" spans="2:14">
      <c r="B24" s="111" t="s">
        <v>100</v>
      </c>
      <c r="D24" s="42">
        <v>292863</v>
      </c>
      <c r="E24" s="114">
        <v>4.1167794929522348</v>
      </c>
      <c r="G24" s="42">
        <v>69455</v>
      </c>
      <c r="H24" s="114">
        <v>1.203467956095382</v>
      </c>
      <c r="J24" s="42">
        <v>58574</v>
      </c>
      <c r="K24" s="114">
        <v>6.2740133055269034</v>
      </c>
      <c r="M24" s="42">
        <v>164834</v>
      </c>
      <c r="N24" s="114">
        <v>40.296686721215693</v>
      </c>
    </row>
    <row r="25" spans="2:14">
      <c r="B25" s="111" t="s">
        <v>101</v>
      </c>
      <c r="D25" s="42">
        <v>76310</v>
      </c>
      <c r="E25" s="114">
        <v>4.8084769333624866</v>
      </c>
      <c r="G25" s="42">
        <v>25863</v>
      </c>
      <c r="H25" s="114">
        <v>1.96429588616608</v>
      </c>
      <c r="J25" s="42">
        <v>17845</v>
      </c>
      <c r="K25" s="114">
        <v>9.1032913665394748</v>
      </c>
      <c r="M25" s="42">
        <v>32602</v>
      </c>
      <c r="N25" s="114">
        <v>43.875326353188157</v>
      </c>
    </row>
    <row r="26" spans="2:14">
      <c r="B26" s="111" t="s">
        <v>102</v>
      </c>
      <c r="D26" s="42">
        <v>24253</v>
      </c>
      <c r="E26" s="114">
        <v>3.5465172390598001</v>
      </c>
      <c r="G26" s="42">
        <v>5748</v>
      </c>
      <c r="H26" s="114">
        <v>1.0638140361267401</v>
      </c>
      <c r="J26" s="42">
        <v>4674</v>
      </c>
      <c r="K26" s="114">
        <v>4.6882993129043582</v>
      </c>
      <c r="M26" s="42">
        <v>13831</v>
      </c>
      <c r="N26" s="114">
        <v>31.549533520381399</v>
      </c>
    </row>
    <row r="27" spans="2:14">
      <c r="B27" s="111" t="s">
        <v>103</v>
      </c>
      <c r="D27" s="42">
        <v>122281</v>
      </c>
      <c r="E27" s="114">
        <v>5.4532691920905947</v>
      </c>
      <c r="G27" s="42">
        <v>32339</v>
      </c>
      <c r="H27" s="114">
        <v>1.9021553721963811</v>
      </c>
      <c r="J27" s="42">
        <v>24516</v>
      </c>
      <c r="K27" s="114">
        <v>6.5364321574545343</v>
      </c>
      <c r="M27" s="42">
        <v>65426</v>
      </c>
      <c r="N27" s="114">
        <v>39.141619603713977</v>
      </c>
    </row>
    <row r="28" spans="2:14">
      <c r="B28" s="111" t="s">
        <v>104</v>
      </c>
      <c r="D28" s="42">
        <v>15399</v>
      </c>
      <c r="E28" s="114">
        <v>4.7120130476158417</v>
      </c>
      <c r="G28" s="42">
        <v>3500</v>
      </c>
      <c r="H28" s="114">
        <v>1.3817607579944731</v>
      </c>
      <c r="J28" s="42">
        <v>2955</v>
      </c>
      <c r="K28" s="114">
        <v>5.8431543146405129</v>
      </c>
      <c r="M28" s="42">
        <v>8944</v>
      </c>
      <c r="N28" s="114">
        <v>39.00396842702019</v>
      </c>
    </row>
    <row r="29" spans="2:14">
      <c r="B29" s="111" t="s">
        <v>105</v>
      </c>
      <c r="D29" s="42">
        <v>2550</v>
      </c>
      <c r="E29" s="114">
        <v>3.0514437517201771</v>
      </c>
      <c r="G29" s="42">
        <v>1401</v>
      </c>
      <c r="H29" s="114">
        <v>1.942353283700037</v>
      </c>
      <c r="J29" s="42">
        <v>482</v>
      </c>
      <c r="K29" s="114">
        <v>5.4667120335715094</v>
      </c>
      <c r="M29" s="42">
        <v>667</v>
      </c>
      <c r="N29" s="114">
        <v>25.448302174742469</v>
      </c>
    </row>
    <row r="30" spans="2:14">
      <c r="B30" s="115" t="s">
        <v>106</v>
      </c>
      <c r="D30" s="44">
        <v>3391</v>
      </c>
      <c r="E30" s="118">
        <v>3.8947017813867482</v>
      </c>
      <c r="G30" s="44">
        <v>1811</v>
      </c>
      <c r="H30" s="118">
        <v>2.3820171515757349</v>
      </c>
      <c r="J30" s="44">
        <v>641</v>
      </c>
      <c r="K30" s="118">
        <v>7.4439670189292766</v>
      </c>
      <c r="M30" s="44">
        <v>939</v>
      </c>
      <c r="N30" s="118">
        <v>38.673805601317959</v>
      </c>
    </row>
    <row r="31" spans="2:14" ht="8" customHeight="1"/>
    <row r="32" spans="2:14">
      <c r="B32" s="119" t="s">
        <v>49</v>
      </c>
      <c r="D32" s="120">
        <v>2405965</v>
      </c>
      <c r="E32" s="123">
        <v>4.8973099963143438</v>
      </c>
      <c r="G32" s="120">
        <v>626564</v>
      </c>
      <c r="H32" s="123">
        <v>1.608650260264066</v>
      </c>
      <c r="J32" s="120">
        <v>528570</v>
      </c>
      <c r="K32" s="123">
        <v>7.3950469121058724</v>
      </c>
      <c r="M32" s="120">
        <v>1250831</v>
      </c>
      <c r="N32" s="123">
        <v>41.267890529966493</v>
      </c>
    </row>
    <row r="34" spans="2:14">
      <c r="B34" s="221" t="s">
        <v>125</v>
      </c>
      <c r="C34" s="202"/>
      <c r="D34" s="202"/>
      <c r="E34" s="202"/>
      <c r="F34" s="202"/>
      <c r="G34" s="202"/>
      <c r="H34" s="202"/>
      <c r="I34" s="202"/>
      <c r="J34" s="202"/>
      <c r="K34" s="202"/>
      <c r="L34" s="202"/>
      <c r="M34" s="202"/>
      <c r="N34" s="202"/>
    </row>
  </sheetData>
  <mergeCells count="19">
    <mergeCell ref="A4:N4"/>
    <mergeCell ref="M9:M10"/>
    <mergeCell ref="B7:B10"/>
    <mergeCell ref="J8:K8"/>
    <mergeCell ref="B5:N5"/>
    <mergeCell ref="B34:N34"/>
    <mergeCell ref="H9:H10"/>
    <mergeCell ref="D7:E8"/>
    <mergeCell ref="J9:J10"/>
    <mergeCell ref="G8:H8"/>
    <mergeCell ref="E9:E10"/>
    <mergeCell ref="G7:H7"/>
    <mergeCell ref="M7:N7"/>
    <mergeCell ref="D9:D10"/>
    <mergeCell ref="N9:N10"/>
    <mergeCell ref="J7:K7"/>
    <mergeCell ref="M8:N8"/>
    <mergeCell ref="G9:G10"/>
    <mergeCell ref="K9:K10"/>
  </mergeCells>
  <printOptions horizontalCentered="1" verticalCentered="1"/>
  <pageMargins left="0.27777777777777779" right="0.27777777777777779" top="0.27777777777777779" bottom="0.27777777777777779" header="0.1388888888888889" footer="0.1388888888888889"/>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6:T7"/>
  <sheetViews>
    <sheetView showGridLines="0" workbookViewId="0"/>
  </sheetViews>
  <sheetFormatPr baseColWidth="10" defaultColWidth="8.7265625" defaultRowHeight="14.5"/>
  <sheetData>
    <row r="6" spans="1:20" ht="21">
      <c r="A6" s="201" t="s">
        <v>144</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2"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V35"/>
  <sheetViews>
    <sheetView showGridLines="0" workbookViewId="0"/>
  </sheetViews>
  <sheetFormatPr baseColWidth="10" defaultColWidth="8.7265625" defaultRowHeight="14.5"/>
  <cols>
    <col min="1" max="1" width="3" customWidth="1"/>
    <col min="2" max="2" width="34" customWidth="1"/>
    <col min="3" max="3" width="0.36328125" customWidth="1"/>
    <col min="4" max="4" width="14" customWidth="1"/>
    <col min="5" max="5" width="0.36328125" customWidth="1"/>
    <col min="6" max="7" width="14" customWidth="1"/>
    <col min="8" max="8" width="0.36328125" customWidth="1"/>
    <col min="9" max="10" width="14" customWidth="1"/>
    <col min="11" max="11" width="9" customWidth="1"/>
    <col min="12" max="12" width="11" customWidth="1"/>
    <col min="13" max="13" width="9" customWidth="1"/>
    <col min="14" max="14" width="11" customWidth="1"/>
    <col min="15" max="15" width="9" customWidth="1"/>
    <col min="16" max="16" width="11" customWidth="1"/>
    <col min="17" max="17" width="9" customWidth="1"/>
    <col min="18" max="18" width="11" customWidth="1"/>
    <col min="19" max="19" width="9" customWidth="1"/>
    <col min="20" max="20" width="11" customWidth="1"/>
    <col min="21" max="21" width="9" customWidth="1"/>
    <col min="22" max="22" width="11" customWidth="1"/>
  </cols>
  <sheetData>
    <row r="1" spans="1:22" ht="14.5" customHeight="1"/>
    <row r="2" spans="1:22" ht="14.5" customHeight="1"/>
    <row r="3" spans="1:22" ht="32.5" customHeight="1"/>
    <row r="4" spans="1:22" ht="19.5" customHeight="1">
      <c r="A4" s="201" t="s">
        <v>145</v>
      </c>
      <c r="B4" s="202"/>
      <c r="C4" s="202"/>
      <c r="D4" s="202"/>
      <c r="E4" s="202"/>
      <c r="F4" s="202"/>
      <c r="G4" s="202"/>
      <c r="H4" s="202"/>
      <c r="I4" s="202"/>
      <c r="J4" s="202"/>
      <c r="K4" s="202"/>
      <c r="L4" s="202"/>
      <c r="M4" s="202"/>
      <c r="N4" s="202"/>
      <c r="O4" s="202"/>
      <c r="P4" s="202"/>
      <c r="Q4" s="202"/>
      <c r="R4" s="202"/>
      <c r="S4" s="202"/>
      <c r="T4" s="202"/>
      <c r="U4" s="202"/>
      <c r="V4" s="202"/>
    </row>
    <row r="5" spans="1:22" ht="16" customHeight="1">
      <c r="B5" s="203" t="s">
        <v>113</v>
      </c>
      <c r="C5" s="202"/>
      <c r="D5" s="202"/>
      <c r="E5" s="202"/>
      <c r="F5" s="202"/>
      <c r="G5" s="202"/>
      <c r="H5" s="202"/>
      <c r="I5" s="202"/>
      <c r="J5" s="202"/>
      <c r="K5" s="202"/>
      <c r="L5" s="202"/>
      <c r="M5" s="202"/>
      <c r="N5" s="202"/>
      <c r="O5" s="202"/>
      <c r="P5" s="202"/>
      <c r="Q5" s="202"/>
      <c r="R5" s="202"/>
      <c r="S5" s="202"/>
      <c r="T5" s="202"/>
      <c r="U5" s="202"/>
      <c r="V5" s="202"/>
    </row>
    <row r="6" spans="1:22" ht="6" customHeight="1"/>
    <row r="7" spans="1:22" ht="7.5" customHeight="1">
      <c r="B7" s="241" t="s">
        <v>114</v>
      </c>
      <c r="D7" s="228" t="s">
        <v>146</v>
      </c>
      <c r="E7" s="5"/>
      <c r="F7" s="5"/>
      <c r="G7" s="5"/>
      <c r="H7" s="5"/>
      <c r="I7" s="5"/>
      <c r="J7" s="5"/>
      <c r="K7" s="5"/>
      <c r="L7" s="5"/>
      <c r="M7" s="5"/>
      <c r="N7" s="5"/>
      <c r="O7" s="5"/>
      <c r="P7" s="5"/>
      <c r="Q7" s="5"/>
      <c r="R7" s="5"/>
      <c r="S7" s="5"/>
      <c r="T7" s="5"/>
      <c r="U7" s="5"/>
      <c r="V7" s="6"/>
    </row>
    <row r="8" spans="1:22" ht="15" customHeight="1">
      <c r="B8" s="223"/>
      <c r="D8" s="243"/>
      <c r="E8" s="9"/>
      <c r="F8" s="219" t="s">
        <v>147</v>
      </c>
      <c r="G8" s="206"/>
      <c r="H8" s="9"/>
      <c r="I8" s="219" t="s">
        <v>148</v>
      </c>
      <c r="J8" s="206"/>
      <c r="K8" s="246" t="s">
        <v>149</v>
      </c>
      <c r="L8" s="202"/>
      <c r="M8" s="202"/>
      <c r="N8" s="202"/>
      <c r="O8" s="202"/>
      <c r="P8" s="202"/>
      <c r="Q8" s="202"/>
      <c r="R8" s="202"/>
      <c r="S8" s="202"/>
      <c r="T8" s="202"/>
      <c r="U8" s="202"/>
      <c r="V8" s="213"/>
    </row>
    <row r="9" spans="1:22" ht="25.5" customHeight="1">
      <c r="B9" s="223"/>
      <c r="D9" s="218"/>
      <c r="E9" s="9"/>
      <c r="F9" s="207"/>
      <c r="G9" s="209"/>
      <c r="H9" s="9"/>
      <c r="I9" s="207"/>
      <c r="J9" s="209"/>
      <c r="K9" s="245" t="s">
        <v>150</v>
      </c>
      <c r="L9" s="211"/>
      <c r="M9" s="245" t="s">
        <v>151</v>
      </c>
      <c r="N9" s="211"/>
      <c r="O9" s="245" t="s">
        <v>152</v>
      </c>
      <c r="P9" s="211"/>
      <c r="Q9" s="245" t="s">
        <v>153</v>
      </c>
      <c r="R9" s="211"/>
      <c r="S9" s="245" t="s">
        <v>154</v>
      </c>
      <c r="T9" s="211"/>
      <c r="U9" s="245" t="s">
        <v>155</v>
      </c>
      <c r="V9" s="211"/>
    </row>
    <row r="10" spans="1:22" ht="39" customHeight="1">
      <c r="B10" s="231"/>
      <c r="D10" s="247" t="s">
        <v>119</v>
      </c>
      <c r="E10" s="10"/>
      <c r="F10" s="242" t="s">
        <v>119</v>
      </c>
      <c r="G10" s="242" t="s">
        <v>156</v>
      </c>
      <c r="H10" s="10"/>
      <c r="I10" s="242" t="s">
        <v>119</v>
      </c>
      <c r="J10" s="242" t="s">
        <v>156</v>
      </c>
      <c r="K10" s="242" t="s">
        <v>119</v>
      </c>
      <c r="L10" s="242" t="s">
        <v>157</v>
      </c>
      <c r="M10" s="242" t="s">
        <v>119</v>
      </c>
      <c r="N10" s="242" t="s">
        <v>157</v>
      </c>
      <c r="O10" s="242" t="s">
        <v>119</v>
      </c>
      <c r="P10" s="242" t="s">
        <v>157</v>
      </c>
      <c r="Q10" s="242" t="s">
        <v>119</v>
      </c>
      <c r="R10" s="242" t="s">
        <v>157</v>
      </c>
      <c r="S10" s="242" t="s">
        <v>119</v>
      </c>
      <c r="T10" s="242" t="s">
        <v>157</v>
      </c>
      <c r="U10" s="242" t="s">
        <v>119</v>
      </c>
      <c r="V10" s="248" t="s">
        <v>157</v>
      </c>
    </row>
    <row r="11" spans="1:22" ht="8.5" customHeight="1"/>
    <row r="12" spans="1:22">
      <c r="B12" s="107" t="s">
        <v>88</v>
      </c>
      <c r="D12" s="130">
        <v>471830</v>
      </c>
      <c r="F12" s="40">
        <v>5237</v>
      </c>
      <c r="G12" s="110">
        <v>1.1099336625479519</v>
      </c>
      <c r="I12" s="40">
        <v>3375</v>
      </c>
      <c r="J12" s="110">
        <v>0.71530000211940736</v>
      </c>
      <c r="K12" s="40">
        <v>3104</v>
      </c>
      <c r="L12" s="109">
        <v>91.970370370370375</v>
      </c>
      <c r="M12" s="108">
        <v>65</v>
      </c>
      <c r="N12" s="109">
        <v>1.925925925925926</v>
      </c>
      <c r="O12" s="108">
        <v>0</v>
      </c>
      <c r="P12" s="109">
        <v>0</v>
      </c>
      <c r="Q12" s="108">
        <v>137</v>
      </c>
      <c r="R12" s="109">
        <v>4.0592592592592593</v>
      </c>
      <c r="S12" s="108">
        <v>23</v>
      </c>
      <c r="T12" s="109">
        <v>0.68148148148148158</v>
      </c>
      <c r="U12" s="108">
        <v>46</v>
      </c>
      <c r="V12" s="110">
        <v>1.3629629629629629</v>
      </c>
    </row>
    <row r="13" spans="1:22">
      <c r="B13" s="111" t="s">
        <v>89</v>
      </c>
      <c r="D13" s="131">
        <v>63419</v>
      </c>
      <c r="F13" s="42">
        <v>994</v>
      </c>
      <c r="G13" s="114">
        <v>1.567353632192245</v>
      </c>
      <c r="I13" s="42">
        <v>755</v>
      </c>
      <c r="J13" s="114">
        <v>1.1904949620776111</v>
      </c>
      <c r="K13" s="42">
        <v>712</v>
      </c>
      <c r="L13" s="113">
        <v>94.30463576158941</v>
      </c>
      <c r="M13" s="112">
        <v>18</v>
      </c>
      <c r="N13" s="113">
        <v>2.3841059602649008</v>
      </c>
      <c r="O13" s="112">
        <v>0</v>
      </c>
      <c r="P13" s="113">
        <v>0</v>
      </c>
      <c r="Q13" s="112">
        <v>13</v>
      </c>
      <c r="R13" s="113">
        <v>1.7218543046357619</v>
      </c>
      <c r="S13" s="112">
        <v>1</v>
      </c>
      <c r="T13" s="113">
        <v>0.1324503311258278</v>
      </c>
      <c r="U13" s="112">
        <v>11</v>
      </c>
      <c r="V13" s="114">
        <v>1.4569536423841061</v>
      </c>
    </row>
    <row r="14" spans="1:22">
      <c r="B14" s="111" t="s">
        <v>90</v>
      </c>
      <c r="D14" s="131">
        <v>50862</v>
      </c>
      <c r="F14" s="42">
        <v>590</v>
      </c>
      <c r="G14" s="114">
        <v>1.1600015728834889</v>
      </c>
      <c r="I14" s="42">
        <v>554</v>
      </c>
      <c r="J14" s="114">
        <v>1.0892218158939879</v>
      </c>
      <c r="K14" s="42">
        <v>515</v>
      </c>
      <c r="L14" s="113">
        <v>92.960288808664259</v>
      </c>
      <c r="M14" s="112">
        <v>4</v>
      </c>
      <c r="N14" s="113">
        <v>0.72202166064981954</v>
      </c>
      <c r="O14" s="112">
        <v>0</v>
      </c>
      <c r="P14" s="113">
        <v>0</v>
      </c>
      <c r="Q14" s="112">
        <v>8</v>
      </c>
      <c r="R14" s="113">
        <v>1.4440433212996391</v>
      </c>
      <c r="S14" s="112">
        <v>0</v>
      </c>
      <c r="T14" s="113">
        <v>0</v>
      </c>
      <c r="U14" s="112">
        <v>27</v>
      </c>
      <c r="V14" s="114">
        <v>4.8736462093862816</v>
      </c>
    </row>
    <row r="15" spans="1:22">
      <c r="B15" s="111" t="s">
        <v>91</v>
      </c>
      <c r="D15" s="131">
        <v>51051</v>
      </c>
      <c r="F15" s="42">
        <v>838</v>
      </c>
      <c r="G15" s="114">
        <v>1.6414957591428181</v>
      </c>
      <c r="I15" s="42">
        <v>469</v>
      </c>
      <c r="J15" s="114">
        <v>0.91868915398327156</v>
      </c>
      <c r="K15" s="42">
        <v>407</v>
      </c>
      <c r="L15" s="113">
        <v>86.780383795309163</v>
      </c>
      <c r="M15" s="112">
        <v>16</v>
      </c>
      <c r="N15" s="113">
        <v>3.4115138592750531</v>
      </c>
      <c r="O15" s="112">
        <v>0</v>
      </c>
      <c r="P15" s="113">
        <v>0</v>
      </c>
      <c r="Q15" s="112">
        <v>0</v>
      </c>
      <c r="R15" s="113">
        <v>0</v>
      </c>
      <c r="S15" s="112">
        <v>20</v>
      </c>
      <c r="T15" s="113">
        <v>4.2643923240938166</v>
      </c>
      <c r="U15" s="112">
        <v>26</v>
      </c>
      <c r="V15" s="114">
        <v>5.5437100213219619</v>
      </c>
    </row>
    <row r="16" spans="1:22">
      <c r="B16" s="111" t="s">
        <v>92</v>
      </c>
      <c r="D16" s="131">
        <v>88754</v>
      </c>
      <c r="F16" s="42">
        <v>3002</v>
      </c>
      <c r="G16" s="114">
        <v>3.382382765847173</v>
      </c>
      <c r="I16" s="42">
        <v>748</v>
      </c>
      <c r="J16" s="114">
        <v>0.84277891700655738</v>
      </c>
      <c r="K16" s="42">
        <v>643</v>
      </c>
      <c r="L16" s="113">
        <v>85.962566844919792</v>
      </c>
      <c r="M16" s="112">
        <v>12</v>
      </c>
      <c r="N16" s="113">
        <v>1.6042780748663099</v>
      </c>
      <c r="O16" s="112">
        <v>0</v>
      </c>
      <c r="P16" s="113">
        <v>0</v>
      </c>
      <c r="Q16" s="112">
        <v>71</v>
      </c>
      <c r="R16" s="113">
        <v>9.4919786096256686</v>
      </c>
      <c r="S16" s="112">
        <v>10</v>
      </c>
      <c r="T16" s="113">
        <v>1.3368983957219249</v>
      </c>
      <c r="U16" s="112">
        <v>12</v>
      </c>
      <c r="V16" s="114">
        <v>1.6042780748663099</v>
      </c>
    </row>
    <row r="17" spans="2:22">
      <c r="B17" s="111" t="s">
        <v>93</v>
      </c>
      <c r="D17" s="131">
        <v>25923</v>
      </c>
      <c r="F17" s="42">
        <v>298</v>
      </c>
      <c r="G17" s="114">
        <v>1.14955830729468</v>
      </c>
      <c r="I17" s="42">
        <v>337</v>
      </c>
      <c r="J17" s="114">
        <v>1.300003857578212</v>
      </c>
      <c r="K17" s="42">
        <v>279</v>
      </c>
      <c r="L17" s="113">
        <v>82.789317507418403</v>
      </c>
      <c r="M17" s="112">
        <v>0</v>
      </c>
      <c r="N17" s="113">
        <v>0</v>
      </c>
      <c r="O17" s="112">
        <v>0</v>
      </c>
      <c r="P17" s="113">
        <v>0</v>
      </c>
      <c r="Q17" s="112">
        <v>49</v>
      </c>
      <c r="R17" s="113">
        <v>14.54005934718101</v>
      </c>
      <c r="S17" s="112">
        <v>0</v>
      </c>
      <c r="T17" s="113">
        <v>0</v>
      </c>
      <c r="U17" s="112">
        <v>9</v>
      </c>
      <c r="V17" s="114">
        <v>2.6706231454005929</v>
      </c>
    </row>
    <row r="18" spans="2:22">
      <c r="B18" s="111" t="s">
        <v>95</v>
      </c>
      <c r="D18" s="131">
        <v>105904</v>
      </c>
      <c r="F18" s="42">
        <v>1860</v>
      </c>
      <c r="G18" s="114">
        <v>1.756307599335247</v>
      </c>
      <c r="I18" s="42">
        <v>1238</v>
      </c>
      <c r="J18" s="114">
        <v>1.168983230095181</v>
      </c>
      <c r="K18" s="42">
        <v>1040</v>
      </c>
      <c r="L18" s="113">
        <v>84.00646203554119</v>
      </c>
      <c r="M18" s="112">
        <v>30</v>
      </c>
      <c r="N18" s="113">
        <v>2.423263327948304</v>
      </c>
      <c r="O18" s="112">
        <v>7</v>
      </c>
      <c r="P18" s="113">
        <v>0.56542810985460412</v>
      </c>
      <c r="Q18" s="112">
        <v>53</v>
      </c>
      <c r="R18" s="113">
        <v>4.2810985460420028</v>
      </c>
      <c r="S18" s="112">
        <v>0</v>
      </c>
      <c r="T18" s="113">
        <v>0</v>
      </c>
      <c r="U18" s="112">
        <v>108</v>
      </c>
      <c r="V18" s="114">
        <v>8.7237479806138936</v>
      </c>
    </row>
    <row r="19" spans="2:22">
      <c r="B19" s="111" t="s">
        <v>94</v>
      </c>
      <c r="D19" s="131">
        <v>161882</v>
      </c>
      <c r="F19" s="42">
        <v>1827</v>
      </c>
      <c r="G19" s="114">
        <v>1.1285998443310561</v>
      </c>
      <c r="I19" s="42">
        <v>1624</v>
      </c>
      <c r="J19" s="114">
        <v>1.003199861627605</v>
      </c>
      <c r="K19" s="42">
        <v>1503</v>
      </c>
      <c r="L19" s="113">
        <v>92.549261083743843</v>
      </c>
      <c r="M19" s="112">
        <v>82</v>
      </c>
      <c r="N19" s="113">
        <v>5.0492610837438434</v>
      </c>
      <c r="O19" s="112">
        <v>0</v>
      </c>
      <c r="P19" s="113">
        <v>0</v>
      </c>
      <c r="Q19" s="112">
        <v>3</v>
      </c>
      <c r="R19" s="113">
        <v>0.18472906403940889</v>
      </c>
      <c r="S19" s="112">
        <v>0</v>
      </c>
      <c r="T19" s="113">
        <v>0</v>
      </c>
      <c r="U19" s="112">
        <v>36</v>
      </c>
      <c r="V19" s="114">
        <v>2.216748768472907</v>
      </c>
    </row>
    <row r="20" spans="2:22">
      <c r="B20" s="111" t="s">
        <v>96</v>
      </c>
      <c r="D20" s="131">
        <v>434532</v>
      </c>
      <c r="F20" s="42">
        <v>7953</v>
      </c>
      <c r="G20" s="114">
        <v>1.830244953191019</v>
      </c>
      <c r="I20" s="42">
        <v>4888</v>
      </c>
      <c r="J20" s="114">
        <v>1.1248883856654981</v>
      </c>
      <c r="K20" s="42">
        <v>3269</v>
      </c>
      <c r="L20" s="113">
        <v>66.878068739770868</v>
      </c>
      <c r="M20" s="112">
        <v>90</v>
      </c>
      <c r="N20" s="113">
        <v>1.8412438625204579</v>
      </c>
      <c r="O20" s="112">
        <v>637</v>
      </c>
      <c r="P20" s="113">
        <v>13.031914893617021</v>
      </c>
      <c r="Q20" s="112">
        <v>2</v>
      </c>
      <c r="R20" s="113">
        <v>4.0916530278232409E-2</v>
      </c>
      <c r="S20" s="112">
        <v>599</v>
      </c>
      <c r="T20" s="113">
        <v>12.254500818330611</v>
      </c>
      <c r="U20" s="112">
        <v>291</v>
      </c>
      <c r="V20" s="114">
        <v>5.9533551554828152</v>
      </c>
    </row>
    <row r="21" spans="2:22">
      <c r="B21" s="111" t="s">
        <v>97</v>
      </c>
      <c r="D21" s="131">
        <v>248567</v>
      </c>
      <c r="F21" s="42">
        <v>5182</v>
      </c>
      <c r="G21" s="114">
        <v>2.0847497857720452</v>
      </c>
      <c r="I21" s="42">
        <v>2187</v>
      </c>
      <c r="J21" s="114">
        <v>0.87984326157534987</v>
      </c>
      <c r="K21" s="42">
        <v>2085</v>
      </c>
      <c r="L21" s="113">
        <v>95.336076817558308</v>
      </c>
      <c r="M21" s="112">
        <v>43</v>
      </c>
      <c r="N21" s="113">
        <v>1.9661636945587559</v>
      </c>
      <c r="O21" s="112">
        <v>0</v>
      </c>
      <c r="P21" s="113">
        <v>0</v>
      </c>
      <c r="Q21" s="112">
        <v>24</v>
      </c>
      <c r="R21" s="113">
        <v>1.097393689986282</v>
      </c>
      <c r="S21" s="112">
        <v>3</v>
      </c>
      <c r="T21" s="113">
        <v>0.1371742112482853</v>
      </c>
      <c r="U21" s="112">
        <v>32</v>
      </c>
      <c r="V21" s="114">
        <v>1.4631915866483769</v>
      </c>
    </row>
    <row r="22" spans="2:22">
      <c r="B22" s="111" t="s">
        <v>98</v>
      </c>
      <c r="D22" s="131">
        <v>62011</v>
      </c>
      <c r="F22" s="42">
        <v>779</v>
      </c>
      <c r="G22" s="114">
        <v>1.256228733611779</v>
      </c>
      <c r="I22" s="42">
        <v>959</v>
      </c>
      <c r="J22" s="114">
        <v>1.5464998145490321</v>
      </c>
      <c r="K22" s="42">
        <v>573</v>
      </c>
      <c r="L22" s="113">
        <v>59.749739311783109</v>
      </c>
      <c r="M22" s="112">
        <v>17</v>
      </c>
      <c r="N22" s="113">
        <v>1.7726798748696559</v>
      </c>
      <c r="O22" s="112">
        <v>0</v>
      </c>
      <c r="P22" s="113">
        <v>0</v>
      </c>
      <c r="Q22" s="112">
        <v>104</v>
      </c>
      <c r="R22" s="113">
        <v>10.84462982273201</v>
      </c>
      <c r="S22" s="112">
        <v>8</v>
      </c>
      <c r="T22" s="113">
        <v>0.83420229405630864</v>
      </c>
      <c r="U22" s="112">
        <v>257</v>
      </c>
      <c r="V22" s="114">
        <v>26.798748696558921</v>
      </c>
    </row>
    <row r="23" spans="2:22">
      <c r="B23" s="111" t="s">
        <v>99</v>
      </c>
      <c r="D23" s="131">
        <v>104183</v>
      </c>
      <c r="F23" s="42">
        <v>1704</v>
      </c>
      <c r="G23" s="114">
        <v>1.635583540500849</v>
      </c>
      <c r="I23" s="42">
        <v>1099</v>
      </c>
      <c r="J23" s="114">
        <v>1.0548745956634</v>
      </c>
      <c r="K23" s="42">
        <v>1066</v>
      </c>
      <c r="L23" s="113">
        <v>96.997270245677896</v>
      </c>
      <c r="M23" s="112">
        <v>20</v>
      </c>
      <c r="N23" s="113">
        <v>1.819836214740673</v>
      </c>
      <c r="O23" s="112">
        <v>0</v>
      </c>
      <c r="P23" s="113">
        <v>0</v>
      </c>
      <c r="Q23" s="112">
        <v>2</v>
      </c>
      <c r="R23" s="113">
        <v>0.18198362147406741</v>
      </c>
      <c r="S23" s="112">
        <v>0</v>
      </c>
      <c r="T23" s="113">
        <v>0</v>
      </c>
      <c r="U23" s="112">
        <v>11</v>
      </c>
      <c r="V23" s="114">
        <v>1.00090991810737</v>
      </c>
    </row>
    <row r="24" spans="2:22">
      <c r="B24" s="111" t="s">
        <v>100</v>
      </c>
      <c r="D24" s="131">
        <v>292863</v>
      </c>
      <c r="F24" s="42">
        <v>4101</v>
      </c>
      <c r="G24" s="114">
        <v>1.4003134571454909</v>
      </c>
      <c r="I24" s="42">
        <v>2780</v>
      </c>
      <c r="J24" s="114">
        <v>0.94924930769677285</v>
      </c>
      <c r="K24" s="42">
        <v>2133</v>
      </c>
      <c r="L24" s="113">
        <v>76.726618705035975</v>
      </c>
      <c r="M24" s="112">
        <v>109</v>
      </c>
      <c r="N24" s="113">
        <v>3.920863309352518</v>
      </c>
      <c r="O24" s="112">
        <v>0</v>
      </c>
      <c r="P24" s="113">
        <v>0</v>
      </c>
      <c r="Q24" s="112">
        <v>25</v>
      </c>
      <c r="R24" s="113">
        <v>0.89928057553956831</v>
      </c>
      <c r="S24" s="112">
        <v>0</v>
      </c>
      <c r="T24" s="113">
        <v>0</v>
      </c>
      <c r="U24" s="112">
        <v>513</v>
      </c>
      <c r="V24" s="114">
        <v>18.453237410071939</v>
      </c>
    </row>
    <row r="25" spans="2:22">
      <c r="B25" s="111" t="s">
        <v>101</v>
      </c>
      <c r="D25" s="131">
        <v>76310</v>
      </c>
      <c r="F25" s="42">
        <v>895</v>
      </c>
      <c r="G25" s="114">
        <v>1.172847595334819</v>
      </c>
      <c r="I25" s="42">
        <v>631</v>
      </c>
      <c r="J25" s="114">
        <v>0.82689031581706196</v>
      </c>
      <c r="K25" s="42">
        <v>489</v>
      </c>
      <c r="L25" s="113">
        <v>77.496038034865293</v>
      </c>
      <c r="M25" s="112">
        <v>22</v>
      </c>
      <c r="N25" s="113">
        <v>3.4865293185419972</v>
      </c>
      <c r="O25" s="112">
        <v>21</v>
      </c>
      <c r="P25" s="113">
        <v>3.3280507131537238</v>
      </c>
      <c r="Q25" s="112">
        <v>46</v>
      </c>
      <c r="R25" s="113">
        <v>7.2900158478605386</v>
      </c>
      <c r="S25" s="112">
        <v>13</v>
      </c>
      <c r="T25" s="113">
        <v>2.0602218700475441</v>
      </c>
      <c r="U25" s="112">
        <v>40</v>
      </c>
      <c r="V25" s="114">
        <v>6.3391442155309026</v>
      </c>
    </row>
    <row r="26" spans="2:22">
      <c r="B26" s="111" t="s">
        <v>102</v>
      </c>
      <c r="D26" s="131">
        <v>24253</v>
      </c>
      <c r="F26" s="42">
        <v>316</v>
      </c>
      <c r="G26" s="114">
        <v>1.3029315960912049</v>
      </c>
      <c r="I26" s="42">
        <v>358</v>
      </c>
      <c r="J26" s="114">
        <v>1.476106048736239</v>
      </c>
      <c r="K26" s="42">
        <v>350</v>
      </c>
      <c r="L26" s="113">
        <v>97.765363128491629</v>
      </c>
      <c r="M26" s="112">
        <v>7</v>
      </c>
      <c r="N26" s="113">
        <v>1.955307262569832</v>
      </c>
      <c r="O26" s="112">
        <v>0</v>
      </c>
      <c r="P26" s="113">
        <v>0</v>
      </c>
      <c r="Q26" s="112">
        <v>0</v>
      </c>
      <c r="R26" s="113">
        <v>0</v>
      </c>
      <c r="S26" s="112">
        <v>0</v>
      </c>
      <c r="T26" s="113">
        <v>0</v>
      </c>
      <c r="U26" s="112">
        <v>1</v>
      </c>
      <c r="V26" s="114">
        <v>0.27932960893854752</v>
      </c>
    </row>
    <row r="27" spans="2:22">
      <c r="B27" s="111" t="s">
        <v>103</v>
      </c>
      <c r="D27" s="131">
        <v>122281</v>
      </c>
      <c r="F27" s="42">
        <v>1354</v>
      </c>
      <c r="G27" s="114">
        <v>1.107285678069365</v>
      </c>
      <c r="I27" s="42">
        <v>1303</v>
      </c>
      <c r="J27" s="114">
        <v>1.06557846272111</v>
      </c>
      <c r="K27" s="42">
        <v>1231</v>
      </c>
      <c r="L27" s="113">
        <v>94.47429009976976</v>
      </c>
      <c r="M27" s="112">
        <v>40</v>
      </c>
      <c r="N27" s="113">
        <v>3.069838833461243</v>
      </c>
      <c r="O27" s="112">
        <v>0</v>
      </c>
      <c r="P27" s="113">
        <v>0</v>
      </c>
      <c r="Q27" s="112">
        <v>6</v>
      </c>
      <c r="R27" s="113">
        <v>0.46047582501918649</v>
      </c>
      <c r="S27" s="112">
        <v>24</v>
      </c>
      <c r="T27" s="113">
        <v>1.841903300076746</v>
      </c>
      <c r="U27" s="112">
        <v>2</v>
      </c>
      <c r="V27" s="114">
        <v>0.15349194167306221</v>
      </c>
    </row>
    <row r="28" spans="2:22">
      <c r="B28" s="111" t="s">
        <v>104</v>
      </c>
      <c r="D28" s="131">
        <v>15399</v>
      </c>
      <c r="F28" s="42">
        <v>337</v>
      </c>
      <c r="G28" s="114">
        <v>2.1884537957010202</v>
      </c>
      <c r="I28" s="42">
        <v>249</v>
      </c>
      <c r="J28" s="114">
        <v>1.6169881161114359</v>
      </c>
      <c r="K28" s="42">
        <v>72</v>
      </c>
      <c r="L28" s="113">
        <v>28.91566265060241</v>
      </c>
      <c r="M28" s="112">
        <v>4</v>
      </c>
      <c r="N28" s="113">
        <v>1.606425702811245</v>
      </c>
      <c r="O28" s="112">
        <v>129</v>
      </c>
      <c r="P28" s="113">
        <v>51.807228915662648</v>
      </c>
      <c r="Q28" s="112">
        <v>0</v>
      </c>
      <c r="R28" s="113">
        <v>0</v>
      </c>
      <c r="S28" s="112">
        <v>0</v>
      </c>
      <c r="T28" s="113">
        <v>0</v>
      </c>
      <c r="U28" s="112">
        <v>44</v>
      </c>
      <c r="V28" s="114">
        <v>17.670682730923691</v>
      </c>
    </row>
    <row r="29" spans="2:22">
      <c r="B29" s="111" t="s">
        <v>105</v>
      </c>
      <c r="D29" s="131">
        <v>2550</v>
      </c>
      <c r="F29" s="42">
        <v>42</v>
      </c>
      <c r="G29" s="114">
        <v>1.6470588235294119</v>
      </c>
      <c r="I29" s="42">
        <v>26</v>
      </c>
      <c r="J29" s="114">
        <v>1.0196078431372551</v>
      </c>
      <c r="K29" s="42">
        <v>15</v>
      </c>
      <c r="L29" s="113">
        <v>57.692307692307693</v>
      </c>
      <c r="M29" s="112">
        <v>0</v>
      </c>
      <c r="N29" s="113">
        <v>0</v>
      </c>
      <c r="O29" s="112">
        <v>1</v>
      </c>
      <c r="P29" s="113">
        <v>3.8461538461538458</v>
      </c>
      <c r="Q29" s="112">
        <v>8</v>
      </c>
      <c r="R29" s="113">
        <v>30.76923076923077</v>
      </c>
      <c r="S29" s="112">
        <v>0</v>
      </c>
      <c r="T29" s="113">
        <v>0</v>
      </c>
      <c r="U29" s="112">
        <v>2</v>
      </c>
      <c r="V29" s="114">
        <v>7.6923076923076934</v>
      </c>
    </row>
    <row r="30" spans="2:22">
      <c r="B30" s="115" t="s">
        <v>106</v>
      </c>
      <c r="D30" s="132">
        <v>3391</v>
      </c>
      <c r="F30" s="44">
        <v>28</v>
      </c>
      <c r="G30" s="118">
        <v>0.82571512828074312</v>
      </c>
      <c r="I30" s="44">
        <v>34</v>
      </c>
      <c r="J30" s="118">
        <v>1.002654084340902</v>
      </c>
      <c r="K30" s="44">
        <v>18</v>
      </c>
      <c r="L30" s="117">
        <v>52.941176470588239</v>
      </c>
      <c r="M30" s="116">
        <v>0</v>
      </c>
      <c r="N30" s="117">
        <v>0</v>
      </c>
      <c r="O30" s="116">
        <v>1</v>
      </c>
      <c r="P30" s="117">
        <v>2.9411764705882351</v>
      </c>
      <c r="Q30" s="116">
        <v>10</v>
      </c>
      <c r="R30" s="117">
        <v>29.411764705882359</v>
      </c>
      <c r="S30" s="116">
        <v>2</v>
      </c>
      <c r="T30" s="117">
        <v>5.8823529411764701</v>
      </c>
      <c r="U30" s="116">
        <v>3</v>
      </c>
      <c r="V30" s="118">
        <v>8.8235294117647065</v>
      </c>
    </row>
    <row r="31" spans="2:22" ht="8" customHeight="1"/>
    <row r="32" spans="2:22">
      <c r="B32" s="119" t="s">
        <v>49</v>
      </c>
      <c r="D32" s="133">
        <v>2405965</v>
      </c>
      <c r="F32" s="120">
        <v>37337</v>
      </c>
      <c r="G32" s="123">
        <v>1.5518513361582571</v>
      </c>
      <c r="I32" s="120">
        <v>23614</v>
      </c>
      <c r="J32" s="123">
        <v>0.98147728666044598</v>
      </c>
      <c r="K32" s="120">
        <v>19504</v>
      </c>
      <c r="L32" s="122">
        <v>82.595070720758869</v>
      </c>
      <c r="M32" s="121">
        <v>579</v>
      </c>
      <c r="N32" s="122">
        <v>2.4519352926230198</v>
      </c>
      <c r="O32" s="121">
        <v>796</v>
      </c>
      <c r="P32" s="122">
        <v>3.3708816803591088</v>
      </c>
      <c r="Q32" s="121">
        <v>561</v>
      </c>
      <c r="R32" s="122">
        <v>2.3757093249767092</v>
      </c>
      <c r="S32" s="121">
        <v>703</v>
      </c>
      <c r="T32" s="122">
        <v>2.9770475141864998</v>
      </c>
      <c r="U32" s="121">
        <v>1471</v>
      </c>
      <c r="V32" s="123">
        <v>6.2293554670957896</v>
      </c>
    </row>
    <row r="34" spans="2:22">
      <c r="B34" s="244" t="s">
        <v>158</v>
      </c>
      <c r="C34" s="202"/>
      <c r="D34" s="202"/>
      <c r="E34" s="202"/>
      <c r="F34" s="202"/>
      <c r="G34" s="202"/>
      <c r="H34" s="202"/>
      <c r="I34" s="202"/>
      <c r="J34" s="202"/>
      <c r="K34" s="202"/>
      <c r="L34" s="202"/>
      <c r="M34" s="202"/>
      <c r="N34" s="202"/>
      <c r="O34" s="202"/>
      <c r="P34" s="202"/>
      <c r="Q34" s="202"/>
      <c r="R34" s="202"/>
      <c r="S34" s="202"/>
      <c r="T34" s="202"/>
      <c r="U34" s="202"/>
      <c r="V34" s="202"/>
    </row>
    <row r="35" spans="2:22">
      <c r="B35" s="202"/>
      <c r="C35" s="202"/>
      <c r="D35" s="202"/>
      <c r="E35" s="202"/>
      <c r="F35" s="202"/>
      <c r="G35" s="202"/>
      <c r="H35" s="202"/>
      <c r="I35" s="202"/>
      <c r="J35" s="202"/>
      <c r="K35" s="202"/>
      <c r="L35" s="202"/>
      <c r="M35" s="202"/>
      <c r="N35" s="202"/>
      <c r="O35" s="202"/>
      <c r="P35" s="202"/>
      <c r="Q35" s="202"/>
      <c r="R35" s="202"/>
      <c r="S35" s="202"/>
      <c r="T35" s="202"/>
      <c r="U35" s="202"/>
      <c r="V35" s="202"/>
    </row>
  </sheetData>
  <mergeCells count="31">
    <mergeCell ref="A4:V4"/>
    <mergeCell ref="K10"/>
    <mergeCell ref="K8:V8"/>
    <mergeCell ref="O10"/>
    <mergeCell ref="D10"/>
    <mergeCell ref="F10"/>
    <mergeCell ref="J10"/>
    <mergeCell ref="P10"/>
    <mergeCell ref="R10"/>
    <mergeCell ref="B5:V5"/>
    <mergeCell ref="T10"/>
    <mergeCell ref="Q9:R9"/>
    <mergeCell ref="V10"/>
    <mergeCell ref="F8:G9"/>
    <mergeCell ref="U9:V9"/>
    <mergeCell ref="K9:L9"/>
    <mergeCell ref="G10"/>
    <mergeCell ref="M10"/>
    <mergeCell ref="Q10"/>
    <mergeCell ref="D7:D9"/>
    <mergeCell ref="B34:V35"/>
    <mergeCell ref="S10"/>
    <mergeCell ref="B7:B10"/>
    <mergeCell ref="L10"/>
    <mergeCell ref="N10"/>
    <mergeCell ref="I10"/>
    <mergeCell ref="I8:J9"/>
    <mergeCell ref="U10"/>
    <mergeCell ref="M9:N9"/>
    <mergeCell ref="O9:P9"/>
    <mergeCell ref="S9:T9"/>
  </mergeCells>
  <printOptions horizontalCentered="1" verticalCentered="1"/>
  <pageMargins left="0.27777777777777779" right="0.27777777777777779" top="0.27777777777777779" bottom="0.27777777777777779" header="0.1388888888888889" footer="0.1388888888888889"/>
  <pageSetup paperSize="9" scale="62"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AC36"/>
  <sheetViews>
    <sheetView showGridLines="0" workbookViewId="0"/>
  </sheetViews>
  <sheetFormatPr baseColWidth="10" defaultColWidth="8.7265625" defaultRowHeight="14.5"/>
  <cols>
    <col min="1" max="1" width="0.7265625" customWidth="1"/>
    <col min="3" max="3" width="0.7265625" customWidth="1"/>
    <col min="6" max="6" width="0.7265625" customWidth="1"/>
    <col min="9" max="9" width="0.7265625" customWidth="1"/>
    <col min="12" max="12" width="0.7265625" customWidth="1"/>
    <col min="15" max="15" width="0.7265625" customWidth="1"/>
    <col min="18" max="18" width="0.7265625" customWidth="1"/>
    <col min="21" max="21" width="0.7265625" customWidth="1"/>
    <col min="24" max="24" width="0.7265625" customWidth="1"/>
    <col min="27" max="27" width="0.7265625" customWidth="1"/>
  </cols>
  <sheetData>
    <row r="2" spans="2:29" ht="49" customHeight="1"/>
    <row r="3" spans="2:29" ht="9" customHeight="1"/>
    <row r="4" spans="2:29" ht="21">
      <c r="B4" s="201" t="s">
        <v>18</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2:29" ht="23"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row>
    <row r="7" spans="2:29" ht="9" customHeight="1"/>
    <row r="8" spans="2:29" ht="23" customHeight="1">
      <c r="B8" s="204" t="s">
        <v>159</v>
      </c>
      <c r="D8" s="204" t="s">
        <v>160</v>
      </c>
      <c r="E8" s="210"/>
      <c r="F8" s="210"/>
      <c r="G8" s="210"/>
      <c r="H8" s="210"/>
      <c r="I8" s="210"/>
      <c r="J8" s="210"/>
      <c r="K8" s="210"/>
      <c r="L8" s="210"/>
      <c r="M8" s="210"/>
      <c r="N8" s="210"/>
      <c r="O8" s="210"/>
      <c r="P8" s="210"/>
      <c r="Q8" s="210"/>
      <c r="R8" s="210"/>
      <c r="S8" s="210"/>
      <c r="T8" s="210"/>
      <c r="U8" s="210"/>
      <c r="V8" s="210"/>
      <c r="W8" s="210"/>
      <c r="X8" s="210"/>
      <c r="Y8" s="210"/>
      <c r="Z8" s="211"/>
      <c r="AB8" s="204" t="s">
        <v>161</v>
      </c>
      <c r="AC8" s="206"/>
    </row>
    <row r="9" spans="2:29" ht="23" customHeight="1">
      <c r="B9" s="249"/>
      <c r="D9" s="204" t="s">
        <v>162</v>
      </c>
      <c r="E9" s="211"/>
      <c r="G9" s="204" t="s">
        <v>163</v>
      </c>
      <c r="H9" s="211"/>
      <c r="J9" s="204" t="s">
        <v>164</v>
      </c>
      <c r="K9" s="211"/>
      <c r="M9" s="204" t="s">
        <v>165</v>
      </c>
      <c r="N9" s="211"/>
      <c r="P9" s="204" t="s">
        <v>166</v>
      </c>
      <c r="Q9" s="211"/>
      <c r="S9" s="204" t="s">
        <v>167</v>
      </c>
      <c r="T9" s="211"/>
      <c r="V9" s="204" t="s">
        <v>168</v>
      </c>
      <c r="W9" s="211"/>
      <c r="Y9" s="204" t="s">
        <v>169</v>
      </c>
      <c r="Z9" s="211"/>
      <c r="AB9" s="207"/>
      <c r="AC9" s="209"/>
    </row>
    <row r="10" spans="2:29" ht="23" customHeight="1">
      <c r="B10" s="220"/>
      <c r="D10" s="4" t="s">
        <v>119</v>
      </c>
      <c r="E10" s="4" t="s">
        <v>170</v>
      </c>
      <c r="G10" s="4" t="s">
        <v>119</v>
      </c>
      <c r="H10" s="4" t="s">
        <v>170</v>
      </c>
      <c r="J10" s="4" t="s">
        <v>119</v>
      </c>
      <c r="K10" s="4" t="s">
        <v>170</v>
      </c>
      <c r="M10" s="4" t="s">
        <v>119</v>
      </c>
      <c r="N10" s="4" t="s">
        <v>170</v>
      </c>
      <c r="P10" s="4" t="s">
        <v>119</v>
      </c>
      <c r="Q10" s="4" t="s">
        <v>170</v>
      </c>
      <c r="S10" s="4" t="s">
        <v>119</v>
      </c>
      <c r="T10" s="4" t="s">
        <v>170</v>
      </c>
      <c r="V10" s="4" t="s">
        <v>119</v>
      </c>
      <c r="W10" s="4" t="s">
        <v>170</v>
      </c>
      <c r="Y10" s="4" t="s">
        <v>119</v>
      </c>
      <c r="Z10" s="4" t="s">
        <v>170</v>
      </c>
      <c r="AB10" s="4" t="s">
        <v>119</v>
      </c>
      <c r="AC10" s="4" t="s">
        <v>170</v>
      </c>
    </row>
    <row r="11" spans="2:29" ht="9" customHeight="1"/>
    <row r="12" spans="2:29" ht="23" customHeight="1">
      <c r="B12" s="29" t="s">
        <v>120</v>
      </c>
      <c r="D12" s="95">
        <v>2914</v>
      </c>
      <c r="E12" s="124">
        <f>IFERROR(D12/AB12*100,"-")</f>
        <v>0.19623714929512207</v>
      </c>
      <c r="G12" s="95">
        <v>53892</v>
      </c>
      <c r="H12" s="124">
        <f>IFERROR(G12/AB12*100,"-")</f>
        <v>3.6292424330174051</v>
      </c>
      <c r="J12" s="95">
        <v>30703</v>
      </c>
      <c r="K12" s="124">
        <f>IFERROR(J12/AB12*100,"-")</f>
        <v>2.0676284127687485</v>
      </c>
      <c r="M12" s="95">
        <v>39215</v>
      </c>
      <c r="N12" s="124">
        <f>IFERROR(M12/AB12*100,"-")</f>
        <v>2.6408509984928665</v>
      </c>
      <c r="P12" s="95">
        <v>50350</v>
      </c>
      <c r="Q12" s="124">
        <f>IFERROR(P12/AB12*100,"-")</f>
        <v>3.3907139557341788</v>
      </c>
      <c r="S12" s="95">
        <v>88455</v>
      </c>
      <c r="T12" s="124">
        <f>IFERROR(S12/AB12*100,"-")</f>
        <v>5.9568143585792805</v>
      </c>
      <c r="V12" s="95">
        <v>326282</v>
      </c>
      <c r="W12" s="124">
        <f>IFERROR(V12/AB12*100,"-")</f>
        <v>21.972769233462948</v>
      </c>
      <c r="Y12" s="95">
        <v>893127</v>
      </c>
      <c r="Z12" s="124">
        <f>IFERROR(Y12/AB12*100,"-")</f>
        <v>60.145743458649449</v>
      </c>
      <c r="AB12" s="66">
        <f>D12+G12+J12+M12+P12+S12+V12+Y12</f>
        <v>1484938</v>
      </c>
      <c r="AC12" s="134">
        <f>E12+H12+K12+N12+Q12+T12+W12+Z12</f>
        <v>100</v>
      </c>
    </row>
    <row r="13" spans="2:29" ht="23" customHeight="1">
      <c r="B13" s="30" t="s">
        <v>121</v>
      </c>
      <c r="D13" s="87">
        <v>3731</v>
      </c>
      <c r="E13" s="126">
        <f>IFERROR(D13/AB13*100,"-")</f>
        <v>0.40509127311142884</v>
      </c>
      <c r="G13" s="87">
        <v>113697</v>
      </c>
      <c r="H13" s="126">
        <f>IFERROR(G13/AB13*100,"-")</f>
        <v>12.344589246569319</v>
      </c>
      <c r="J13" s="87">
        <v>50406</v>
      </c>
      <c r="K13" s="126">
        <f>IFERROR(J13/AB13*100,"-")</f>
        <v>5.4728037288809119</v>
      </c>
      <c r="M13" s="87">
        <v>50878</v>
      </c>
      <c r="N13" s="126">
        <f>IFERROR(M13/AB13*100,"-")</f>
        <v>5.5240508693013339</v>
      </c>
      <c r="P13" s="87">
        <v>54343</v>
      </c>
      <c r="Q13" s="126">
        <f>IFERROR(P13/AB13*100,"-")</f>
        <v>5.9002613387012541</v>
      </c>
      <c r="S13" s="87">
        <v>87980</v>
      </c>
      <c r="T13" s="126">
        <f>IFERROR(S13/AB13*100,"-")</f>
        <v>9.5523801148066223</v>
      </c>
      <c r="V13" s="87">
        <v>202288</v>
      </c>
      <c r="W13" s="126">
        <f>IFERROR(V13/AB13*100,"-")</f>
        <v>21.963308350352378</v>
      </c>
      <c r="Y13" s="87">
        <v>357704</v>
      </c>
      <c r="Z13" s="126">
        <f>IFERROR(Y13/AB13*100,"-")</f>
        <v>38.837515078276752</v>
      </c>
      <c r="AB13" s="135">
        <f>D13+G13+J13+M13+P13+S13+V13+Y13</f>
        <v>921027</v>
      </c>
      <c r="AC13" s="136">
        <f>E13+H13+K13+N13+Q13+T13+W13+Z13</f>
        <v>100</v>
      </c>
    </row>
    <row r="14" spans="2:29" ht="9" customHeight="1"/>
    <row r="15" spans="2:29" ht="23" customHeight="1">
      <c r="B15" s="31" t="s">
        <v>171</v>
      </c>
      <c r="D15" s="60">
        <f>D12+D13</f>
        <v>6645</v>
      </c>
      <c r="E15" s="137">
        <f>IFERROR(D15/AB15*100,"-")</f>
        <v>0.27618855635888301</v>
      </c>
      <c r="G15" s="60">
        <f>G12+G13</f>
        <v>167589</v>
      </c>
      <c r="H15" s="137">
        <f>IFERROR(G15/AB15*100,"-")</f>
        <v>6.9655626744362449</v>
      </c>
      <c r="J15" s="60">
        <f>J12+J13</f>
        <v>81109</v>
      </c>
      <c r="K15" s="137">
        <f>IFERROR(J15/AB15*100,"-")</f>
        <v>3.3711629221538968</v>
      </c>
      <c r="M15" s="60">
        <f>M12+M13</f>
        <v>90093</v>
      </c>
      <c r="N15" s="137">
        <f>IFERROR(M15/AB15*100,"-")</f>
        <v>3.7445681878165313</v>
      </c>
      <c r="P15" s="60">
        <f>P12+P13</f>
        <v>104693</v>
      </c>
      <c r="Q15" s="137">
        <f>IFERROR(P15/AB15*100,"-")</f>
        <v>4.3513933078826996</v>
      </c>
      <c r="S15" s="60">
        <f>S12+S13</f>
        <v>176435</v>
      </c>
      <c r="T15" s="137">
        <f>IFERROR(S15/AB15*100,"-")</f>
        <v>7.3332321958133218</v>
      </c>
      <c r="V15" s="60">
        <f>V12+V13</f>
        <v>528570</v>
      </c>
      <c r="W15" s="137">
        <f>IFERROR(V15/AB15*100,"-")</f>
        <v>21.969147514614718</v>
      </c>
      <c r="Y15" s="60">
        <f>Y12+Y13</f>
        <v>1250831</v>
      </c>
      <c r="Z15" s="137">
        <f>IFERROR(Y15/AB15*100,"-")</f>
        <v>51.988744640923699</v>
      </c>
      <c r="AB15" s="60">
        <f>D15+G15+J15+M15+P15+S15+V15+Y15</f>
        <v>2405965</v>
      </c>
      <c r="AC15" s="137">
        <f>E15+H15+K15+N15+Q15+T15+W15+Z15</f>
        <v>100</v>
      </c>
    </row>
    <row r="36" spans="2:2">
      <c r="B36" s="32" t="s">
        <v>172</v>
      </c>
    </row>
  </sheetData>
  <mergeCells count="13">
    <mergeCell ref="B8:B10"/>
    <mergeCell ref="B5:AB5"/>
    <mergeCell ref="S9:T9"/>
    <mergeCell ref="B4:AC4"/>
    <mergeCell ref="D9:E9"/>
    <mergeCell ref="Y9:Z9"/>
    <mergeCell ref="J9:K9"/>
    <mergeCell ref="P9:Q9"/>
    <mergeCell ref="G9:H9"/>
    <mergeCell ref="V9:W9"/>
    <mergeCell ref="AB8:AC9"/>
    <mergeCell ref="D8:Z8"/>
    <mergeCell ref="M9:N9"/>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X30"/>
  <sheetViews>
    <sheetView showGridLines="0" workbookViewId="0"/>
  </sheetViews>
  <sheetFormatPr baseColWidth="10" defaultColWidth="8.7265625" defaultRowHeight="14.5"/>
  <cols>
    <col min="1" max="1" width="0.6328125" customWidth="1"/>
    <col min="2" max="2" width="32" customWidth="1"/>
    <col min="3" max="3" width="0.36328125" customWidth="1"/>
    <col min="4" max="5" width="12" customWidth="1"/>
    <col min="6" max="6" width="0.36328125" customWidth="1"/>
    <col min="7" max="7" width="0" hidden="1" customWidth="1"/>
    <col min="8" max="9" width="12" customWidth="1"/>
    <col min="10" max="10" width="0.36328125" customWidth="1"/>
    <col min="11" max="12" width="12" customWidth="1"/>
    <col min="13" max="13" width="0.36328125" customWidth="1"/>
    <col min="14" max="15" width="12" customWidth="1"/>
    <col min="16" max="16" width="0.36328125" customWidth="1"/>
    <col min="17" max="18" width="12" customWidth="1"/>
    <col min="19" max="19" width="0.36328125" customWidth="1"/>
    <col min="20" max="21" width="12" customWidth="1"/>
    <col min="22" max="22" width="0.36328125" customWidth="1"/>
    <col min="23" max="24" width="12" customWidth="1"/>
  </cols>
  <sheetData>
    <row r="1" spans="1:24" ht="10" customHeight="1"/>
    <row r="2" spans="1:24" ht="50" customHeight="1"/>
    <row r="3" spans="1:24" ht="3" customHeight="1"/>
    <row r="4" spans="1:24" ht="15" customHeight="1">
      <c r="A4" s="201" t="s">
        <v>173</v>
      </c>
      <c r="B4" s="202"/>
      <c r="C4" s="202"/>
      <c r="D4" s="202"/>
      <c r="E4" s="202"/>
      <c r="F4" s="202"/>
      <c r="G4" s="202"/>
      <c r="H4" s="202"/>
      <c r="I4" s="202"/>
      <c r="J4" s="202"/>
      <c r="K4" s="202"/>
      <c r="L4" s="202"/>
      <c r="M4" s="202"/>
      <c r="N4" s="202"/>
      <c r="O4" s="202"/>
      <c r="P4" s="202"/>
      <c r="Q4" s="202"/>
      <c r="R4" s="202"/>
      <c r="S4" s="202"/>
      <c r="T4" s="202"/>
      <c r="U4" s="202"/>
      <c r="V4" s="202"/>
    </row>
    <row r="5" spans="1:24" ht="15" customHeight="1">
      <c r="B5" s="203" t="s">
        <v>113</v>
      </c>
      <c r="C5" s="202"/>
      <c r="D5" s="202"/>
      <c r="E5" s="202"/>
      <c r="F5" s="202"/>
      <c r="G5" s="202"/>
      <c r="H5" s="202"/>
      <c r="I5" s="202"/>
      <c r="J5" s="202"/>
      <c r="K5" s="202"/>
      <c r="L5" s="202"/>
      <c r="M5" s="202"/>
      <c r="N5" s="202"/>
      <c r="O5" s="202"/>
      <c r="P5" s="202"/>
      <c r="Q5" s="202"/>
      <c r="R5" s="202"/>
      <c r="S5" s="202"/>
      <c r="T5" s="202"/>
      <c r="U5" s="202"/>
      <c r="V5" s="202"/>
    </row>
    <row r="6" spans="1:24" ht="4.5" customHeight="1"/>
    <row r="7" spans="1:24" ht="52.5" customHeight="1">
      <c r="B7" s="250" t="s">
        <v>114</v>
      </c>
      <c r="D7" s="251" t="s">
        <v>60</v>
      </c>
      <c r="E7" s="216"/>
      <c r="H7" s="251" t="s">
        <v>61</v>
      </c>
      <c r="I7" s="216"/>
      <c r="K7" s="251" t="s">
        <v>66</v>
      </c>
      <c r="L7" s="216"/>
      <c r="N7" s="251" t="s">
        <v>65</v>
      </c>
      <c r="O7" s="216"/>
      <c r="Q7" s="251" t="s">
        <v>64</v>
      </c>
      <c r="R7" s="216"/>
      <c r="T7" s="251" t="s">
        <v>174</v>
      </c>
      <c r="U7" s="216"/>
      <c r="W7" s="251" t="s">
        <v>62</v>
      </c>
      <c r="X7" s="216"/>
    </row>
    <row r="8" spans="1:24" ht="36" customHeight="1">
      <c r="B8" s="231"/>
      <c r="D8" s="20" t="s">
        <v>119</v>
      </c>
      <c r="E8" s="26" t="s">
        <v>128</v>
      </c>
      <c r="H8" s="20" t="s">
        <v>119</v>
      </c>
      <c r="I8" s="26" t="s">
        <v>175</v>
      </c>
      <c r="K8" s="20" t="s">
        <v>119</v>
      </c>
      <c r="L8" s="26" t="s">
        <v>176</v>
      </c>
      <c r="N8" s="20" t="s">
        <v>119</v>
      </c>
      <c r="O8" s="26" t="s">
        <v>176</v>
      </c>
      <c r="Q8" s="20" t="s">
        <v>119</v>
      </c>
      <c r="R8" s="26" t="s">
        <v>176</v>
      </c>
      <c r="T8" s="20" t="s">
        <v>119</v>
      </c>
      <c r="U8" s="26" t="s">
        <v>176</v>
      </c>
      <c r="W8" s="20" t="s">
        <v>119</v>
      </c>
      <c r="X8" s="26" t="s">
        <v>176</v>
      </c>
    </row>
    <row r="9" spans="1:24" ht="4.5" customHeight="1"/>
    <row r="10" spans="1:24">
      <c r="B10" s="107" t="s">
        <v>88</v>
      </c>
      <c r="D10" s="95">
        <v>471830</v>
      </c>
      <c r="E10" s="138">
        <v>19.610842219234279</v>
      </c>
      <c r="H10" s="95">
        <v>453755</v>
      </c>
      <c r="I10" s="138">
        <v>96.169171099760504</v>
      </c>
      <c r="K10" s="95">
        <v>90375</v>
      </c>
      <c r="L10" s="138">
        <v>19.91713589932893</v>
      </c>
      <c r="N10" s="95">
        <v>155092</v>
      </c>
      <c r="O10" s="138">
        <v>34.179678460843412</v>
      </c>
      <c r="Q10" s="95">
        <v>124175</v>
      </c>
      <c r="R10" s="138">
        <v>27.366089629866341</v>
      </c>
      <c r="T10" s="95">
        <v>369642</v>
      </c>
      <c r="U10" s="138">
        <v>81.462903990038683</v>
      </c>
      <c r="W10" s="95">
        <v>84113</v>
      </c>
      <c r="X10" s="138">
        <v>18.537096009961321</v>
      </c>
    </row>
    <row r="11" spans="1:24">
      <c r="B11" s="111" t="s">
        <v>89</v>
      </c>
      <c r="D11" s="72">
        <v>63419</v>
      </c>
      <c r="E11" s="139">
        <v>2.6359070061285181</v>
      </c>
      <c r="H11" s="72">
        <v>59571</v>
      </c>
      <c r="I11" s="139">
        <v>93.932417729702451</v>
      </c>
      <c r="K11" s="72">
        <v>15028</v>
      </c>
      <c r="L11" s="139">
        <v>25.227040002685872</v>
      </c>
      <c r="N11" s="72">
        <v>18326</v>
      </c>
      <c r="O11" s="139">
        <v>30.76329086300381</v>
      </c>
      <c r="Q11" s="72">
        <v>18356</v>
      </c>
      <c r="R11" s="139">
        <v>30.813650937536721</v>
      </c>
      <c r="T11" s="72">
        <v>51710</v>
      </c>
      <c r="U11" s="139">
        <v>86.803981803226407</v>
      </c>
      <c r="W11" s="72">
        <v>7861</v>
      </c>
      <c r="X11" s="139">
        <v>13.196018196773601</v>
      </c>
    </row>
    <row r="12" spans="1:24">
      <c r="B12" s="111" t="s">
        <v>90</v>
      </c>
      <c r="D12" s="72">
        <v>50862</v>
      </c>
      <c r="E12" s="139">
        <v>2.1139958395072251</v>
      </c>
      <c r="H12" s="72">
        <v>45374</v>
      </c>
      <c r="I12" s="139">
        <v>89.210019267822744</v>
      </c>
      <c r="K12" s="72">
        <v>7613</v>
      </c>
      <c r="L12" s="139">
        <v>16.778331202891529</v>
      </c>
      <c r="N12" s="72">
        <v>11765</v>
      </c>
      <c r="O12" s="139">
        <v>25.928946092475869</v>
      </c>
      <c r="Q12" s="72">
        <v>17227</v>
      </c>
      <c r="R12" s="139">
        <v>37.966676951558163</v>
      </c>
      <c r="T12" s="72">
        <v>36605</v>
      </c>
      <c r="U12" s="139">
        <v>80.673954246925547</v>
      </c>
      <c r="W12" s="72">
        <v>8769</v>
      </c>
      <c r="X12" s="139">
        <v>19.32604575307445</v>
      </c>
    </row>
    <row r="13" spans="1:24">
      <c r="B13" s="111" t="s">
        <v>91</v>
      </c>
      <c r="D13" s="72">
        <v>51051</v>
      </c>
      <c r="E13" s="139">
        <v>2.121851315376575</v>
      </c>
      <c r="H13" s="72">
        <v>49560</v>
      </c>
      <c r="I13" s="139">
        <v>97.079391197038262</v>
      </c>
      <c r="K13" s="72">
        <v>8990</v>
      </c>
      <c r="L13" s="139">
        <v>18.139628732849069</v>
      </c>
      <c r="N13" s="72">
        <v>12339</v>
      </c>
      <c r="O13" s="139">
        <v>24.897094430992741</v>
      </c>
      <c r="Q13" s="72">
        <v>18083</v>
      </c>
      <c r="R13" s="139">
        <v>36.487086359967719</v>
      </c>
      <c r="T13" s="72">
        <v>39412</v>
      </c>
      <c r="U13" s="139">
        <v>79.523809523809518</v>
      </c>
      <c r="W13" s="72">
        <v>10148</v>
      </c>
      <c r="X13" s="139">
        <v>20.476190476190471</v>
      </c>
    </row>
    <row r="14" spans="1:24">
      <c r="B14" s="111" t="s">
        <v>92</v>
      </c>
      <c r="D14" s="72">
        <v>88754</v>
      </c>
      <c r="E14" s="139">
        <v>3.688914842900874</v>
      </c>
      <c r="H14" s="72">
        <v>86622</v>
      </c>
      <c r="I14" s="139">
        <v>97.597854744574903</v>
      </c>
      <c r="K14" s="72">
        <v>26476</v>
      </c>
      <c r="L14" s="139">
        <v>30.56498349149177</v>
      </c>
      <c r="N14" s="72">
        <v>27898</v>
      </c>
      <c r="O14" s="139">
        <v>32.206598785527923</v>
      </c>
      <c r="Q14" s="72">
        <v>23033</v>
      </c>
      <c r="R14" s="139">
        <v>26.590242663526588</v>
      </c>
      <c r="T14" s="72">
        <v>77407</v>
      </c>
      <c r="U14" s="139">
        <v>89.361824940546285</v>
      </c>
      <c r="W14" s="72">
        <v>9215</v>
      </c>
      <c r="X14" s="139">
        <v>10.638175059453721</v>
      </c>
    </row>
    <row r="15" spans="1:24">
      <c r="B15" s="111" t="s">
        <v>93</v>
      </c>
      <c r="D15" s="72">
        <v>25923</v>
      </c>
      <c r="E15" s="139">
        <v>1.077447095032555</v>
      </c>
      <c r="H15" s="72">
        <v>25434</v>
      </c>
      <c r="I15" s="139">
        <v>98.113644254137256</v>
      </c>
      <c r="K15" s="72">
        <v>5225</v>
      </c>
      <c r="L15" s="139">
        <v>20.543367146339541</v>
      </c>
      <c r="N15" s="72">
        <v>8801</v>
      </c>
      <c r="O15" s="139">
        <v>34.603286938743423</v>
      </c>
      <c r="Q15" s="72">
        <v>6753</v>
      </c>
      <c r="R15" s="139">
        <v>26.55107336635999</v>
      </c>
      <c r="T15" s="72">
        <v>20779</v>
      </c>
      <c r="U15" s="139">
        <v>81.697727451442944</v>
      </c>
      <c r="W15" s="72">
        <v>4655</v>
      </c>
      <c r="X15" s="139">
        <v>18.302272548557049</v>
      </c>
    </row>
    <row r="16" spans="1:24">
      <c r="B16" s="111" t="s">
        <v>94</v>
      </c>
      <c r="D16" s="72">
        <v>161882</v>
      </c>
      <c r="E16" s="139">
        <v>6.7283605538733946</v>
      </c>
      <c r="H16" s="72">
        <v>158252</v>
      </c>
      <c r="I16" s="139">
        <v>97.75762592505653</v>
      </c>
      <c r="K16" s="72">
        <v>34398</v>
      </c>
      <c r="L16" s="139">
        <v>21.736218183656451</v>
      </c>
      <c r="N16" s="72">
        <v>42579</v>
      </c>
      <c r="O16" s="139">
        <v>26.905821095467989</v>
      </c>
      <c r="Q16" s="72">
        <v>52028</v>
      </c>
      <c r="R16" s="139">
        <v>32.876677703915277</v>
      </c>
      <c r="T16" s="72">
        <v>129005</v>
      </c>
      <c r="U16" s="139">
        <v>81.51871698303971</v>
      </c>
      <c r="W16" s="72">
        <v>29247</v>
      </c>
      <c r="X16" s="139">
        <v>18.48128301696029</v>
      </c>
    </row>
    <row r="17" spans="2:24">
      <c r="B17" s="111" t="s">
        <v>95</v>
      </c>
      <c r="D17" s="72">
        <v>105904</v>
      </c>
      <c r="E17" s="139">
        <v>4.4017265421566814</v>
      </c>
      <c r="H17" s="72">
        <v>102347</v>
      </c>
      <c r="I17" s="139">
        <v>96.64129777912072</v>
      </c>
      <c r="K17" s="72">
        <v>25705</v>
      </c>
      <c r="L17" s="139">
        <v>25.115538315729822</v>
      </c>
      <c r="N17" s="72">
        <v>27770</v>
      </c>
      <c r="O17" s="139">
        <v>27.133184167586741</v>
      </c>
      <c r="Q17" s="72">
        <v>32385</v>
      </c>
      <c r="R17" s="139">
        <v>31.64235395272944</v>
      </c>
      <c r="T17" s="72">
        <v>85860</v>
      </c>
      <c r="U17" s="139">
        <v>83.891076436045992</v>
      </c>
      <c r="W17" s="72">
        <v>16487</v>
      </c>
      <c r="X17" s="139">
        <v>16.108923563954001</v>
      </c>
    </row>
    <row r="18" spans="2:24">
      <c r="B18" s="111" t="s">
        <v>96</v>
      </c>
      <c r="D18" s="72">
        <v>434532</v>
      </c>
      <c r="E18" s="139">
        <v>18.06061185428716</v>
      </c>
      <c r="H18" s="72">
        <v>400729</v>
      </c>
      <c r="I18" s="139">
        <v>92.220826084154908</v>
      </c>
      <c r="K18" s="72">
        <v>51335</v>
      </c>
      <c r="L18" s="139">
        <v>12.810403040458761</v>
      </c>
      <c r="N18" s="72">
        <v>111109</v>
      </c>
      <c r="O18" s="139">
        <v>27.72671805634231</v>
      </c>
      <c r="Q18" s="72">
        <v>142890</v>
      </c>
      <c r="R18" s="139">
        <v>35.65751418040621</v>
      </c>
      <c r="T18" s="72">
        <v>305334</v>
      </c>
      <c r="U18" s="139">
        <v>76.194635277207283</v>
      </c>
      <c r="W18" s="72">
        <v>95395</v>
      </c>
      <c r="X18" s="139">
        <v>23.80536472279271</v>
      </c>
    </row>
    <row r="19" spans="2:24">
      <c r="B19" s="111" t="s">
        <v>97</v>
      </c>
      <c r="D19" s="72">
        <v>248567</v>
      </c>
      <c r="E19" s="139">
        <v>10.331280795855299</v>
      </c>
      <c r="H19" s="72">
        <v>228259</v>
      </c>
      <c r="I19" s="139">
        <v>91.829969384512026</v>
      </c>
      <c r="K19" s="72">
        <v>51496</v>
      </c>
      <c r="L19" s="139">
        <v>22.560337160856751</v>
      </c>
      <c r="N19" s="72">
        <v>73966</v>
      </c>
      <c r="O19" s="139">
        <v>32.404417788564743</v>
      </c>
      <c r="Q19" s="72">
        <v>70967</v>
      </c>
      <c r="R19" s="139">
        <v>31.090559408391339</v>
      </c>
      <c r="T19" s="72">
        <v>196429</v>
      </c>
      <c r="U19" s="139">
        <v>86.055314357812847</v>
      </c>
      <c r="W19" s="72">
        <v>31830</v>
      </c>
      <c r="X19" s="139">
        <v>13.944685642187171</v>
      </c>
    </row>
    <row r="20" spans="2:24">
      <c r="B20" s="111" t="s">
        <v>98</v>
      </c>
      <c r="D20" s="72">
        <v>62011</v>
      </c>
      <c r="E20" s="139">
        <v>2.5773857890700822</v>
      </c>
      <c r="H20" s="72">
        <v>58745</v>
      </c>
      <c r="I20" s="139">
        <v>94.733192498105183</v>
      </c>
      <c r="K20" s="72">
        <v>13142</v>
      </c>
      <c r="L20" s="139">
        <v>22.371265639628909</v>
      </c>
      <c r="N20" s="72">
        <v>14150</v>
      </c>
      <c r="O20" s="139">
        <v>24.08715635373223</v>
      </c>
      <c r="Q20" s="72">
        <v>15286</v>
      </c>
      <c r="R20" s="139">
        <v>26.02093795216614</v>
      </c>
      <c r="T20" s="72">
        <v>42578</v>
      </c>
      <c r="U20" s="139">
        <v>72.479359945527278</v>
      </c>
      <c r="W20" s="72">
        <v>16167</v>
      </c>
      <c r="X20" s="139">
        <v>27.520640054472722</v>
      </c>
    </row>
    <row r="21" spans="2:24">
      <c r="B21" s="111" t="s">
        <v>99</v>
      </c>
      <c r="D21" s="72">
        <v>104183</v>
      </c>
      <c r="E21" s="139">
        <v>4.3301959920447706</v>
      </c>
      <c r="H21" s="72">
        <v>104164</v>
      </c>
      <c r="I21" s="139">
        <v>99.981762859583625</v>
      </c>
      <c r="K21" s="72">
        <v>27831</v>
      </c>
      <c r="L21" s="139">
        <v>26.7184439921662</v>
      </c>
      <c r="N21" s="72">
        <v>32912</v>
      </c>
      <c r="O21" s="139">
        <v>31.596328866018968</v>
      </c>
      <c r="Q21" s="72">
        <v>37889</v>
      </c>
      <c r="R21" s="139">
        <v>36.374371183902312</v>
      </c>
      <c r="T21" s="72">
        <v>98632</v>
      </c>
      <c r="U21" s="139">
        <v>94.689144042087477</v>
      </c>
      <c r="W21" s="72">
        <v>5532</v>
      </c>
      <c r="X21" s="139">
        <v>5.3108559579125227</v>
      </c>
    </row>
    <row r="22" spans="2:24">
      <c r="B22" s="111" t="s">
        <v>100</v>
      </c>
      <c r="D22" s="72">
        <v>292863</v>
      </c>
      <c r="E22" s="139">
        <v>12.1723715847903</v>
      </c>
      <c r="H22" s="72">
        <v>292737</v>
      </c>
      <c r="I22" s="139">
        <v>99.956976470226692</v>
      </c>
      <c r="K22" s="72">
        <v>73870</v>
      </c>
      <c r="L22" s="139">
        <v>25.23425463812227</v>
      </c>
      <c r="N22" s="72">
        <v>90000</v>
      </c>
      <c r="O22" s="139">
        <v>30.74431998688242</v>
      </c>
      <c r="Q22" s="72">
        <v>73468</v>
      </c>
      <c r="R22" s="139">
        <v>25.096930008847529</v>
      </c>
      <c r="T22" s="72">
        <v>237338</v>
      </c>
      <c r="U22" s="139">
        <v>81.075504633852219</v>
      </c>
      <c r="W22" s="72">
        <v>55399</v>
      </c>
      <c r="X22" s="139">
        <v>18.92449536614777</v>
      </c>
    </row>
    <row r="23" spans="2:24">
      <c r="B23" s="111" t="s">
        <v>101</v>
      </c>
      <c r="D23" s="72">
        <v>76310</v>
      </c>
      <c r="E23" s="139">
        <v>3.171700336455435</v>
      </c>
      <c r="H23" s="72">
        <v>71129</v>
      </c>
      <c r="I23" s="139">
        <v>93.210588389464036</v>
      </c>
      <c r="K23" s="72">
        <v>16047</v>
      </c>
      <c r="L23" s="139">
        <v>22.560418394747568</v>
      </c>
      <c r="N23" s="72">
        <v>21498</v>
      </c>
      <c r="O23" s="139">
        <v>30.223959285242309</v>
      </c>
      <c r="Q23" s="72">
        <v>22449</v>
      </c>
      <c r="R23" s="139">
        <v>31.560966694315962</v>
      </c>
      <c r="T23" s="72">
        <v>59994</v>
      </c>
      <c r="U23" s="139">
        <v>84.345344374305839</v>
      </c>
      <c r="W23" s="72">
        <v>11135</v>
      </c>
      <c r="X23" s="139">
        <v>15.65465562569416</v>
      </c>
    </row>
    <row r="24" spans="2:24">
      <c r="B24" s="111" t="s">
        <v>102</v>
      </c>
      <c r="D24" s="72">
        <v>24253</v>
      </c>
      <c r="E24" s="139">
        <v>1.0080362765044379</v>
      </c>
      <c r="H24" s="72">
        <v>24165</v>
      </c>
      <c r="I24" s="139">
        <v>99.637158289696117</v>
      </c>
      <c r="K24" s="72">
        <v>3145</v>
      </c>
      <c r="L24" s="139">
        <v>13.014690668321951</v>
      </c>
      <c r="N24" s="72">
        <v>6582</v>
      </c>
      <c r="O24" s="139">
        <v>27.237740533829921</v>
      </c>
      <c r="Q24" s="72">
        <v>7975</v>
      </c>
      <c r="R24" s="139">
        <v>33.002276019035797</v>
      </c>
      <c r="T24" s="72">
        <v>17702</v>
      </c>
      <c r="U24" s="139">
        <v>73.254707221187658</v>
      </c>
      <c r="W24" s="72">
        <v>6463</v>
      </c>
      <c r="X24" s="139">
        <v>26.745292778812331</v>
      </c>
    </row>
    <row r="25" spans="2:24">
      <c r="B25" s="111" t="s">
        <v>103</v>
      </c>
      <c r="D25" s="72">
        <v>122281</v>
      </c>
      <c r="E25" s="139">
        <v>5.082409760740493</v>
      </c>
      <c r="H25" s="72">
        <v>122136</v>
      </c>
      <c r="I25" s="139">
        <v>99.881420662245162</v>
      </c>
      <c r="K25" s="72">
        <v>19408</v>
      </c>
      <c r="L25" s="139">
        <v>15.890482740551519</v>
      </c>
      <c r="N25" s="72">
        <v>27577</v>
      </c>
      <c r="O25" s="139">
        <v>22.578928407676688</v>
      </c>
      <c r="Q25" s="72">
        <v>41092</v>
      </c>
      <c r="R25" s="139">
        <v>33.644461911311978</v>
      </c>
      <c r="T25" s="72">
        <v>88077</v>
      </c>
      <c r="U25" s="139">
        <v>72.113873059540197</v>
      </c>
      <c r="W25" s="72">
        <v>34059</v>
      </c>
      <c r="X25" s="139">
        <v>27.88612694045981</v>
      </c>
    </row>
    <row r="26" spans="2:24">
      <c r="B26" s="111" t="s">
        <v>104</v>
      </c>
      <c r="D26" s="72">
        <v>15399</v>
      </c>
      <c r="E26" s="139">
        <v>0.64003424821225574</v>
      </c>
      <c r="H26" s="72">
        <v>15391</v>
      </c>
      <c r="I26" s="139">
        <v>99.948048574582756</v>
      </c>
      <c r="K26" s="72">
        <v>2227</v>
      </c>
      <c r="L26" s="139">
        <v>14.469495159508799</v>
      </c>
      <c r="N26" s="72">
        <v>4562</v>
      </c>
      <c r="O26" s="139">
        <v>29.640699109869409</v>
      </c>
      <c r="Q26" s="72">
        <v>3964</v>
      </c>
      <c r="R26" s="139">
        <v>25.75531154570853</v>
      </c>
      <c r="T26" s="72">
        <v>10753</v>
      </c>
      <c r="U26" s="139">
        <v>69.865505815086735</v>
      </c>
      <c r="W26" s="72">
        <v>4638</v>
      </c>
      <c r="X26" s="139">
        <v>30.134494184913262</v>
      </c>
    </row>
    <row r="27" spans="2:24">
      <c r="B27" s="111" t="s">
        <v>105</v>
      </c>
      <c r="D27" s="72">
        <v>2550</v>
      </c>
      <c r="E27" s="139">
        <v>0.10598657918963909</v>
      </c>
      <c r="H27" s="72">
        <v>2510</v>
      </c>
      <c r="I27" s="139">
        <v>98.431372549019599</v>
      </c>
      <c r="K27" s="72">
        <v>445</v>
      </c>
      <c r="L27" s="139">
        <v>17.729083665338649</v>
      </c>
      <c r="N27" s="72">
        <v>609</v>
      </c>
      <c r="O27" s="139">
        <v>24.262948207171309</v>
      </c>
      <c r="Q27" s="72">
        <v>691</v>
      </c>
      <c r="R27" s="139">
        <v>27.529880478087652</v>
      </c>
      <c r="T27" s="72">
        <v>1745</v>
      </c>
      <c r="U27" s="139">
        <v>69.521912350597617</v>
      </c>
      <c r="W27" s="72">
        <v>765</v>
      </c>
      <c r="X27" s="139">
        <v>30.47808764940239</v>
      </c>
    </row>
    <row r="28" spans="2:24">
      <c r="B28" s="115" t="s">
        <v>106</v>
      </c>
      <c r="D28" s="87">
        <v>3391</v>
      </c>
      <c r="E28" s="140">
        <v>0.1409413686400259</v>
      </c>
      <c r="H28" s="87">
        <v>3328</v>
      </c>
      <c r="I28" s="140">
        <v>98.142140961368327</v>
      </c>
      <c r="K28" s="87">
        <v>902</v>
      </c>
      <c r="L28" s="140">
        <v>27.10336538461539</v>
      </c>
      <c r="N28" s="87">
        <v>993</v>
      </c>
      <c r="O28" s="140">
        <v>29.83774038461539</v>
      </c>
      <c r="Q28" s="87">
        <v>713</v>
      </c>
      <c r="R28" s="140">
        <v>21.42427884615385</v>
      </c>
      <c r="T28" s="87">
        <v>2608</v>
      </c>
      <c r="U28" s="140">
        <v>78.365384615384613</v>
      </c>
      <c r="W28" s="87">
        <v>720</v>
      </c>
      <c r="X28" s="140">
        <v>21.63461538461539</v>
      </c>
    </row>
    <row r="29" spans="2:24" ht="8" customHeight="1"/>
    <row r="30" spans="2:24">
      <c r="B30" s="119" t="s">
        <v>49</v>
      </c>
      <c r="D30" s="120">
        <v>2405965</v>
      </c>
      <c r="E30" s="123">
        <v>100</v>
      </c>
      <c r="H30" s="120">
        <v>2304208</v>
      </c>
      <c r="I30" s="123">
        <v>95.770636729960742</v>
      </c>
      <c r="K30" s="120">
        <v>473658</v>
      </c>
      <c r="L30" s="123">
        <v>20.556217147063109</v>
      </c>
      <c r="N30" s="120">
        <v>688528</v>
      </c>
      <c r="O30" s="123">
        <v>29.881330157694102</v>
      </c>
      <c r="Q30" s="120">
        <v>709424</v>
      </c>
      <c r="R30" s="123">
        <v>30.788192732600528</v>
      </c>
      <c r="T30" s="120">
        <v>1871610</v>
      </c>
      <c r="U30" s="123">
        <v>81.225740037357738</v>
      </c>
      <c r="W30" s="120">
        <v>432598</v>
      </c>
      <c r="X30" s="123">
        <v>18.774259962642262</v>
      </c>
    </row>
  </sheetData>
  <mergeCells count="10">
    <mergeCell ref="B5:V5"/>
    <mergeCell ref="B7:B8"/>
    <mergeCell ref="A4:V4"/>
    <mergeCell ref="W7:X7"/>
    <mergeCell ref="K7:L7"/>
    <mergeCell ref="Q7:R7"/>
    <mergeCell ref="D7:E7"/>
    <mergeCell ref="T7:U7"/>
    <mergeCell ref="N7:O7"/>
    <mergeCell ref="H7:I7"/>
  </mergeCells>
  <printOptions horizontalCentered="1" verticalCentered="1"/>
  <pageMargins left="0.27777777777777779" right="0.27777777777777779" top="0.27777777777777779" bottom="0.27777777777777779" header="0.1388888888888889" footer="0.1388888888888889"/>
  <pageSetup paperSize="9" scale="6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N31"/>
  <sheetViews>
    <sheetView showGridLines="0" workbookViewId="0"/>
  </sheetViews>
  <sheetFormatPr baseColWidth="10" defaultColWidth="8.7265625" defaultRowHeight="14.5"/>
  <cols>
    <col min="1" max="1" width="2" customWidth="1"/>
  </cols>
  <sheetData>
    <row r="2" spans="2:14" ht="70" customHeight="1"/>
    <row r="3" spans="2:14" ht="15.5">
      <c r="B3" s="1" t="s">
        <v>0</v>
      </c>
    </row>
    <row r="5" spans="2:14" ht="25.5" customHeight="1">
      <c r="B5" s="1" t="s">
        <v>1</v>
      </c>
      <c r="N5" s="1" t="s">
        <v>2</v>
      </c>
    </row>
    <row r="7" spans="2:14">
      <c r="B7" s="2" t="s">
        <v>3</v>
      </c>
    </row>
    <row r="8" spans="2:14">
      <c r="B8" s="3" t="s">
        <v>4</v>
      </c>
    </row>
    <row r="9" spans="2:14">
      <c r="B9" s="3" t="s">
        <v>5</v>
      </c>
    </row>
    <row r="10" spans="2:14">
      <c r="B10" s="3" t="s">
        <v>6</v>
      </c>
    </row>
    <row r="11" spans="2:14">
      <c r="B11" s="3" t="s">
        <v>7</v>
      </c>
    </row>
    <row r="12" spans="2:14">
      <c r="B12" s="3" t="s">
        <v>8</v>
      </c>
    </row>
    <row r="13" spans="2:14">
      <c r="B13" s="3" t="s">
        <v>9</v>
      </c>
    </row>
    <row r="14" spans="2:14">
      <c r="B14" s="3" t="s">
        <v>10</v>
      </c>
    </row>
    <row r="16" spans="2:14">
      <c r="B16" s="2" t="s">
        <v>11</v>
      </c>
    </row>
    <row r="17" spans="2:2">
      <c r="B17" s="3" t="s">
        <v>12</v>
      </c>
    </row>
    <row r="18" spans="2:2">
      <c r="B18" s="3" t="s">
        <v>13</v>
      </c>
    </row>
    <row r="19" spans="2:2">
      <c r="B19" s="3" t="s">
        <v>14</v>
      </c>
    </row>
    <row r="20" spans="2:2">
      <c r="B20" s="3" t="s">
        <v>15</v>
      </c>
    </row>
    <row r="21" spans="2:2">
      <c r="B21" s="3" t="s">
        <v>16</v>
      </c>
    </row>
    <row r="22" spans="2:2">
      <c r="B22" s="3" t="s">
        <v>17</v>
      </c>
    </row>
    <row r="23" spans="2:2">
      <c r="B23" s="3" t="s">
        <v>18</v>
      </c>
    </row>
    <row r="25" spans="2:2">
      <c r="B25" s="2" t="s">
        <v>19</v>
      </c>
    </row>
    <row r="26" spans="2:2">
      <c r="B26" s="3" t="s">
        <v>20</v>
      </c>
    </row>
    <row r="27" spans="2:2">
      <c r="B27" s="3" t="s">
        <v>21</v>
      </c>
    </row>
    <row r="28" spans="2:2">
      <c r="B28" s="3" t="s">
        <v>22</v>
      </c>
    </row>
    <row r="29" spans="2:2">
      <c r="B29" s="3" t="s">
        <v>23</v>
      </c>
    </row>
    <row r="30" spans="2:2">
      <c r="B30" s="3" t="s">
        <v>24</v>
      </c>
    </row>
    <row r="31" spans="2:2">
      <c r="B31" s="3" t="s">
        <v>25</v>
      </c>
    </row>
  </sheetData>
  <hyperlinks>
    <hyperlink ref="B8" location="'EVO'!A1" display="1.1. EVOLUCIÓN DE LAS PRINCIPALES VARIABLES" xr:uid="{00000000-0004-0000-0100-000000000000}"/>
    <hyperlink ref="B9" location="'EVO_sol'!A1" display="1.2. EVOLUCIÓN DE LAS SOLICITUDES POR COMUNIDADES AUTÓNOMAS." xr:uid="{00000000-0004-0000-0100-000001000000}"/>
    <hyperlink ref="B10" location="'EVO_resol'!A1" display="1.3. EVOLUCIÓN DE LAS RESOLUCIONES DE GRADO POR COMUNIDADES AUTÓNOMAS." xr:uid="{00000000-0004-0000-0100-000002000000}"/>
    <hyperlink ref="B11" location="'EVO_derecho'!A1" display="1.4. EVOLUCIÓN DE LAS PERSONAS CON DERECHO A PRESTACIÓN POR COMUNIDADES AUTÓNOMAS." xr:uid="{00000000-0004-0000-0100-000003000000}"/>
    <hyperlink ref="B12" location="'EVO_resolPIA'!A1" display="1.5. EVOLUCIÓN DE LAS RESOLUCIONES DE PIA POR COMUNIDADES AUTÓNOMAS." xr:uid="{00000000-0004-0000-0100-000004000000}"/>
    <hyperlink ref="B13" location="'EVO_sinPIA'!A1" display="1.6. EVOLUCIÓN DE LAS PERSONAS CON DERECHO A PRESTACIÓN PENDIENTES DE PIA POR COMUNIDADES AUTÓNOMAS." xr:uid="{00000000-0004-0000-0100-000005000000}"/>
    <hyperlink ref="B14" location="'EVO_prest'!A1" display="1.7. EVOLUCIÓN DE LAS PRESTACIONES POR COMUNIDADES AUTÓNOMAS." xr:uid="{00000000-0004-0000-0100-000006000000}"/>
    <hyperlink ref="B17" location="'20pobl'!A1" display="2.0. POBLACIÓN DE LAS COMUNIDADES AUTÓNOMAS POR SEXO Y TRAMOS DE EDAD" xr:uid="{00000000-0004-0000-0100-000007000000}"/>
    <hyperlink ref="B18" location="'21solsaad'!A1" display="2.1. SOLICITUDES." xr:uid="{00000000-0004-0000-0100-000008000000}"/>
    <hyperlink ref="B19" location="'22solcasaadpot'!A1" display="2.2. SOLICITUDES EN RELACIÓN A LA POBLACIÓN POTENCIALMENTE DEPENDIENTE DE LAS COMUNIDADES AUTÓNOMAS." xr:uid="{00000000-0004-0000-0100-000009000000}"/>
    <hyperlink ref="B20" location="'23solcasaad'!A1" display="2.3. SOLICITUDES DE LAS COMUNIDADES AUTÓNOMAS POR SEXO Y TRAMOS DE EDAD" xr:uid="{00000000-0004-0000-0100-00000A000000}"/>
    <hyperlink ref="B21" location="'24solcasaad_pobl'!A1" display="2.4.a., 2.4.b SOLICITUDES EN RELACIÓN A LA POBLACIÓN DE LAS COMUNIDADES AUTÓNOMAS POR TRAMOS DE EDAD" xr:uid="{00000000-0004-0000-0100-00000B000000}"/>
    <hyperlink ref="B22" location="'25solaltabaja'!A1" display="2.5. ALTAS Y BAJAS DE SOLICITUDES EN EL ÚLTIMO MES" xr:uid="{00000000-0004-0000-0100-00000C000000}"/>
    <hyperlink ref="B23" location="'26perfsaad'!A1" display="2.6. PERFIL DE LA PERSONA SOLICITANTE: SEXO Y EDAD" xr:uid="{00000000-0004-0000-0100-00000D000000}"/>
    <hyperlink ref="B26" location="'31dictsaad'!A1" display="3.1. RESOLUCIONES DE GRADO." xr:uid="{00000000-0004-0000-0100-00000E000000}"/>
    <hyperlink ref="B27" location="'32dictcasaadpot'!A1" display="3.2. RESOLUCIONES DE GRADO EN RELACIÓN A LA POBLACIÓN POTENCIALMENTE DEPENDIENTE DE LAS COMUNIDADES AUTÓNOMAS." xr:uid="{00000000-0004-0000-0100-00000F000000}"/>
    <hyperlink ref="B28" location="'33dictcasaad'!A1" display="3.3., 3.3.a.-3.3.d. RESOLUCIONES DE GRADO DE LAS COMUNIDADES AUTÓNOMAS POR SEXO, TRAMOS DE EDAD Y GRADO" xr:uid="{00000000-0004-0000-0100-000010000000}"/>
    <hyperlink ref="B29" location="'34adictcasaad'!A1" display="3.4.a., 3.4.b. RESOLUCIONES DE GRADO EN RELACIÓN A LA POBLACIÓN DE LAS COMUNIDADES AUTÓNOMAS POR TRAMOS DE EDAD" xr:uid="{00000000-0004-0000-0100-000011000000}"/>
    <hyperlink ref="B30" location="'35ResolGraAltaBaj'!A1" display="3.5. ALTAS Y BAJAS DE RESOLUCIONES DE GRADO EN EL ÚLTIMO MES" xr:uid="{00000000-0004-0000-0100-000012000000}"/>
    <hyperlink ref="B31" location="'36perfresol'!A1" display="3.6., 3.6.a., 3.6.b. PERFIL DE LA PERSONA CON RESOLUCIÓN DE GRADO: SEXO Y EDAD. GRÁFICO" xr:uid="{00000000-0004-0000-0100-000013000000}"/>
  </hyperlinks>
  <printOptions horizontalCentered="1" verticalCentered="1"/>
  <pageMargins left="0.27777777777777779" right="0.27777777777777779" top="0.27777777777777779" bottom="0.27777777777777779" header="0.1388888888888889" footer="0.1388888888888889"/>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6:T7"/>
  <sheetViews>
    <sheetView showGridLines="0" workbookViewId="0"/>
  </sheetViews>
  <sheetFormatPr baseColWidth="10" defaultColWidth="8.7265625" defaultRowHeight="14.5"/>
  <sheetData>
    <row r="6" spans="1:20" ht="21">
      <c r="A6" s="201" t="s">
        <v>177</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6:T7"/>
  <sheetViews>
    <sheetView showGridLines="0" workbookViewId="0"/>
  </sheetViews>
  <sheetFormatPr baseColWidth="10" defaultColWidth="8.7265625" defaultRowHeight="14.5"/>
  <sheetData>
    <row r="6" spans="1:20" ht="21">
      <c r="A6" s="201" t="s">
        <v>178</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U33"/>
  <sheetViews>
    <sheetView showGridLines="0" workbookViewId="0"/>
  </sheetViews>
  <sheetFormatPr baseColWidth="10" defaultColWidth="8.7265625" defaultRowHeight="14.5"/>
  <cols>
    <col min="1" max="1" width="0.7265625" customWidth="1"/>
    <col min="2" max="2" width="28.08984375" customWidth="1"/>
    <col min="3" max="3" width="0.36328125" customWidth="1"/>
    <col min="4" max="4" width="13.90625" customWidth="1"/>
    <col min="5" max="5" width="8.6328125" customWidth="1"/>
    <col min="6" max="6" width="0.36328125" customWidth="1"/>
    <col min="7" max="7" width="13.90625" customWidth="1"/>
    <col min="8" max="8" width="8.6328125" customWidth="1"/>
    <col min="9" max="9" width="0.36328125" customWidth="1"/>
    <col min="10" max="10" width="13.90625" customWidth="1"/>
    <col min="11" max="11" width="8.6328125" customWidth="1"/>
    <col min="12" max="12" width="12.54296875" customWidth="1"/>
  </cols>
  <sheetData>
    <row r="1" spans="1:21" ht="15.5" customHeight="1"/>
    <row r="2" spans="1:21" ht="52.5" customHeight="1"/>
    <row r="3" spans="1:21" ht="4.5" customHeight="1"/>
    <row r="4" spans="1:21" ht="17" customHeight="1">
      <c r="A4" s="201" t="s">
        <v>179</v>
      </c>
      <c r="B4" s="202"/>
      <c r="C4" s="202"/>
      <c r="D4" s="202"/>
      <c r="E4" s="202"/>
      <c r="F4" s="202"/>
      <c r="G4" s="202"/>
      <c r="H4" s="202"/>
      <c r="I4" s="202"/>
      <c r="J4" s="202"/>
      <c r="K4" s="202"/>
      <c r="L4" s="202"/>
      <c r="M4" s="202"/>
      <c r="N4" s="202"/>
      <c r="O4" s="202"/>
      <c r="P4" s="202"/>
      <c r="Q4" s="202"/>
      <c r="R4" s="202"/>
      <c r="S4" s="202"/>
      <c r="T4" s="202"/>
      <c r="U4" s="202"/>
    </row>
    <row r="5" spans="1:21" ht="17" customHeight="1">
      <c r="B5" s="203" t="s">
        <v>113</v>
      </c>
      <c r="C5" s="202"/>
      <c r="D5" s="202"/>
      <c r="E5" s="202"/>
      <c r="F5" s="202"/>
      <c r="G5" s="202"/>
      <c r="H5" s="202"/>
      <c r="I5" s="202"/>
      <c r="J5" s="202"/>
      <c r="K5" s="202"/>
      <c r="L5" s="202"/>
      <c r="M5" s="202"/>
      <c r="N5" s="202"/>
      <c r="O5" s="202"/>
      <c r="P5" s="202"/>
      <c r="Q5" s="202"/>
      <c r="R5" s="202"/>
      <c r="S5" s="202"/>
    </row>
    <row r="6" spans="1:21" ht="6" customHeight="1"/>
    <row r="7" spans="1:21" ht="39.5" customHeight="1">
      <c r="B7" s="230" t="s">
        <v>114</v>
      </c>
      <c r="D7" s="232" t="s">
        <v>115</v>
      </c>
      <c r="E7" s="216"/>
      <c r="G7" s="232" t="s">
        <v>130</v>
      </c>
      <c r="H7" s="216"/>
      <c r="J7" s="232" t="s">
        <v>61</v>
      </c>
      <c r="K7" s="215"/>
      <c r="L7" s="216"/>
    </row>
    <row r="8" spans="1:21" ht="26" customHeight="1">
      <c r="B8" s="231"/>
      <c r="D8" s="22" t="s">
        <v>119</v>
      </c>
      <c r="E8" s="23" t="s">
        <v>132</v>
      </c>
      <c r="G8" s="22" t="s">
        <v>119</v>
      </c>
      <c r="H8" s="23" t="s">
        <v>132</v>
      </c>
      <c r="J8" s="22" t="s">
        <v>119</v>
      </c>
      <c r="K8" s="24" t="s">
        <v>133</v>
      </c>
      <c r="L8" s="23" t="s">
        <v>134</v>
      </c>
    </row>
    <row r="9" spans="1:21" ht="4.5" customHeight="1"/>
    <row r="10" spans="1:21">
      <c r="B10" s="107" t="s">
        <v>88</v>
      </c>
      <c r="D10" s="40">
        <v>8676713</v>
      </c>
      <c r="E10" s="124">
        <v>17.66133477006133</v>
      </c>
      <c r="G10" s="40">
        <v>1096572</v>
      </c>
      <c r="H10" s="124">
        <v>16.190506563479449</v>
      </c>
      <c r="J10" s="40">
        <v>453755</v>
      </c>
      <c r="K10" s="127">
        <v>5.2295725351293747</v>
      </c>
      <c r="L10" s="124">
        <v>41.379407827301812</v>
      </c>
    </row>
    <row r="11" spans="1:21">
      <c r="B11" s="111" t="s">
        <v>89</v>
      </c>
      <c r="D11" s="42">
        <v>1364621</v>
      </c>
      <c r="E11" s="125">
        <v>2.777668031114533</v>
      </c>
      <c r="G11" s="42">
        <v>191202</v>
      </c>
      <c r="H11" s="125">
        <v>2.823031443398516</v>
      </c>
      <c r="J11" s="42">
        <v>59571</v>
      </c>
      <c r="K11" s="128">
        <v>4.3653878989111261</v>
      </c>
      <c r="L11" s="125">
        <v>31.156054852982709</v>
      </c>
    </row>
    <row r="12" spans="1:21">
      <c r="B12" s="111" t="s">
        <v>90</v>
      </c>
      <c r="D12" s="42">
        <v>1015128</v>
      </c>
      <c r="E12" s="125">
        <v>2.066279643277682</v>
      </c>
      <c r="G12" s="42">
        <v>191994</v>
      </c>
      <c r="H12" s="125">
        <v>2.834725049653533</v>
      </c>
      <c r="J12" s="42">
        <v>45374</v>
      </c>
      <c r="K12" s="128">
        <v>4.4697811507514329</v>
      </c>
      <c r="L12" s="125">
        <v>23.633030198860379</v>
      </c>
    </row>
    <row r="13" spans="1:21">
      <c r="B13" s="111" t="s">
        <v>91</v>
      </c>
      <c r="D13" s="42">
        <v>1249844</v>
      </c>
      <c r="E13" s="125">
        <v>2.5440409627876979</v>
      </c>
      <c r="G13" s="42">
        <v>127828</v>
      </c>
      <c r="H13" s="125">
        <v>1.88733623783614</v>
      </c>
      <c r="J13" s="42">
        <v>49560</v>
      </c>
      <c r="K13" s="128">
        <v>3.965294868799627</v>
      </c>
      <c r="L13" s="125">
        <v>38.77084832744</v>
      </c>
    </row>
    <row r="14" spans="1:21">
      <c r="B14" s="111" t="s">
        <v>92</v>
      </c>
      <c r="D14" s="42">
        <v>2258866</v>
      </c>
      <c r="E14" s="125">
        <v>4.597891923670792</v>
      </c>
      <c r="G14" s="42">
        <v>270684</v>
      </c>
      <c r="H14" s="125">
        <v>3.9965557014303399</v>
      </c>
      <c r="J14" s="42">
        <v>86622</v>
      </c>
      <c r="K14" s="128">
        <v>3.8347560235976812</v>
      </c>
      <c r="L14" s="125">
        <v>32.001152635545502</v>
      </c>
    </row>
    <row r="15" spans="1:21">
      <c r="B15" s="111" t="s">
        <v>93</v>
      </c>
      <c r="D15" s="42">
        <v>593623</v>
      </c>
      <c r="E15" s="125">
        <v>1.208311780072491</v>
      </c>
      <c r="G15" s="42">
        <v>104312</v>
      </c>
      <c r="H15" s="125">
        <v>1.5401306258500751</v>
      </c>
      <c r="J15" s="42">
        <v>25434</v>
      </c>
      <c r="K15" s="128">
        <v>4.2845374926510598</v>
      </c>
      <c r="L15" s="125">
        <v>24.38262136666922</v>
      </c>
    </row>
    <row r="16" spans="1:21">
      <c r="B16" s="111" t="s">
        <v>94</v>
      </c>
      <c r="D16" s="42">
        <v>2401221</v>
      </c>
      <c r="E16" s="125">
        <v>4.8876536469399703</v>
      </c>
      <c r="G16" s="42">
        <v>428661</v>
      </c>
      <c r="H16" s="125">
        <v>6.3290315036383067</v>
      </c>
      <c r="J16" s="42">
        <v>158252</v>
      </c>
      <c r="K16" s="128">
        <v>6.5904804264163941</v>
      </c>
      <c r="L16" s="125">
        <v>36.917750856737612</v>
      </c>
    </row>
    <row r="17" spans="2:12">
      <c r="B17" s="111" t="s">
        <v>95</v>
      </c>
      <c r="D17" s="42">
        <v>2126378</v>
      </c>
      <c r="E17" s="125">
        <v>4.328214348647176</v>
      </c>
      <c r="G17" s="42">
        <v>300904</v>
      </c>
      <c r="H17" s="125">
        <v>4.4427435562618971</v>
      </c>
      <c r="J17" s="42">
        <v>102347</v>
      </c>
      <c r="K17" s="128">
        <v>4.8132081878198516</v>
      </c>
      <c r="L17" s="125">
        <v>34.013173636774518</v>
      </c>
    </row>
    <row r="18" spans="2:12">
      <c r="B18" s="111" t="s">
        <v>96</v>
      </c>
      <c r="D18" s="42">
        <v>8124126</v>
      </c>
      <c r="E18" s="125">
        <v>16.5365512262719</v>
      </c>
      <c r="G18" s="42">
        <v>1133130</v>
      </c>
      <c r="H18" s="125">
        <v>16.730272797659861</v>
      </c>
      <c r="J18" s="42">
        <v>400729</v>
      </c>
      <c r="K18" s="128">
        <v>4.9325798245866697</v>
      </c>
      <c r="L18" s="125">
        <v>35.364786035141599</v>
      </c>
    </row>
    <row r="19" spans="2:12">
      <c r="B19" s="111" t="s">
        <v>97</v>
      </c>
      <c r="D19" s="42">
        <v>5425182</v>
      </c>
      <c r="E19" s="125">
        <v>11.042886343078409</v>
      </c>
      <c r="G19" s="42">
        <v>691918</v>
      </c>
      <c r="H19" s="125">
        <v>10.215930117119139</v>
      </c>
      <c r="J19" s="42">
        <v>228259</v>
      </c>
      <c r="K19" s="128">
        <v>4.2073980190894984</v>
      </c>
      <c r="L19" s="125">
        <v>32.989313762613477</v>
      </c>
    </row>
    <row r="20" spans="2:12">
      <c r="B20" s="111" t="s">
        <v>98</v>
      </c>
      <c r="D20" s="42">
        <v>1053345</v>
      </c>
      <c r="E20" s="125">
        <v>2.1440698422744031</v>
      </c>
      <c r="G20" s="42">
        <v>157166</v>
      </c>
      <c r="H20" s="125">
        <v>2.3205016675200638</v>
      </c>
      <c r="J20" s="42">
        <v>58745</v>
      </c>
      <c r="K20" s="128">
        <v>5.5769951915089564</v>
      </c>
      <c r="L20" s="125">
        <v>37.377677105735337</v>
      </c>
    </row>
    <row r="21" spans="2:12">
      <c r="B21" s="111" t="s">
        <v>99</v>
      </c>
      <c r="D21" s="42">
        <v>2714741</v>
      </c>
      <c r="E21" s="125">
        <v>5.5258194681570174</v>
      </c>
      <c r="G21" s="42">
        <v>492391</v>
      </c>
      <c r="H21" s="125">
        <v>7.2699829261536948</v>
      </c>
      <c r="J21" s="42">
        <v>104164</v>
      </c>
      <c r="K21" s="128">
        <v>3.836977450150862</v>
      </c>
      <c r="L21" s="125">
        <v>21.154732722572099</v>
      </c>
    </row>
    <row r="22" spans="2:12">
      <c r="B22" s="111" t="s">
        <v>100</v>
      </c>
      <c r="D22" s="42">
        <v>7113886</v>
      </c>
      <c r="E22" s="125">
        <v>14.48022104246764</v>
      </c>
      <c r="G22" s="42">
        <v>881049</v>
      </c>
      <c r="H22" s="125">
        <v>13.00838396133314</v>
      </c>
      <c r="J22" s="42">
        <v>292737</v>
      </c>
      <c r="K22" s="128">
        <v>4.1150083091013823</v>
      </c>
      <c r="L22" s="125">
        <v>33.225961325647042</v>
      </c>
    </row>
    <row r="23" spans="2:12">
      <c r="B23" s="111" t="s">
        <v>101</v>
      </c>
      <c r="D23" s="42">
        <v>1586989</v>
      </c>
      <c r="E23" s="125">
        <v>3.2302951596307108</v>
      </c>
      <c r="G23" s="42">
        <v>204667</v>
      </c>
      <c r="H23" s="125">
        <v>3.0218375143881562</v>
      </c>
      <c r="J23" s="42">
        <v>71129</v>
      </c>
      <c r="K23" s="128">
        <v>4.4820096421588307</v>
      </c>
      <c r="L23" s="125">
        <v>34.753526460054623</v>
      </c>
    </row>
    <row r="24" spans="2:12">
      <c r="B24" s="111" t="s">
        <v>102</v>
      </c>
      <c r="D24" s="42">
        <v>683854</v>
      </c>
      <c r="E24" s="125">
        <v>1.3919757894314959</v>
      </c>
      <c r="G24" s="42">
        <v>86335</v>
      </c>
      <c r="H24" s="125">
        <v>1.274706434377312</v>
      </c>
      <c r="J24" s="42">
        <v>24165</v>
      </c>
      <c r="K24" s="128">
        <v>3.5336489952533729</v>
      </c>
      <c r="L24" s="125">
        <v>27.98980714658018</v>
      </c>
    </row>
    <row r="25" spans="2:12">
      <c r="B25" s="111" t="s">
        <v>103</v>
      </c>
      <c r="D25" s="42">
        <v>2242343</v>
      </c>
      <c r="E25" s="125">
        <v>4.5642595752912012</v>
      </c>
      <c r="G25" s="42">
        <v>346850</v>
      </c>
      <c r="H25" s="125">
        <v>5.1211203655964654</v>
      </c>
      <c r="J25" s="42">
        <v>122136</v>
      </c>
      <c r="K25" s="128">
        <v>5.446802741596624</v>
      </c>
      <c r="L25" s="125">
        <v>35.21291624621594</v>
      </c>
    </row>
    <row r="26" spans="2:12">
      <c r="B26" s="111" t="s">
        <v>104</v>
      </c>
      <c r="D26" s="42">
        <v>326803</v>
      </c>
      <c r="E26" s="125">
        <v>0.66520319236793413</v>
      </c>
      <c r="G26" s="42">
        <v>45193</v>
      </c>
      <c r="H26" s="125">
        <v>0.66725902459968589</v>
      </c>
      <c r="J26" s="42">
        <v>15391</v>
      </c>
      <c r="K26" s="128">
        <v>4.7095650896717594</v>
      </c>
      <c r="L26" s="125">
        <v>34.056159139689782</v>
      </c>
    </row>
    <row r="27" spans="2:12">
      <c r="B27" s="111" t="s">
        <v>105</v>
      </c>
      <c r="D27" s="42">
        <v>83567</v>
      </c>
      <c r="E27" s="125">
        <v>0.17009952533058489</v>
      </c>
      <c r="G27" s="42">
        <v>10381</v>
      </c>
      <c r="H27" s="125">
        <v>0.15327187693601529</v>
      </c>
      <c r="J27" s="42">
        <v>2510</v>
      </c>
      <c r="K27" s="128">
        <v>3.003577967379468</v>
      </c>
      <c r="L27" s="125">
        <v>24.17878817069646</v>
      </c>
    </row>
    <row r="28" spans="2:12">
      <c r="B28" s="115" t="s">
        <v>106</v>
      </c>
      <c r="D28" s="44">
        <v>87067</v>
      </c>
      <c r="E28" s="126">
        <v>0.1772237291270243</v>
      </c>
      <c r="G28" s="44">
        <v>11695</v>
      </c>
      <c r="H28" s="126">
        <v>0.17267263276820141</v>
      </c>
      <c r="J28" s="44">
        <v>3328</v>
      </c>
      <c r="K28" s="129">
        <v>3.822343712313506</v>
      </c>
      <c r="L28" s="126">
        <v>28.456605386917492</v>
      </c>
    </row>
    <row r="29" spans="2:12" ht="8" customHeight="1"/>
    <row r="30" spans="2:12">
      <c r="B30" s="119" t="s">
        <v>49</v>
      </c>
      <c r="D30" s="120">
        <v>49128297</v>
      </c>
      <c r="E30" s="123">
        <v>100</v>
      </c>
      <c r="G30" s="120">
        <v>6772932</v>
      </c>
      <c r="H30" s="123">
        <v>100</v>
      </c>
      <c r="J30" s="120">
        <v>2304208</v>
      </c>
      <c r="K30" s="122">
        <v>4.6901849661102641</v>
      </c>
      <c r="L30" s="123">
        <v>34.020834699063862</v>
      </c>
    </row>
    <row r="32" spans="2:12">
      <c r="B32" s="221" t="s">
        <v>135</v>
      </c>
      <c r="C32" s="202"/>
      <c r="D32" s="202"/>
      <c r="E32" s="202"/>
      <c r="F32" s="202"/>
      <c r="G32" s="202"/>
      <c r="H32" s="202"/>
      <c r="I32" s="202"/>
      <c r="J32" s="202"/>
      <c r="K32" s="202"/>
      <c r="L32" s="202"/>
    </row>
    <row r="33" spans="2:12">
      <c r="B33" s="221" t="s">
        <v>136</v>
      </c>
      <c r="C33" s="202"/>
      <c r="D33" s="202"/>
      <c r="E33" s="202"/>
      <c r="F33" s="202"/>
      <c r="G33" s="202"/>
      <c r="H33" s="202"/>
      <c r="I33" s="202"/>
      <c r="J33" s="202"/>
      <c r="K33" s="202"/>
      <c r="L33" s="202"/>
    </row>
  </sheetData>
  <mergeCells count="8">
    <mergeCell ref="B33:L33"/>
    <mergeCell ref="B7:B8"/>
    <mergeCell ref="B32:L32"/>
    <mergeCell ref="J7:L7"/>
    <mergeCell ref="A4:U4"/>
    <mergeCell ref="D7:E7"/>
    <mergeCell ref="G7:H7"/>
    <mergeCell ref="B5:S5"/>
  </mergeCells>
  <printOptions horizontalCentered="1" verticalCentered="1"/>
  <pageMargins left="0.27777777777777779" right="0.27777777777777779" top="0.27777777777777779" bottom="0.27777777777777779" header="0.1388888888888889" footer="0.1388888888888889"/>
  <pageSetup paperSize="9" scale="75"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180</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61</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181</v>
      </c>
      <c r="K8" s="202"/>
      <c r="L8" s="202"/>
      <c r="M8" s="202"/>
      <c r="N8" s="202"/>
      <c r="O8" s="213"/>
      <c r="Q8" s="212" t="s">
        <v>182</v>
      </c>
      <c r="R8" s="202"/>
      <c r="S8" s="202"/>
      <c r="T8" s="202"/>
      <c r="U8" s="202"/>
      <c r="V8" s="213"/>
      <c r="X8" s="212" t="s">
        <v>183</v>
      </c>
      <c r="Y8" s="202"/>
      <c r="Z8" s="202"/>
      <c r="AA8" s="202"/>
      <c r="AB8" s="202"/>
      <c r="AC8" s="213"/>
    </row>
    <row r="9" spans="1:29" ht="22" customHeight="1">
      <c r="B9" s="223"/>
      <c r="D9" s="217" t="s">
        <v>119</v>
      </c>
      <c r="E9" s="219" t="s">
        <v>120</v>
      </c>
      <c r="F9" s="211"/>
      <c r="G9" s="219" t="s">
        <v>121</v>
      </c>
      <c r="H9" s="211"/>
      <c r="J9" s="217" t="s">
        <v>119</v>
      </c>
      <c r="K9" s="233" t="s">
        <v>184</v>
      </c>
      <c r="L9" s="219" t="s">
        <v>120</v>
      </c>
      <c r="M9" s="211"/>
      <c r="N9" s="219" t="s">
        <v>121</v>
      </c>
      <c r="O9" s="211"/>
      <c r="Q9" s="217" t="s">
        <v>119</v>
      </c>
      <c r="R9" s="233" t="s">
        <v>184</v>
      </c>
      <c r="S9" s="219" t="s">
        <v>120</v>
      </c>
      <c r="T9" s="211"/>
      <c r="U9" s="219" t="s">
        <v>121</v>
      </c>
      <c r="V9" s="211"/>
      <c r="X9" s="217" t="s">
        <v>119</v>
      </c>
      <c r="Y9" s="233" t="s">
        <v>184</v>
      </c>
      <c r="Z9" s="219" t="s">
        <v>120</v>
      </c>
      <c r="AA9" s="211"/>
      <c r="AB9" s="219" t="s">
        <v>121</v>
      </c>
      <c r="AC9" s="211"/>
    </row>
    <row r="10" spans="1:29" ht="37" customHeight="1">
      <c r="B10" s="224"/>
      <c r="D10" s="218"/>
      <c r="E10" s="13" t="s">
        <v>119</v>
      </c>
      <c r="F10" s="25" t="s">
        <v>185</v>
      </c>
      <c r="G10" s="13" t="s">
        <v>119</v>
      </c>
      <c r="H10" s="26" t="s">
        <v>185</v>
      </c>
      <c r="J10" s="218"/>
      <c r="K10" s="220"/>
      <c r="L10" s="13" t="s">
        <v>119</v>
      </c>
      <c r="M10" s="25" t="s">
        <v>186</v>
      </c>
      <c r="N10" s="13" t="s">
        <v>119</v>
      </c>
      <c r="O10" s="26" t="s">
        <v>186</v>
      </c>
      <c r="Q10" s="218"/>
      <c r="R10" s="220"/>
      <c r="S10" s="13" t="s">
        <v>119</v>
      </c>
      <c r="T10" s="25" t="s">
        <v>186</v>
      </c>
      <c r="U10" s="13" t="s">
        <v>119</v>
      </c>
      <c r="V10" s="26" t="s">
        <v>186</v>
      </c>
      <c r="X10" s="218"/>
      <c r="Y10" s="220"/>
      <c r="Z10" s="13" t="s">
        <v>119</v>
      </c>
      <c r="AA10" s="25" t="s">
        <v>186</v>
      </c>
      <c r="AB10" s="13" t="s">
        <v>119</v>
      </c>
      <c r="AC10" s="26" t="s">
        <v>186</v>
      </c>
    </row>
    <row r="11" spans="1:29" ht="4.5" customHeight="1"/>
    <row r="12" spans="1:29">
      <c r="B12" s="107" t="s">
        <v>88</v>
      </c>
      <c r="D12" s="40">
        <v>453755</v>
      </c>
      <c r="E12" s="108">
        <v>280171</v>
      </c>
      <c r="F12" s="109">
        <v>61.74499454551465</v>
      </c>
      <c r="G12" s="108">
        <v>173584</v>
      </c>
      <c r="H12" s="110">
        <v>38.25500545448535</v>
      </c>
      <c r="J12" s="40">
        <v>126153</v>
      </c>
      <c r="K12" s="109">
        <v>27.802007691375302</v>
      </c>
      <c r="L12" s="108">
        <v>52707</v>
      </c>
      <c r="M12" s="109">
        <v>41.780219257568191</v>
      </c>
      <c r="N12" s="108">
        <v>73446</v>
      </c>
      <c r="O12" s="110">
        <v>58.219780742431801</v>
      </c>
      <c r="Q12" s="40">
        <v>109845</v>
      </c>
      <c r="R12" s="109">
        <v>24.20799770801424</v>
      </c>
      <c r="S12" s="108">
        <v>72024</v>
      </c>
      <c r="T12" s="109">
        <v>65.568755974327459</v>
      </c>
      <c r="U12" s="108">
        <v>37821</v>
      </c>
      <c r="V12" s="110">
        <v>34.431244025672527</v>
      </c>
      <c r="X12" s="40">
        <v>217757</v>
      </c>
      <c r="Y12" s="109">
        <v>47.989994600610473</v>
      </c>
      <c r="Z12" s="108">
        <v>155440</v>
      </c>
      <c r="AA12" s="109">
        <v>71.382320660185442</v>
      </c>
      <c r="AB12" s="108">
        <v>62317</v>
      </c>
      <c r="AC12" s="110">
        <v>28.617679339814561</v>
      </c>
    </row>
    <row r="13" spans="1:29">
      <c r="B13" s="111" t="s">
        <v>89</v>
      </c>
      <c r="D13" s="42">
        <v>59571</v>
      </c>
      <c r="E13" s="112">
        <v>38016</v>
      </c>
      <c r="F13" s="113">
        <v>63.816286448103938</v>
      </c>
      <c r="G13" s="112">
        <v>21555</v>
      </c>
      <c r="H13" s="114">
        <v>36.183713551896062</v>
      </c>
      <c r="J13" s="42">
        <v>11545</v>
      </c>
      <c r="K13" s="113">
        <v>19.380235349414981</v>
      </c>
      <c r="L13" s="112">
        <v>4886</v>
      </c>
      <c r="M13" s="113">
        <v>42.321351234300558</v>
      </c>
      <c r="N13" s="112">
        <v>6659</v>
      </c>
      <c r="O13" s="114">
        <v>57.678648765699442</v>
      </c>
      <c r="Q13" s="42">
        <v>11768</v>
      </c>
      <c r="R13" s="113">
        <v>19.754578570109619</v>
      </c>
      <c r="S13" s="112">
        <v>7103</v>
      </c>
      <c r="T13" s="113">
        <v>60.358599592114203</v>
      </c>
      <c r="U13" s="112">
        <v>4665</v>
      </c>
      <c r="V13" s="114">
        <v>39.64140040788579</v>
      </c>
      <c r="X13" s="42">
        <v>36258</v>
      </c>
      <c r="Y13" s="113">
        <v>60.865186080475397</v>
      </c>
      <c r="Z13" s="112">
        <v>26027</v>
      </c>
      <c r="AA13" s="113">
        <v>71.782778972916319</v>
      </c>
      <c r="AB13" s="112">
        <v>10231</v>
      </c>
      <c r="AC13" s="114">
        <v>28.217221027083681</v>
      </c>
    </row>
    <row r="14" spans="1:29">
      <c r="B14" s="111" t="s">
        <v>90</v>
      </c>
      <c r="D14" s="42">
        <v>45374</v>
      </c>
      <c r="E14" s="112">
        <v>29212</v>
      </c>
      <c r="F14" s="113">
        <v>64.380482214484076</v>
      </c>
      <c r="G14" s="112">
        <v>16162</v>
      </c>
      <c r="H14" s="114">
        <v>35.619517785515939</v>
      </c>
      <c r="J14" s="42">
        <v>10211</v>
      </c>
      <c r="K14" s="113">
        <v>22.504077224842419</v>
      </c>
      <c r="L14" s="112">
        <v>4277</v>
      </c>
      <c r="M14" s="113">
        <v>41.88620115561649</v>
      </c>
      <c r="N14" s="112">
        <v>5934</v>
      </c>
      <c r="O14" s="114">
        <v>58.11379884438351</v>
      </c>
      <c r="Q14" s="42">
        <v>10035</v>
      </c>
      <c r="R14" s="113">
        <v>22.116189888482388</v>
      </c>
      <c r="S14" s="112">
        <v>6024</v>
      </c>
      <c r="T14" s="113">
        <v>60.029895366218227</v>
      </c>
      <c r="U14" s="112">
        <v>4011</v>
      </c>
      <c r="V14" s="114">
        <v>39.970104633781759</v>
      </c>
      <c r="X14" s="42">
        <v>25128</v>
      </c>
      <c r="Y14" s="113">
        <v>55.379732886675193</v>
      </c>
      <c r="Z14" s="112">
        <v>18911</v>
      </c>
      <c r="AA14" s="113">
        <v>75.258675581025145</v>
      </c>
      <c r="AB14" s="112">
        <v>6217</v>
      </c>
      <c r="AC14" s="114">
        <v>24.741324418974848</v>
      </c>
    </row>
    <row r="15" spans="1:29">
      <c r="B15" s="111" t="s">
        <v>91</v>
      </c>
      <c r="D15" s="42">
        <v>49560</v>
      </c>
      <c r="E15" s="112">
        <v>29756</v>
      </c>
      <c r="F15" s="113">
        <v>60.040355125100888</v>
      </c>
      <c r="G15" s="112">
        <v>19804</v>
      </c>
      <c r="H15" s="114">
        <v>39.959644874899112</v>
      </c>
      <c r="J15" s="42">
        <v>14633</v>
      </c>
      <c r="K15" s="113">
        <v>29.525827280064568</v>
      </c>
      <c r="L15" s="112">
        <v>6328</v>
      </c>
      <c r="M15" s="113">
        <v>43.244720836465532</v>
      </c>
      <c r="N15" s="112">
        <v>8305</v>
      </c>
      <c r="O15" s="114">
        <v>56.755279163534468</v>
      </c>
      <c r="Q15" s="42">
        <v>11493</v>
      </c>
      <c r="R15" s="113">
        <v>23.190072639225178</v>
      </c>
      <c r="S15" s="112">
        <v>6845</v>
      </c>
      <c r="T15" s="113">
        <v>59.557991821108502</v>
      </c>
      <c r="U15" s="112">
        <v>4648</v>
      </c>
      <c r="V15" s="114">
        <v>40.442008178891498</v>
      </c>
      <c r="X15" s="42">
        <v>23434</v>
      </c>
      <c r="Y15" s="113">
        <v>47.284100080710253</v>
      </c>
      <c r="Z15" s="112">
        <v>16583</v>
      </c>
      <c r="AA15" s="113">
        <v>70.764700861995394</v>
      </c>
      <c r="AB15" s="112">
        <v>6851</v>
      </c>
      <c r="AC15" s="114">
        <v>29.23529913800461</v>
      </c>
    </row>
    <row r="16" spans="1:29">
      <c r="B16" s="111" t="s">
        <v>92</v>
      </c>
      <c r="D16" s="42">
        <v>86622</v>
      </c>
      <c r="E16" s="112">
        <v>50720</v>
      </c>
      <c r="F16" s="113">
        <v>58.553254369559703</v>
      </c>
      <c r="G16" s="112">
        <v>35902</v>
      </c>
      <c r="H16" s="114">
        <v>41.446745630440297</v>
      </c>
      <c r="J16" s="42">
        <v>29846</v>
      </c>
      <c r="K16" s="113">
        <v>34.455450116598563</v>
      </c>
      <c r="L16" s="112">
        <v>12578</v>
      </c>
      <c r="M16" s="113">
        <v>42.143000737117212</v>
      </c>
      <c r="N16" s="112">
        <v>17268</v>
      </c>
      <c r="O16" s="114">
        <v>57.856999262882802</v>
      </c>
      <c r="Q16" s="42">
        <v>20950</v>
      </c>
      <c r="R16" s="113">
        <v>24.185541779224678</v>
      </c>
      <c r="S16" s="112">
        <v>12703</v>
      </c>
      <c r="T16" s="113">
        <v>60.63484486873508</v>
      </c>
      <c r="U16" s="112">
        <v>8247</v>
      </c>
      <c r="V16" s="114">
        <v>39.36515513126492</v>
      </c>
      <c r="X16" s="42">
        <v>35826</v>
      </c>
      <c r="Y16" s="113">
        <v>41.359008104176773</v>
      </c>
      <c r="Z16" s="112">
        <v>25439</v>
      </c>
      <c r="AA16" s="113">
        <v>71.007089823033553</v>
      </c>
      <c r="AB16" s="112">
        <v>10387</v>
      </c>
      <c r="AC16" s="114">
        <v>28.992910176966451</v>
      </c>
    </row>
    <row r="17" spans="2:29">
      <c r="B17" s="111" t="s">
        <v>93</v>
      </c>
      <c r="D17" s="42">
        <v>25434</v>
      </c>
      <c r="E17" s="112">
        <v>15605</v>
      </c>
      <c r="F17" s="113">
        <v>61.35487929543131</v>
      </c>
      <c r="G17" s="112">
        <v>9829</v>
      </c>
      <c r="H17" s="114">
        <v>38.645120704568683</v>
      </c>
      <c r="J17" s="42">
        <v>7123</v>
      </c>
      <c r="K17" s="113">
        <v>28.005818982464419</v>
      </c>
      <c r="L17" s="112">
        <v>3011</v>
      </c>
      <c r="M17" s="113">
        <v>42.271514811175066</v>
      </c>
      <c r="N17" s="112">
        <v>4112</v>
      </c>
      <c r="O17" s="114">
        <v>57.728485188824934</v>
      </c>
      <c r="Q17" s="42">
        <v>5313</v>
      </c>
      <c r="R17" s="113">
        <v>20.889360698277891</v>
      </c>
      <c r="S17" s="112">
        <v>2987</v>
      </c>
      <c r="T17" s="113">
        <v>56.220591003199686</v>
      </c>
      <c r="U17" s="112">
        <v>2326</v>
      </c>
      <c r="V17" s="114">
        <v>43.779408996800299</v>
      </c>
      <c r="X17" s="42">
        <v>12998</v>
      </c>
      <c r="Y17" s="113">
        <v>51.104820319257684</v>
      </c>
      <c r="Z17" s="112">
        <v>9607</v>
      </c>
      <c r="AA17" s="113">
        <v>73.911370980150792</v>
      </c>
      <c r="AB17" s="112">
        <v>3391</v>
      </c>
      <c r="AC17" s="114">
        <v>26.088629019849211</v>
      </c>
    </row>
    <row r="18" spans="2:29">
      <c r="B18" s="111" t="s">
        <v>94</v>
      </c>
      <c r="D18" s="42">
        <v>158252</v>
      </c>
      <c r="E18" s="112">
        <v>98630</v>
      </c>
      <c r="F18" s="113">
        <v>62.324646765917649</v>
      </c>
      <c r="G18" s="112">
        <v>59622</v>
      </c>
      <c r="H18" s="114">
        <v>37.675353234082351</v>
      </c>
      <c r="J18" s="42">
        <v>33197</v>
      </c>
      <c r="K18" s="113">
        <v>20.977302024618961</v>
      </c>
      <c r="L18" s="112">
        <v>14055</v>
      </c>
      <c r="M18" s="113">
        <v>42.33816308702594</v>
      </c>
      <c r="N18" s="112">
        <v>19142</v>
      </c>
      <c r="O18" s="114">
        <v>57.66183691297406</v>
      </c>
      <c r="Q18" s="42">
        <v>28331</v>
      </c>
      <c r="R18" s="113">
        <v>17.902459368601981</v>
      </c>
      <c r="S18" s="112">
        <v>16053</v>
      </c>
      <c r="T18" s="113">
        <v>56.662313366983163</v>
      </c>
      <c r="U18" s="112">
        <v>12278</v>
      </c>
      <c r="V18" s="114">
        <v>43.337686633016837</v>
      </c>
      <c r="X18" s="42">
        <v>96724</v>
      </c>
      <c r="Y18" s="113">
        <v>61.120238606779068</v>
      </c>
      <c r="Z18" s="112">
        <v>68522</v>
      </c>
      <c r="AA18" s="113">
        <v>70.842810471030973</v>
      </c>
      <c r="AB18" s="112">
        <v>28202</v>
      </c>
      <c r="AC18" s="114">
        <v>29.15718952896902</v>
      </c>
    </row>
    <row r="19" spans="2:29">
      <c r="B19" s="111" t="s">
        <v>95</v>
      </c>
      <c r="D19" s="42">
        <v>102347</v>
      </c>
      <c r="E19" s="112">
        <v>63378</v>
      </c>
      <c r="F19" s="113">
        <v>61.924628958347583</v>
      </c>
      <c r="G19" s="112">
        <v>38969</v>
      </c>
      <c r="H19" s="114">
        <v>38.075371041652417</v>
      </c>
      <c r="J19" s="42">
        <v>24518</v>
      </c>
      <c r="K19" s="113">
        <v>23.95575835149052</v>
      </c>
      <c r="L19" s="112">
        <v>10177</v>
      </c>
      <c r="M19" s="113">
        <v>41.508279631291288</v>
      </c>
      <c r="N19" s="112">
        <v>14341</v>
      </c>
      <c r="O19" s="114">
        <v>58.491720368708698</v>
      </c>
      <c r="Q19" s="42">
        <v>20646</v>
      </c>
      <c r="R19" s="113">
        <v>20.172550245732651</v>
      </c>
      <c r="S19" s="112">
        <v>12658</v>
      </c>
      <c r="T19" s="113">
        <v>61.30969679356776</v>
      </c>
      <c r="U19" s="112">
        <v>7988</v>
      </c>
      <c r="V19" s="114">
        <v>38.690303206432233</v>
      </c>
      <c r="X19" s="42">
        <v>57183</v>
      </c>
      <c r="Y19" s="113">
        <v>55.871691402776833</v>
      </c>
      <c r="Z19" s="112">
        <v>40543</v>
      </c>
      <c r="AA19" s="113">
        <v>70.900442439186477</v>
      </c>
      <c r="AB19" s="112">
        <v>16640</v>
      </c>
      <c r="AC19" s="114">
        <v>29.09955756081353</v>
      </c>
    </row>
    <row r="20" spans="2:29">
      <c r="B20" s="111" t="s">
        <v>96</v>
      </c>
      <c r="D20" s="42">
        <v>400729</v>
      </c>
      <c r="E20" s="112">
        <v>248837</v>
      </c>
      <c r="F20" s="113">
        <v>62.096079894392467</v>
      </c>
      <c r="G20" s="112">
        <v>151892</v>
      </c>
      <c r="H20" s="114">
        <v>37.903920105607533</v>
      </c>
      <c r="J20" s="42">
        <v>104006</v>
      </c>
      <c r="K20" s="113">
        <v>25.954198473282439</v>
      </c>
      <c r="L20" s="112">
        <v>45515</v>
      </c>
      <c r="M20" s="113">
        <v>43.76189835201815</v>
      </c>
      <c r="N20" s="112">
        <v>58491</v>
      </c>
      <c r="O20" s="114">
        <v>56.238101647981843</v>
      </c>
      <c r="Q20" s="42">
        <v>90155</v>
      </c>
      <c r="R20" s="113">
        <v>22.49774785453511</v>
      </c>
      <c r="S20" s="112">
        <v>56006</v>
      </c>
      <c r="T20" s="113">
        <v>62.121901170206861</v>
      </c>
      <c r="U20" s="112">
        <v>34149</v>
      </c>
      <c r="V20" s="114">
        <v>37.878098829793132</v>
      </c>
      <c r="X20" s="42">
        <v>206568</v>
      </c>
      <c r="Y20" s="113">
        <v>51.548053672182448</v>
      </c>
      <c r="Z20" s="112">
        <v>147316</v>
      </c>
      <c r="AA20" s="113">
        <v>71.315983114519184</v>
      </c>
      <c r="AB20" s="112">
        <v>59252</v>
      </c>
      <c r="AC20" s="114">
        <v>28.684016885480808</v>
      </c>
    </row>
    <row r="21" spans="2:29">
      <c r="B21" s="111" t="s">
        <v>97</v>
      </c>
      <c r="D21" s="42">
        <v>228259</v>
      </c>
      <c r="E21" s="112">
        <v>140381</v>
      </c>
      <c r="F21" s="113">
        <v>61.500751339487159</v>
      </c>
      <c r="G21" s="112">
        <v>87878</v>
      </c>
      <c r="H21" s="114">
        <v>38.499248660512833</v>
      </c>
      <c r="J21" s="42">
        <v>60400</v>
      </c>
      <c r="K21" s="113">
        <v>26.461169110527951</v>
      </c>
      <c r="L21" s="112">
        <v>24569</v>
      </c>
      <c r="M21" s="113">
        <v>40.677152317880797</v>
      </c>
      <c r="N21" s="112">
        <v>35831</v>
      </c>
      <c r="O21" s="114">
        <v>59.322847682119203</v>
      </c>
      <c r="Q21" s="42">
        <v>49708</v>
      </c>
      <c r="R21" s="113">
        <v>21.777016459372909</v>
      </c>
      <c r="S21" s="112">
        <v>30479</v>
      </c>
      <c r="T21" s="113">
        <v>61.316085941900702</v>
      </c>
      <c r="U21" s="112">
        <v>19229</v>
      </c>
      <c r="V21" s="114">
        <v>38.683914058099298</v>
      </c>
      <c r="X21" s="42">
        <v>118151</v>
      </c>
      <c r="Y21" s="113">
        <v>51.761814430099143</v>
      </c>
      <c r="Z21" s="112">
        <v>85333</v>
      </c>
      <c r="AA21" s="113">
        <v>72.223679867288467</v>
      </c>
      <c r="AB21" s="112">
        <v>32818</v>
      </c>
      <c r="AC21" s="114">
        <v>27.776320132711529</v>
      </c>
    </row>
    <row r="22" spans="2:29">
      <c r="B22" s="111" t="s">
        <v>98</v>
      </c>
      <c r="D22" s="42">
        <v>58745</v>
      </c>
      <c r="E22" s="112">
        <v>36941</v>
      </c>
      <c r="F22" s="113">
        <v>62.883649672312544</v>
      </c>
      <c r="G22" s="112">
        <v>21804</v>
      </c>
      <c r="H22" s="114">
        <v>37.116350327687456</v>
      </c>
      <c r="J22" s="42">
        <v>14198</v>
      </c>
      <c r="K22" s="113">
        <v>24.168865435356199</v>
      </c>
      <c r="L22" s="112">
        <v>6160</v>
      </c>
      <c r="M22" s="113">
        <v>43.386392449640788</v>
      </c>
      <c r="N22" s="112">
        <v>8038</v>
      </c>
      <c r="O22" s="114">
        <v>56.613607550359212</v>
      </c>
      <c r="Q22" s="42">
        <v>12563</v>
      </c>
      <c r="R22" s="113">
        <v>21.385649842539792</v>
      </c>
      <c r="S22" s="112">
        <v>7778</v>
      </c>
      <c r="T22" s="113">
        <v>61.9119637029372</v>
      </c>
      <c r="U22" s="112">
        <v>4785</v>
      </c>
      <c r="V22" s="114">
        <v>38.088036297062807</v>
      </c>
      <c r="X22" s="42">
        <v>31984</v>
      </c>
      <c r="Y22" s="113">
        <v>54.445484722104013</v>
      </c>
      <c r="Z22" s="112">
        <v>23003</v>
      </c>
      <c r="AA22" s="113">
        <v>71.920335167583787</v>
      </c>
      <c r="AB22" s="112">
        <v>8981</v>
      </c>
      <c r="AC22" s="114">
        <v>28.07966483241621</v>
      </c>
    </row>
    <row r="23" spans="2:29">
      <c r="B23" s="111" t="s">
        <v>99</v>
      </c>
      <c r="D23" s="42">
        <v>104164</v>
      </c>
      <c r="E23" s="112">
        <v>64424</v>
      </c>
      <c r="F23" s="113">
        <v>61.848623324757114</v>
      </c>
      <c r="G23" s="112">
        <v>39740</v>
      </c>
      <c r="H23" s="114">
        <v>38.151376675242886</v>
      </c>
      <c r="J23" s="42">
        <v>28731</v>
      </c>
      <c r="K23" s="113">
        <v>27.582466111132451</v>
      </c>
      <c r="L23" s="112">
        <v>11323</v>
      </c>
      <c r="M23" s="113">
        <v>39.410392955344413</v>
      </c>
      <c r="N23" s="112">
        <v>17408</v>
      </c>
      <c r="O23" s="114">
        <v>60.589607044655601</v>
      </c>
      <c r="Q23" s="42">
        <v>18458</v>
      </c>
      <c r="R23" s="113">
        <v>17.720133635421071</v>
      </c>
      <c r="S23" s="112">
        <v>10641</v>
      </c>
      <c r="T23" s="113">
        <v>57.649799544912767</v>
      </c>
      <c r="U23" s="112">
        <v>7817</v>
      </c>
      <c r="V23" s="114">
        <v>42.350200455087233</v>
      </c>
      <c r="X23" s="42">
        <v>56975</v>
      </c>
      <c r="Y23" s="113">
        <v>54.697400253446503</v>
      </c>
      <c r="Z23" s="112">
        <v>42460</v>
      </c>
      <c r="AA23" s="113">
        <v>74.523913997367259</v>
      </c>
      <c r="AB23" s="112">
        <v>14515</v>
      </c>
      <c r="AC23" s="114">
        <v>25.476086002632741</v>
      </c>
    </row>
    <row r="24" spans="2:29">
      <c r="B24" s="111" t="s">
        <v>100</v>
      </c>
      <c r="D24" s="42">
        <v>292737</v>
      </c>
      <c r="E24" s="112">
        <v>189089</v>
      </c>
      <c r="F24" s="113">
        <v>64.593474688884569</v>
      </c>
      <c r="G24" s="112">
        <v>103648</v>
      </c>
      <c r="H24" s="114">
        <v>35.406525311115438</v>
      </c>
      <c r="J24" s="42">
        <v>69423</v>
      </c>
      <c r="K24" s="113">
        <v>23.715143627214871</v>
      </c>
      <c r="L24" s="112">
        <v>31747</v>
      </c>
      <c r="M24" s="113">
        <v>45.729801362660787</v>
      </c>
      <c r="N24" s="112">
        <v>37676</v>
      </c>
      <c r="O24" s="114">
        <v>54.270198637339213</v>
      </c>
      <c r="Q24" s="42">
        <v>58546</v>
      </c>
      <c r="R24" s="113">
        <v>19.999521755022421</v>
      </c>
      <c r="S24" s="112">
        <v>37691</v>
      </c>
      <c r="T24" s="113">
        <v>64.37843746797391</v>
      </c>
      <c r="U24" s="112">
        <v>20855</v>
      </c>
      <c r="V24" s="114">
        <v>35.621562532026097</v>
      </c>
      <c r="X24" s="42">
        <v>164768</v>
      </c>
      <c r="Y24" s="113">
        <v>56.285334617762707</v>
      </c>
      <c r="Z24" s="112">
        <v>119651</v>
      </c>
      <c r="AA24" s="113">
        <v>72.617862691784822</v>
      </c>
      <c r="AB24" s="112">
        <v>45117</v>
      </c>
      <c r="AC24" s="114">
        <v>27.382137308215189</v>
      </c>
    </row>
    <row r="25" spans="2:29">
      <c r="B25" s="111" t="s">
        <v>101</v>
      </c>
      <c r="D25" s="42">
        <v>71129</v>
      </c>
      <c r="E25" s="112">
        <v>40477</v>
      </c>
      <c r="F25" s="113">
        <v>56.906465717218012</v>
      </c>
      <c r="G25" s="112">
        <v>30652</v>
      </c>
      <c r="H25" s="114">
        <v>43.093534282781988</v>
      </c>
      <c r="J25" s="42">
        <v>24328</v>
      </c>
      <c r="K25" s="113">
        <v>34.202645896891568</v>
      </c>
      <c r="L25" s="112">
        <v>9179</v>
      </c>
      <c r="M25" s="113">
        <v>37.730187438342647</v>
      </c>
      <c r="N25" s="112">
        <v>15149</v>
      </c>
      <c r="O25" s="114">
        <v>62.269812561657353</v>
      </c>
      <c r="Q25" s="42">
        <v>16200</v>
      </c>
      <c r="R25" s="113">
        <v>22.775520533115891</v>
      </c>
      <c r="S25" s="112">
        <v>9995</v>
      </c>
      <c r="T25" s="113">
        <v>61.697530864197539</v>
      </c>
      <c r="U25" s="112">
        <v>6205</v>
      </c>
      <c r="V25" s="114">
        <v>38.302469135802468</v>
      </c>
      <c r="X25" s="42">
        <v>30601</v>
      </c>
      <c r="Y25" s="113">
        <v>43.021833569992552</v>
      </c>
      <c r="Z25" s="112">
        <v>21303</v>
      </c>
      <c r="AA25" s="113">
        <v>69.615372046665144</v>
      </c>
      <c r="AB25" s="112">
        <v>9298</v>
      </c>
      <c r="AC25" s="114">
        <v>30.38462795333486</v>
      </c>
    </row>
    <row r="26" spans="2:29">
      <c r="B26" s="111" t="s">
        <v>102</v>
      </c>
      <c r="D26" s="42">
        <v>24165</v>
      </c>
      <c r="E26" s="112">
        <v>14960</v>
      </c>
      <c r="F26" s="113">
        <v>61.907717773639561</v>
      </c>
      <c r="G26" s="112">
        <v>9205</v>
      </c>
      <c r="H26" s="114">
        <v>38.092282226360439</v>
      </c>
      <c r="J26" s="42">
        <v>5709</v>
      </c>
      <c r="K26" s="113">
        <v>23.625077591558039</v>
      </c>
      <c r="L26" s="112">
        <v>2515</v>
      </c>
      <c r="M26" s="113">
        <v>44.053249255561397</v>
      </c>
      <c r="N26" s="112">
        <v>3194</v>
      </c>
      <c r="O26" s="114">
        <v>55.946750744438603</v>
      </c>
      <c r="Q26" s="42">
        <v>4654</v>
      </c>
      <c r="R26" s="113">
        <v>19.25925925925926</v>
      </c>
      <c r="S26" s="112">
        <v>2566</v>
      </c>
      <c r="T26" s="113">
        <v>55.135367425870221</v>
      </c>
      <c r="U26" s="112">
        <v>2088</v>
      </c>
      <c r="V26" s="114">
        <v>44.864632574129779</v>
      </c>
      <c r="X26" s="42">
        <v>13802</v>
      </c>
      <c r="Y26" s="113">
        <v>57.115663149182708</v>
      </c>
      <c r="Z26" s="112">
        <v>9879</v>
      </c>
      <c r="AA26" s="113">
        <v>71.576583103897988</v>
      </c>
      <c r="AB26" s="112">
        <v>3923</v>
      </c>
      <c r="AC26" s="114">
        <v>28.423416896102019</v>
      </c>
    </row>
    <row r="27" spans="2:29">
      <c r="B27" s="111" t="s">
        <v>103</v>
      </c>
      <c r="D27" s="42">
        <v>122136</v>
      </c>
      <c r="E27" s="112">
        <v>73501</v>
      </c>
      <c r="F27" s="113">
        <v>60.179635815811878</v>
      </c>
      <c r="G27" s="112">
        <v>48635</v>
      </c>
      <c r="H27" s="114">
        <v>39.820364184188122</v>
      </c>
      <c r="J27" s="42">
        <v>32279</v>
      </c>
      <c r="K27" s="113">
        <v>26.428735180454581</v>
      </c>
      <c r="L27" s="112">
        <v>13158</v>
      </c>
      <c r="M27" s="113">
        <v>40.763344589361509</v>
      </c>
      <c r="N27" s="112">
        <v>19121</v>
      </c>
      <c r="O27" s="114">
        <v>59.236655410638491</v>
      </c>
      <c r="Q27" s="42">
        <v>24480</v>
      </c>
      <c r="R27" s="113">
        <v>20.04323049715072</v>
      </c>
      <c r="S27" s="112">
        <v>13736</v>
      </c>
      <c r="T27" s="113">
        <v>56.111111111111107</v>
      </c>
      <c r="U27" s="112">
        <v>10744</v>
      </c>
      <c r="V27" s="114">
        <v>43.888888888888893</v>
      </c>
      <c r="X27" s="42">
        <v>65377</v>
      </c>
      <c r="Y27" s="113">
        <v>53.52803432239471</v>
      </c>
      <c r="Z27" s="112">
        <v>46607</v>
      </c>
      <c r="AA27" s="113">
        <v>71.289597258974865</v>
      </c>
      <c r="AB27" s="112">
        <v>18770</v>
      </c>
      <c r="AC27" s="114">
        <v>28.710402741025131</v>
      </c>
    </row>
    <row r="28" spans="2:29">
      <c r="B28" s="111" t="s">
        <v>104</v>
      </c>
      <c r="D28" s="42">
        <v>15391</v>
      </c>
      <c r="E28" s="112">
        <v>9498</v>
      </c>
      <c r="F28" s="113">
        <v>61.711389773244107</v>
      </c>
      <c r="G28" s="112">
        <v>5893</v>
      </c>
      <c r="H28" s="114">
        <v>38.2886102267559</v>
      </c>
      <c r="J28" s="42">
        <v>3496</v>
      </c>
      <c r="K28" s="113">
        <v>22.714573452017412</v>
      </c>
      <c r="L28" s="112">
        <v>1454</v>
      </c>
      <c r="M28" s="113">
        <v>41.590389016018307</v>
      </c>
      <c r="N28" s="112">
        <v>2042</v>
      </c>
      <c r="O28" s="114">
        <v>58.409610983981693</v>
      </c>
      <c r="Q28" s="42">
        <v>2953</v>
      </c>
      <c r="R28" s="113">
        <v>19.186537586901441</v>
      </c>
      <c r="S28" s="112">
        <v>1738</v>
      </c>
      <c r="T28" s="113">
        <v>58.855401286826961</v>
      </c>
      <c r="U28" s="112">
        <v>1215</v>
      </c>
      <c r="V28" s="114">
        <v>41.144598713173039</v>
      </c>
      <c r="X28" s="42">
        <v>8942</v>
      </c>
      <c r="Y28" s="113">
        <v>58.098888961081151</v>
      </c>
      <c r="Z28" s="112">
        <v>6306</v>
      </c>
      <c r="AA28" s="113">
        <v>70.52113621113844</v>
      </c>
      <c r="AB28" s="112">
        <v>2636</v>
      </c>
      <c r="AC28" s="114">
        <v>29.478863788861549</v>
      </c>
    </row>
    <row r="29" spans="2:29">
      <c r="B29" s="111" t="s">
        <v>105</v>
      </c>
      <c r="D29" s="42">
        <v>2510</v>
      </c>
      <c r="E29" s="112">
        <v>1347</v>
      </c>
      <c r="F29" s="113">
        <v>53.665338645418323</v>
      </c>
      <c r="G29" s="112">
        <v>1163</v>
      </c>
      <c r="H29" s="114">
        <v>46.334661354581677</v>
      </c>
      <c r="J29" s="42">
        <v>1384</v>
      </c>
      <c r="K29" s="113">
        <v>55.139442231075698</v>
      </c>
      <c r="L29" s="112">
        <v>543</v>
      </c>
      <c r="M29" s="113">
        <v>39.234104046242777</v>
      </c>
      <c r="N29" s="112">
        <v>841</v>
      </c>
      <c r="O29" s="114">
        <v>60.765895953757223</v>
      </c>
      <c r="Q29" s="42">
        <v>468</v>
      </c>
      <c r="R29" s="113">
        <v>18.645418326693228</v>
      </c>
      <c r="S29" s="112">
        <v>316</v>
      </c>
      <c r="T29" s="113">
        <v>67.521367521367523</v>
      </c>
      <c r="U29" s="112">
        <v>152</v>
      </c>
      <c r="V29" s="114">
        <v>32.478632478632477</v>
      </c>
      <c r="X29" s="42">
        <v>658</v>
      </c>
      <c r="Y29" s="113">
        <v>26.215139442231081</v>
      </c>
      <c r="Z29" s="112">
        <v>488</v>
      </c>
      <c r="AA29" s="113">
        <v>74.164133738601819</v>
      </c>
      <c r="AB29" s="112">
        <v>170</v>
      </c>
      <c r="AC29" s="114">
        <v>25.835866261398181</v>
      </c>
    </row>
    <row r="30" spans="2:29">
      <c r="B30" s="115" t="s">
        <v>106</v>
      </c>
      <c r="D30" s="44">
        <v>3328</v>
      </c>
      <c r="E30" s="116">
        <v>1822</v>
      </c>
      <c r="F30" s="117">
        <v>54.747596153846153</v>
      </c>
      <c r="G30" s="116">
        <v>1506</v>
      </c>
      <c r="H30" s="118">
        <v>45.252403846153847</v>
      </c>
      <c r="J30" s="44">
        <v>1784</v>
      </c>
      <c r="K30" s="117">
        <v>53.605769230769234</v>
      </c>
      <c r="L30" s="116">
        <v>687</v>
      </c>
      <c r="M30" s="117">
        <v>38.50896860986547</v>
      </c>
      <c r="N30" s="116">
        <v>1097</v>
      </c>
      <c r="O30" s="118">
        <v>61.49103139013453</v>
      </c>
      <c r="Q30" s="44">
        <v>622</v>
      </c>
      <c r="R30" s="117">
        <v>18.68990384615385</v>
      </c>
      <c r="S30" s="116">
        <v>420</v>
      </c>
      <c r="T30" s="117">
        <v>67.524115755627008</v>
      </c>
      <c r="U30" s="116">
        <v>202</v>
      </c>
      <c r="V30" s="118">
        <v>32.475884244372978</v>
      </c>
      <c r="X30" s="44">
        <v>922</v>
      </c>
      <c r="Y30" s="117">
        <v>27.70432692307692</v>
      </c>
      <c r="Z30" s="116">
        <v>715</v>
      </c>
      <c r="AA30" s="117">
        <v>77.548806941431664</v>
      </c>
      <c r="AB30" s="116">
        <v>207</v>
      </c>
      <c r="AC30" s="118">
        <v>22.451193058568329</v>
      </c>
    </row>
    <row r="31" spans="2:29" ht="8" customHeight="1"/>
    <row r="32" spans="2:29">
      <c r="B32" s="119" t="s">
        <v>49</v>
      </c>
      <c r="D32" s="120">
        <v>2304208</v>
      </c>
      <c r="E32" s="121">
        <v>1426765</v>
      </c>
      <c r="F32" s="122">
        <v>61.919974238436801</v>
      </c>
      <c r="G32" s="121">
        <v>877443</v>
      </c>
      <c r="H32" s="123">
        <v>38.080025761563192</v>
      </c>
      <c r="J32" s="120">
        <v>602964</v>
      </c>
      <c r="K32" s="122">
        <v>26.167950115614559</v>
      </c>
      <c r="L32" s="121">
        <v>254869</v>
      </c>
      <c r="M32" s="122">
        <v>42.269356047790581</v>
      </c>
      <c r="N32" s="121">
        <v>348095</v>
      </c>
      <c r="O32" s="123">
        <v>57.730643952209412</v>
      </c>
      <c r="Q32" s="120">
        <v>497188</v>
      </c>
      <c r="R32" s="122">
        <v>21.577392318748998</v>
      </c>
      <c r="S32" s="121">
        <v>307763</v>
      </c>
      <c r="T32" s="122">
        <v>61.900729703854473</v>
      </c>
      <c r="U32" s="121">
        <v>189425</v>
      </c>
      <c r="V32" s="123">
        <v>38.099270296145519</v>
      </c>
      <c r="X32" s="120">
        <v>1204056</v>
      </c>
      <c r="Y32" s="122">
        <v>52.254657565636428</v>
      </c>
      <c r="Z32" s="121">
        <v>864133</v>
      </c>
      <c r="AA32" s="122">
        <v>71.768505783784136</v>
      </c>
      <c r="AB32" s="121">
        <v>339923</v>
      </c>
      <c r="AC32" s="123">
        <v>28.231494216215861</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187</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61</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181</v>
      </c>
      <c r="K8" s="202"/>
      <c r="L8" s="202"/>
      <c r="M8" s="202"/>
      <c r="N8" s="202"/>
      <c r="O8" s="213"/>
      <c r="Q8" s="212" t="s">
        <v>182</v>
      </c>
      <c r="R8" s="202"/>
      <c r="S8" s="202"/>
      <c r="T8" s="202"/>
      <c r="U8" s="202"/>
      <c r="V8" s="213"/>
      <c r="X8" s="212" t="s">
        <v>183</v>
      </c>
      <c r="Y8" s="202"/>
      <c r="Z8" s="202"/>
      <c r="AA8" s="202"/>
      <c r="AB8" s="202"/>
      <c r="AC8" s="213"/>
    </row>
    <row r="9" spans="1:29" ht="22" customHeight="1">
      <c r="B9" s="223"/>
      <c r="D9" s="217" t="s">
        <v>119</v>
      </c>
      <c r="E9" s="219" t="s">
        <v>120</v>
      </c>
      <c r="F9" s="211"/>
      <c r="G9" s="219" t="s">
        <v>121</v>
      </c>
      <c r="H9" s="211"/>
      <c r="J9" s="217" t="s">
        <v>119</v>
      </c>
      <c r="K9" s="233" t="s">
        <v>184</v>
      </c>
      <c r="L9" s="219" t="s">
        <v>120</v>
      </c>
      <c r="M9" s="211"/>
      <c r="N9" s="219" t="s">
        <v>121</v>
      </c>
      <c r="O9" s="211"/>
      <c r="Q9" s="217" t="s">
        <v>119</v>
      </c>
      <c r="R9" s="233" t="s">
        <v>184</v>
      </c>
      <c r="S9" s="219" t="s">
        <v>120</v>
      </c>
      <c r="T9" s="211"/>
      <c r="U9" s="219" t="s">
        <v>121</v>
      </c>
      <c r="V9" s="211"/>
      <c r="X9" s="217" t="s">
        <v>119</v>
      </c>
      <c r="Y9" s="233" t="s">
        <v>184</v>
      </c>
      <c r="Z9" s="219" t="s">
        <v>120</v>
      </c>
      <c r="AA9" s="211"/>
      <c r="AB9" s="219" t="s">
        <v>121</v>
      </c>
      <c r="AC9" s="211"/>
    </row>
    <row r="10" spans="1:29" ht="37" customHeight="1">
      <c r="B10" s="224"/>
      <c r="D10" s="218"/>
      <c r="E10" s="13" t="s">
        <v>119</v>
      </c>
      <c r="F10" s="25" t="s">
        <v>185</v>
      </c>
      <c r="G10" s="13" t="s">
        <v>119</v>
      </c>
      <c r="H10" s="26" t="s">
        <v>185</v>
      </c>
      <c r="J10" s="218"/>
      <c r="K10" s="220"/>
      <c r="L10" s="13" t="s">
        <v>119</v>
      </c>
      <c r="M10" s="25" t="s">
        <v>186</v>
      </c>
      <c r="N10" s="13" t="s">
        <v>119</v>
      </c>
      <c r="O10" s="26" t="s">
        <v>186</v>
      </c>
      <c r="Q10" s="218"/>
      <c r="R10" s="220"/>
      <c r="S10" s="13" t="s">
        <v>119</v>
      </c>
      <c r="T10" s="25" t="s">
        <v>186</v>
      </c>
      <c r="U10" s="13" t="s">
        <v>119</v>
      </c>
      <c r="V10" s="26" t="s">
        <v>186</v>
      </c>
      <c r="X10" s="218"/>
      <c r="Y10" s="220"/>
      <c r="Z10" s="13" t="s">
        <v>119</v>
      </c>
      <c r="AA10" s="25" t="s">
        <v>186</v>
      </c>
      <c r="AB10" s="13" t="s">
        <v>119</v>
      </c>
      <c r="AC10" s="26" t="s">
        <v>186</v>
      </c>
    </row>
    <row r="11" spans="1:29" ht="4.5" customHeight="1"/>
    <row r="12" spans="1:29">
      <c r="B12" s="107" t="s">
        <v>88</v>
      </c>
      <c r="D12" s="40">
        <v>90375</v>
      </c>
      <c r="E12" s="108">
        <v>53560</v>
      </c>
      <c r="F12" s="109">
        <v>59.264177040110653</v>
      </c>
      <c r="G12" s="108">
        <v>36815</v>
      </c>
      <c r="H12" s="110">
        <v>40.735822959889347</v>
      </c>
      <c r="J12" s="40">
        <v>30650</v>
      </c>
      <c r="K12" s="109">
        <v>33.914246196403873</v>
      </c>
      <c r="L12" s="108">
        <v>11824</v>
      </c>
      <c r="M12" s="109">
        <v>38.577487765089721</v>
      </c>
      <c r="N12" s="108">
        <v>18826</v>
      </c>
      <c r="O12" s="110">
        <v>61.422512234910279</v>
      </c>
      <c r="Q12" s="40">
        <v>15593</v>
      </c>
      <c r="R12" s="109">
        <v>17.253665283540801</v>
      </c>
      <c r="S12" s="108">
        <v>8909</v>
      </c>
      <c r="T12" s="109">
        <v>57.134611684730331</v>
      </c>
      <c r="U12" s="108">
        <v>6684</v>
      </c>
      <c r="V12" s="110">
        <v>42.865388315269669</v>
      </c>
      <c r="X12" s="40">
        <v>44132</v>
      </c>
      <c r="Y12" s="109">
        <v>48.832088520055322</v>
      </c>
      <c r="Z12" s="108">
        <v>32827</v>
      </c>
      <c r="AA12" s="109">
        <v>74.383667180277342</v>
      </c>
      <c r="AB12" s="108">
        <v>11305</v>
      </c>
      <c r="AC12" s="110">
        <v>25.616332819722651</v>
      </c>
    </row>
    <row r="13" spans="1:29">
      <c r="B13" s="111" t="s">
        <v>89</v>
      </c>
      <c r="D13" s="42">
        <v>15028</v>
      </c>
      <c r="E13" s="112">
        <v>9995</v>
      </c>
      <c r="F13" s="113">
        <v>66.509182858663834</v>
      </c>
      <c r="G13" s="112">
        <v>5033</v>
      </c>
      <c r="H13" s="114">
        <v>33.490817141336173</v>
      </c>
      <c r="J13" s="42">
        <v>2711</v>
      </c>
      <c r="K13" s="113">
        <v>18.03965930263508</v>
      </c>
      <c r="L13" s="112">
        <v>1086</v>
      </c>
      <c r="M13" s="113">
        <v>40.059018812246407</v>
      </c>
      <c r="N13" s="112">
        <v>1625</v>
      </c>
      <c r="O13" s="114">
        <v>59.940981187753593</v>
      </c>
      <c r="Q13" s="42">
        <v>2277</v>
      </c>
      <c r="R13" s="113">
        <v>15.15171679531541</v>
      </c>
      <c r="S13" s="112">
        <v>1314</v>
      </c>
      <c r="T13" s="113">
        <v>57.707509881422922</v>
      </c>
      <c r="U13" s="112">
        <v>963</v>
      </c>
      <c r="V13" s="114">
        <v>42.292490118577078</v>
      </c>
      <c r="X13" s="42">
        <v>10040</v>
      </c>
      <c r="Y13" s="113">
        <v>66.808623902049504</v>
      </c>
      <c r="Z13" s="112">
        <v>7595</v>
      </c>
      <c r="AA13" s="113">
        <v>75.647410358565736</v>
      </c>
      <c r="AB13" s="112">
        <v>2445</v>
      </c>
      <c r="AC13" s="114">
        <v>24.35258964143426</v>
      </c>
    </row>
    <row r="14" spans="1:29">
      <c r="B14" s="111" t="s">
        <v>90</v>
      </c>
      <c r="D14" s="42">
        <v>7613</v>
      </c>
      <c r="E14" s="112">
        <v>4990</v>
      </c>
      <c r="F14" s="113">
        <v>65.545776960462362</v>
      </c>
      <c r="G14" s="112">
        <v>2623</v>
      </c>
      <c r="H14" s="114">
        <v>34.454223039537638</v>
      </c>
      <c r="J14" s="42">
        <v>1828</v>
      </c>
      <c r="K14" s="113">
        <v>24.011559175095229</v>
      </c>
      <c r="L14" s="112">
        <v>740</v>
      </c>
      <c r="M14" s="113">
        <v>40.481400437636758</v>
      </c>
      <c r="N14" s="112">
        <v>1088</v>
      </c>
      <c r="O14" s="114">
        <v>59.518599562363242</v>
      </c>
      <c r="Q14" s="42">
        <v>1409</v>
      </c>
      <c r="R14" s="113">
        <v>18.507815578615531</v>
      </c>
      <c r="S14" s="112">
        <v>809</v>
      </c>
      <c r="T14" s="113">
        <v>57.416607523065998</v>
      </c>
      <c r="U14" s="112">
        <v>600</v>
      </c>
      <c r="V14" s="114">
        <v>42.583392476933987</v>
      </c>
      <c r="X14" s="42">
        <v>4376</v>
      </c>
      <c r="Y14" s="113">
        <v>57.480625246289243</v>
      </c>
      <c r="Z14" s="112">
        <v>3441</v>
      </c>
      <c r="AA14" s="113">
        <v>78.633455210237656</v>
      </c>
      <c r="AB14" s="112">
        <v>935</v>
      </c>
      <c r="AC14" s="114">
        <v>21.36654478976234</v>
      </c>
    </row>
    <row r="15" spans="1:29">
      <c r="B15" s="111" t="s">
        <v>91</v>
      </c>
      <c r="D15" s="42">
        <v>8990</v>
      </c>
      <c r="E15" s="112">
        <v>5630</v>
      </c>
      <c r="F15" s="113">
        <v>62.625139043381537</v>
      </c>
      <c r="G15" s="112">
        <v>3360</v>
      </c>
      <c r="H15" s="114">
        <v>37.37486095661847</v>
      </c>
      <c r="J15" s="42">
        <v>2121</v>
      </c>
      <c r="K15" s="113">
        <v>23.592880978865409</v>
      </c>
      <c r="L15" s="112">
        <v>798</v>
      </c>
      <c r="M15" s="113">
        <v>37.623762376237622</v>
      </c>
      <c r="N15" s="112">
        <v>1323</v>
      </c>
      <c r="O15" s="114">
        <v>62.376237623762378</v>
      </c>
      <c r="Q15" s="42">
        <v>1597</v>
      </c>
      <c r="R15" s="113">
        <v>17.76418242491658</v>
      </c>
      <c r="S15" s="112">
        <v>900</v>
      </c>
      <c r="T15" s="113">
        <v>56.355666875391357</v>
      </c>
      <c r="U15" s="112">
        <v>697</v>
      </c>
      <c r="V15" s="114">
        <v>43.644333124608643</v>
      </c>
      <c r="X15" s="42">
        <v>5272</v>
      </c>
      <c r="Y15" s="113">
        <v>58.642936596218021</v>
      </c>
      <c r="Z15" s="112">
        <v>3932</v>
      </c>
      <c r="AA15" s="113">
        <v>74.582701062215477</v>
      </c>
      <c r="AB15" s="112">
        <v>1340</v>
      </c>
      <c r="AC15" s="114">
        <v>25.417298937784519</v>
      </c>
    </row>
    <row r="16" spans="1:29">
      <c r="B16" s="111" t="s">
        <v>92</v>
      </c>
      <c r="D16" s="42">
        <v>26476</v>
      </c>
      <c r="E16" s="112">
        <v>16081</v>
      </c>
      <c r="F16" s="113">
        <v>60.738026892279812</v>
      </c>
      <c r="G16" s="112">
        <v>10395</v>
      </c>
      <c r="H16" s="114">
        <v>39.261973107720202</v>
      </c>
      <c r="J16" s="42">
        <v>7505</v>
      </c>
      <c r="K16" s="113">
        <v>28.346426952711891</v>
      </c>
      <c r="L16" s="112">
        <v>3053</v>
      </c>
      <c r="M16" s="113">
        <v>40.679546968687539</v>
      </c>
      <c r="N16" s="112">
        <v>4452</v>
      </c>
      <c r="O16" s="114">
        <v>59.320453031312461</v>
      </c>
      <c r="Q16" s="42">
        <v>5270</v>
      </c>
      <c r="R16" s="113">
        <v>19.904819459132799</v>
      </c>
      <c r="S16" s="112">
        <v>2979</v>
      </c>
      <c r="T16" s="113">
        <v>56.527514231499048</v>
      </c>
      <c r="U16" s="112">
        <v>2291</v>
      </c>
      <c r="V16" s="114">
        <v>43.472485768500952</v>
      </c>
      <c r="X16" s="42">
        <v>13701</v>
      </c>
      <c r="Y16" s="113">
        <v>51.748753588155303</v>
      </c>
      <c r="Z16" s="112">
        <v>10049</v>
      </c>
      <c r="AA16" s="113">
        <v>73.345011313042846</v>
      </c>
      <c r="AB16" s="112">
        <v>3652</v>
      </c>
      <c r="AC16" s="114">
        <v>26.65498868695715</v>
      </c>
    </row>
    <row r="17" spans="2:29">
      <c r="B17" s="111" t="s">
        <v>93</v>
      </c>
      <c r="D17" s="42">
        <v>5225</v>
      </c>
      <c r="E17" s="112">
        <v>3327</v>
      </c>
      <c r="F17" s="113">
        <v>63.674641148325357</v>
      </c>
      <c r="G17" s="112">
        <v>1898</v>
      </c>
      <c r="H17" s="114">
        <v>36.325358851674643</v>
      </c>
      <c r="J17" s="42">
        <v>1312</v>
      </c>
      <c r="K17" s="113">
        <v>25.110047846889959</v>
      </c>
      <c r="L17" s="112">
        <v>527</v>
      </c>
      <c r="M17" s="113">
        <v>40.167682926829258</v>
      </c>
      <c r="N17" s="112">
        <v>785</v>
      </c>
      <c r="O17" s="114">
        <v>59.832317073170728</v>
      </c>
      <c r="Q17" s="42">
        <v>950</v>
      </c>
      <c r="R17" s="113">
        <v>18.18181818181818</v>
      </c>
      <c r="S17" s="112">
        <v>522</v>
      </c>
      <c r="T17" s="113">
        <v>54.94736842105263</v>
      </c>
      <c r="U17" s="112">
        <v>428</v>
      </c>
      <c r="V17" s="114">
        <v>45.05263157894737</v>
      </c>
      <c r="X17" s="42">
        <v>2963</v>
      </c>
      <c r="Y17" s="113">
        <v>56.708133971291858</v>
      </c>
      <c r="Z17" s="112">
        <v>2278</v>
      </c>
      <c r="AA17" s="113">
        <v>76.881538980762741</v>
      </c>
      <c r="AB17" s="112">
        <v>685</v>
      </c>
      <c r="AC17" s="114">
        <v>23.118461019237259</v>
      </c>
    </row>
    <row r="18" spans="2:29">
      <c r="B18" s="111" t="s">
        <v>94</v>
      </c>
      <c r="D18" s="42">
        <v>34398</v>
      </c>
      <c r="E18" s="112">
        <v>22503</v>
      </c>
      <c r="F18" s="113">
        <v>65.419501133786852</v>
      </c>
      <c r="G18" s="112">
        <v>11895</v>
      </c>
      <c r="H18" s="114">
        <v>34.580498866213148</v>
      </c>
      <c r="J18" s="42">
        <v>6696</v>
      </c>
      <c r="K18" s="113">
        <v>19.46624803767661</v>
      </c>
      <c r="L18" s="112">
        <v>2723</v>
      </c>
      <c r="M18" s="113">
        <v>40.666069295101551</v>
      </c>
      <c r="N18" s="112">
        <v>3973</v>
      </c>
      <c r="O18" s="114">
        <v>59.333930704898449</v>
      </c>
      <c r="Q18" s="42">
        <v>5151</v>
      </c>
      <c r="R18" s="113">
        <v>14.97470783185069</v>
      </c>
      <c r="S18" s="112">
        <v>2824</v>
      </c>
      <c r="T18" s="113">
        <v>54.82430596000777</v>
      </c>
      <c r="U18" s="112">
        <v>2327</v>
      </c>
      <c r="V18" s="114">
        <v>45.175694039992237</v>
      </c>
      <c r="X18" s="42">
        <v>22551</v>
      </c>
      <c r="Y18" s="113">
        <v>65.559044130472699</v>
      </c>
      <c r="Z18" s="112">
        <v>16956</v>
      </c>
      <c r="AA18" s="113">
        <v>75.189570307303441</v>
      </c>
      <c r="AB18" s="112">
        <v>5595</v>
      </c>
      <c r="AC18" s="114">
        <v>24.810429692696552</v>
      </c>
    </row>
    <row r="19" spans="2:29">
      <c r="B19" s="111" t="s">
        <v>95</v>
      </c>
      <c r="D19" s="42">
        <v>25705</v>
      </c>
      <c r="E19" s="112">
        <v>16314</v>
      </c>
      <c r="F19" s="113">
        <v>63.466251702003497</v>
      </c>
      <c r="G19" s="112">
        <v>9391</v>
      </c>
      <c r="H19" s="114">
        <v>36.533748297996503</v>
      </c>
      <c r="J19" s="42">
        <v>5701</v>
      </c>
      <c r="K19" s="113">
        <v>22.178564481618359</v>
      </c>
      <c r="L19" s="112">
        <v>2174</v>
      </c>
      <c r="M19" s="113">
        <v>38.133660761269958</v>
      </c>
      <c r="N19" s="112">
        <v>3527</v>
      </c>
      <c r="O19" s="114">
        <v>61.866339238730049</v>
      </c>
      <c r="Q19" s="42">
        <v>3785</v>
      </c>
      <c r="R19" s="113">
        <v>14.72476171950982</v>
      </c>
      <c r="S19" s="112">
        <v>2178</v>
      </c>
      <c r="T19" s="113">
        <v>57.542932628797892</v>
      </c>
      <c r="U19" s="112">
        <v>1607</v>
      </c>
      <c r="V19" s="114">
        <v>42.457067371202108</v>
      </c>
      <c r="X19" s="42">
        <v>16219</v>
      </c>
      <c r="Y19" s="113">
        <v>63.096673798871819</v>
      </c>
      <c r="Z19" s="112">
        <v>11962</v>
      </c>
      <c r="AA19" s="113">
        <v>73.753005734015659</v>
      </c>
      <c r="AB19" s="112">
        <v>4257</v>
      </c>
      <c r="AC19" s="114">
        <v>26.246994265984341</v>
      </c>
    </row>
    <row r="20" spans="2:29">
      <c r="B20" s="111" t="s">
        <v>96</v>
      </c>
      <c r="D20" s="42">
        <v>51335</v>
      </c>
      <c r="E20" s="112">
        <v>32005</v>
      </c>
      <c r="F20" s="113">
        <v>62.345378396805287</v>
      </c>
      <c r="G20" s="112">
        <v>19330</v>
      </c>
      <c r="H20" s="114">
        <v>37.654621603194698</v>
      </c>
      <c r="J20" s="42">
        <v>14333</v>
      </c>
      <c r="K20" s="113">
        <v>27.920522060972051</v>
      </c>
      <c r="L20" s="112">
        <v>5750</v>
      </c>
      <c r="M20" s="113">
        <v>40.1172120281867</v>
      </c>
      <c r="N20" s="112">
        <v>8583</v>
      </c>
      <c r="O20" s="114">
        <v>59.8827879718133</v>
      </c>
      <c r="Q20" s="42">
        <v>8115</v>
      </c>
      <c r="R20" s="113">
        <v>15.807928314015779</v>
      </c>
      <c r="S20" s="112">
        <v>4530</v>
      </c>
      <c r="T20" s="113">
        <v>55.822550831792967</v>
      </c>
      <c r="U20" s="112">
        <v>3585</v>
      </c>
      <c r="V20" s="114">
        <v>44.177449168207019</v>
      </c>
      <c r="X20" s="42">
        <v>28887</v>
      </c>
      <c r="Y20" s="113">
        <v>56.27154962501217</v>
      </c>
      <c r="Z20" s="112">
        <v>21725</v>
      </c>
      <c r="AA20" s="113">
        <v>75.206840447260021</v>
      </c>
      <c r="AB20" s="112">
        <v>7162</v>
      </c>
      <c r="AC20" s="114">
        <v>24.79315955273999</v>
      </c>
    </row>
    <row r="21" spans="2:29">
      <c r="B21" s="111" t="s">
        <v>97</v>
      </c>
      <c r="D21" s="42">
        <v>51496</v>
      </c>
      <c r="E21" s="112">
        <v>33341</v>
      </c>
      <c r="F21" s="113">
        <v>64.744834550256343</v>
      </c>
      <c r="G21" s="112">
        <v>18155</v>
      </c>
      <c r="H21" s="114">
        <v>35.255165449743672</v>
      </c>
      <c r="J21" s="42">
        <v>10611</v>
      </c>
      <c r="K21" s="113">
        <v>20.605483921081252</v>
      </c>
      <c r="L21" s="112">
        <v>4330</v>
      </c>
      <c r="M21" s="113">
        <v>40.806710017905942</v>
      </c>
      <c r="N21" s="112">
        <v>6281</v>
      </c>
      <c r="O21" s="114">
        <v>59.193289982094058</v>
      </c>
      <c r="Q21" s="42">
        <v>9178</v>
      </c>
      <c r="R21" s="113">
        <v>17.82274351405934</v>
      </c>
      <c r="S21" s="112">
        <v>5217</v>
      </c>
      <c r="T21" s="113">
        <v>56.842449335367178</v>
      </c>
      <c r="U21" s="112">
        <v>3961</v>
      </c>
      <c r="V21" s="114">
        <v>43.157550664632822</v>
      </c>
      <c r="X21" s="42">
        <v>31707</v>
      </c>
      <c r="Y21" s="113">
        <v>61.571772564859408</v>
      </c>
      <c r="Z21" s="112">
        <v>23794</v>
      </c>
      <c r="AA21" s="113">
        <v>75.043365818273571</v>
      </c>
      <c r="AB21" s="112">
        <v>7913</v>
      </c>
      <c r="AC21" s="114">
        <v>24.956634181726429</v>
      </c>
    </row>
    <row r="22" spans="2:29">
      <c r="B22" s="111" t="s">
        <v>98</v>
      </c>
      <c r="D22" s="42">
        <v>13142</v>
      </c>
      <c r="E22" s="112">
        <v>8534</v>
      </c>
      <c r="F22" s="113">
        <v>64.936843707198307</v>
      </c>
      <c r="G22" s="112">
        <v>4608</v>
      </c>
      <c r="H22" s="114">
        <v>35.063156292801708</v>
      </c>
      <c r="J22" s="42">
        <v>2775</v>
      </c>
      <c r="K22" s="113">
        <v>21.115507533099979</v>
      </c>
      <c r="L22" s="112">
        <v>1126</v>
      </c>
      <c r="M22" s="113">
        <v>40.576576576576578</v>
      </c>
      <c r="N22" s="112">
        <v>1649</v>
      </c>
      <c r="O22" s="114">
        <v>59.423423423423429</v>
      </c>
      <c r="Q22" s="42">
        <v>2069</v>
      </c>
      <c r="R22" s="113">
        <v>15.7434180490032</v>
      </c>
      <c r="S22" s="112">
        <v>1161</v>
      </c>
      <c r="T22" s="113">
        <v>56.114064765587237</v>
      </c>
      <c r="U22" s="112">
        <v>908</v>
      </c>
      <c r="V22" s="114">
        <v>43.885935234412763</v>
      </c>
      <c r="X22" s="42">
        <v>8298</v>
      </c>
      <c r="Y22" s="113">
        <v>63.141074417896817</v>
      </c>
      <c r="Z22" s="112">
        <v>6247</v>
      </c>
      <c r="AA22" s="113">
        <v>75.283200771270188</v>
      </c>
      <c r="AB22" s="112">
        <v>2051</v>
      </c>
      <c r="AC22" s="114">
        <v>24.716799228729808</v>
      </c>
    </row>
    <row r="23" spans="2:29">
      <c r="B23" s="111" t="s">
        <v>99</v>
      </c>
      <c r="D23" s="42">
        <v>27831</v>
      </c>
      <c r="E23" s="112">
        <v>18750</v>
      </c>
      <c r="F23" s="113">
        <v>67.370917322410264</v>
      </c>
      <c r="G23" s="112">
        <v>9081</v>
      </c>
      <c r="H23" s="114">
        <v>32.629082677589743</v>
      </c>
      <c r="J23" s="42">
        <v>5263</v>
      </c>
      <c r="K23" s="113">
        <v>18.910567352951741</v>
      </c>
      <c r="L23" s="112">
        <v>2236</v>
      </c>
      <c r="M23" s="113">
        <v>42.485274558236753</v>
      </c>
      <c r="N23" s="112">
        <v>3027</v>
      </c>
      <c r="O23" s="114">
        <v>57.514725441763247</v>
      </c>
      <c r="Q23" s="42">
        <v>4413</v>
      </c>
      <c r="R23" s="113">
        <v>15.85641910100248</v>
      </c>
      <c r="S23" s="112">
        <v>2450</v>
      </c>
      <c r="T23" s="113">
        <v>55.517788352594607</v>
      </c>
      <c r="U23" s="112">
        <v>1963</v>
      </c>
      <c r="V23" s="114">
        <v>44.482211647405393</v>
      </c>
      <c r="X23" s="42">
        <v>18155</v>
      </c>
      <c r="Y23" s="113">
        <v>65.233013546045783</v>
      </c>
      <c r="Z23" s="112">
        <v>14064</v>
      </c>
      <c r="AA23" s="113">
        <v>77.466262737537875</v>
      </c>
      <c r="AB23" s="112">
        <v>4091</v>
      </c>
      <c r="AC23" s="114">
        <v>22.533737262462129</v>
      </c>
    </row>
    <row r="24" spans="2:29">
      <c r="B24" s="111" t="s">
        <v>100</v>
      </c>
      <c r="D24" s="42">
        <v>73870</v>
      </c>
      <c r="E24" s="112">
        <v>48362</v>
      </c>
      <c r="F24" s="113">
        <v>65.469067280357379</v>
      </c>
      <c r="G24" s="112">
        <v>25508</v>
      </c>
      <c r="H24" s="114">
        <v>34.530932719642607</v>
      </c>
      <c r="J24" s="42">
        <v>17648</v>
      </c>
      <c r="K24" s="113">
        <v>23.890618654392849</v>
      </c>
      <c r="L24" s="112">
        <v>8122</v>
      </c>
      <c r="M24" s="113">
        <v>46.022212148685398</v>
      </c>
      <c r="N24" s="112">
        <v>9526</v>
      </c>
      <c r="O24" s="114">
        <v>53.977787851314602</v>
      </c>
      <c r="Q24" s="42">
        <v>11279</v>
      </c>
      <c r="R24" s="113">
        <v>15.268715310680919</v>
      </c>
      <c r="S24" s="112">
        <v>6557</v>
      </c>
      <c r="T24" s="113">
        <v>58.134586399503497</v>
      </c>
      <c r="U24" s="112">
        <v>4722</v>
      </c>
      <c r="V24" s="114">
        <v>41.865413600496503</v>
      </c>
      <c r="X24" s="42">
        <v>44943</v>
      </c>
      <c r="Y24" s="113">
        <v>60.840666034926222</v>
      </c>
      <c r="Z24" s="112">
        <v>33683</v>
      </c>
      <c r="AA24" s="113">
        <v>74.946042765280467</v>
      </c>
      <c r="AB24" s="112">
        <v>11260</v>
      </c>
      <c r="AC24" s="114">
        <v>25.05395723471953</v>
      </c>
    </row>
    <row r="25" spans="2:29">
      <c r="B25" s="111" t="s">
        <v>101</v>
      </c>
      <c r="D25" s="42">
        <v>16047</v>
      </c>
      <c r="E25" s="112">
        <v>8856</v>
      </c>
      <c r="F25" s="113">
        <v>55.187885586090857</v>
      </c>
      <c r="G25" s="112">
        <v>7191</v>
      </c>
      <c r="H25" s="114">
        <v>44.812114413909143</v>
      </c>
      <c r="J25" s="42">
        <v>5784</v>
      </c>
      <c r="K25" s="113">
        <v>36.044120396335757</v>
      </c>
      <c r="L25" s="112">
        <v>2024</v>
      </c>
      <c r="M25" s="113">
        <v>34.993084370677728</v>
      </c>
      <c r="N25" s="112">
        <v>3760</v>
      </c>
      <c r="O25" s="114">
        <v>65.006915629322265</v>
      </c>
      <c r="Q25" s="42">
        <v>2426</v>
      </c>
      <c r="R25" s="113">
        <v>15.118090608836541</v>
      </c>
      <c r="S25" s="112">
        <v>1285</v>
      </c>
      <c r="T25" s="113">
        <v>52.96784830997526</v>
      </c>
      <c r="U25" s="112">
        <v>1141</v>
      </c>
      <c r="V25" s="114">
        <v>47.032151690024733</v>
      </c>
      <c r="X25" s="42">
        <v>7837</v>
      </c>
      <c r="Y25" s="113">
        <v>48.83778899482769</v>
      </c>
      <c r="Z25" s="112">
        <v>5547</v>
      </c>
      <c r="AA25" s="113">
        <v>70.779635064437912</v>
      </c>
      <c r="AB25" s="112">
        <v>2290</v>
      </c>
      <c r="AC25" s="114">
        <v>29.220364935562081</v>
      </c>
    </row>
    <row r="26" spans="2:29">
      <c r="B26" s="111" t="s">
        <v>102</v>
      </c>
      <c r="D26" s="42">
        <v>3145</v>
      </c>
      <c r="E26" s="112">
        <v>2136</v>
      </c>
      <c r="F26" s="113">
        <v>67.91732909379968</v>
      </c>
      <c r="G26" s="112">
        <v>1009</v>
      </c>
      <c r="H26" s="114">
        <v>32.08267090620032</v>
      </c>
      <c r="J26" s="42">
        <v>644</v>
      </c>
      <c r="K26" s="113">
        <v>20.47694753577106</v>
      </c>
      <c r="L26" s="112">
        <v>296</v>
      </c>
      <c r="M26" s="113">
        <v>45.962732919254663</v>
      </c>
      <c r="N26" s="112">
        <v>348</v>
      </c>
      <c r="O26" s="114">
        <v>54.037267080745337</v>
      </c>
      <c r="Q26" s="42">
        <v>473</v>
      </c>
      <c r="R26" s="113">
        <v>15.039745627980921</v>
      </c>
      <c r="S26" s="112">
        <v>270</v>
      </c>
      <c r="T26" s="113">
        <v>57.082452431289653</v>
      </c>
      <c r="U26" s="112">
        <v>203</v>
      </c>
      <c r="V26" s="114">
        <v>42.917547568710347</v>
      </c>
      <c r="X26" s="42">
        <v>2028</v>
      </c>
      <c r="Y26" s="113">
        <v>64.483306836248005</v>
      </c>
      <c r="Z26" s="112">
        <v>1570</v>
      </c>
      <c r="AA26" s="113">
        <v>77.416173570019723</v>
      </c>
      <c r="AB26" s="112">
        <v>458</v>
      </c>
      <c r="AC26" s="114">
        <v>22.58382642998027</v>
      </c>
    </row>
    <row r="27" spans="2:29">
      <c r="B27" s="111" t="s">
        <v>103</v>
      </c>
      <c r="D27" s="42">
        <v>19408</v>
      </c>
      <c r="E27" s="112">
        <v>12959</v>
      </c>
      <c r="F27" s="113">
        <v>66.771434460016494</v>
      </c>
      <c r="G27" s="112">
        <v>6449</v>
      </c>
      <c r="H27" s="114">
        <v>33.228565539983506</v>
      </c>
      <c r="J27" s="42">
        <v>3521</v>
      </c>
      <c r="K27" s="113">
        <v>18.142003297609229</v>
      </c>
      <c r="L27" s="112">
        <v>1450</v>
      </c>
      <c r="M27" s="113">
        <v>41.181482533371202</v>
      </c>
      <c r="N27" s="112">
        <v>2071</v>
      </c>
      <c r="O27" s="114">
        <v>58.818517466628798</v>
      </c>
      <c r="Q27" s="42">
        <v>2943</v>
      </c>
      <c r="R27" s="113">
        <v>15.163849958779879</v>
      </c>
      <c r="S27" s="112">
        <v>1666</v>
      </c>
      <c r="T27" s="113">
        <v>56.608902480462113</v>
      </c>
      <c r="U27" s="112">
        <v>1277</v>
      </c>
      <c r="V27" s="114">
        <v>43.391097519537887</v>
      </c>
      <c r="X27" s="42">
        <v>12944</v>
      </c>
      <c r="Y27" s="113">
        <v>66.694146743610887</v>
      </c>
      <c r="Z27" s="112">
        <v>9843</v>
      </c>
      <c r="AA27" s="113">
        <v>76.042954264524099</v>
      </c>
      <c r="AB27" s="112">
        <v>3101</v>
      </c>
      <c r="AC27" s="114">
        <v>23.957045735475891</v>
      </c>
    </row>
    <row r="28" spans="2:29">
      <c r="B28" s="111" t="s">
        <v>104</v>
      </c>
      <c r="D28" s="42">
        <v>2227</v>
      </c>
      <c r="E28" s="112">
        <v>1414</v>
      </c>
      <c r="F28" s="113">
        <v>63.493488998652893</v>
      </c>
      <c r="G28" s="112">
        <v>813</v>
      </c>
      <c r="H28" s="114">
        <v>36.5065110013471</v>
      </c>
      <c r="J28" s="42">
        <v>519</v>
      </c>
      <c r="K28" s="113">
        <v>23.304894476874718</v>
      </c>
      <c r="L28" s="112">
        <v>221</v>
      </c>
      <c r="M28" s="113">
        <v>42.581888246628132</v>
      </c>
      <c r="N28" s="112">
        <v>298</v>
      </c>
      <c r="O28" s="114">
        <v>57.418111753371868</v>
      </c>
      <c r="Q28" s="42">
        <v>333</v>
      </c>
      <c r="R28" s="113">
        <v>14.952851369555461</v>
      </c>
      <c r="S28" s="112">
        <v>178</v>
      </c>
      <c r="T28" s="113">
        <v>53.453453453453463</v>
      </c>
      <c r="U28" s="112">
        <v>155</v>
      </c>
      <c r="V28" s="114">
        <v>46.546546546546537</v>
      </c>
      <c r="X28" s="42">
        <v>1375</v>
      </c>
      <c r="Y28" s="113">
        <v>61.742254153569817</v>
      </c>
      <c r="Z28" s="112">
        <v>1015</v>
      </c>
      <c r="AA28" s="113">
        <v>73.818181818181813</v>
      </c>
      <c r="AB28" s="112">
        <v>360</v>
      </c>
      <c r="AC28" s="114">
        <v>26.18181818181818</v>
      </c>
    </row>
    <row r="29" spans="2:29">
      <c r="B29" s="111" t="s">
        <v>105</v>
      </c>
      <c r="D29" s="42">
        <v>445</v>
      </c>
      <c r="E29" s="112">
        <v>267</v>
      </c>
      <c r="F29" s="113">
        <v>60</v>
      </c>
      <c r="G29" s="112">
        <v>178</v>
      </c>
      <c r="H29" s="114">
        <v>40</v>
      </c>
      <c r="J29" s="42">
        <v>166</v>
      </c>
      <c r="K29" s="113">
        <v>37.303370786516851</v>
      </c>
      <c r="L29" s="112">
        <v>79</v>
      </c>
      <c r="M29" s="113">
        <v>47.590361445783131</v>
      </c>
      <c r="N29" s="112">
        <v>87</v>
      </c>
      <c r="O29" s="114">
        <v>52.409638554216862</v>
      </c>
      <c r="Q29" s="42">
        <v>105</v>
      </c>
      <c r="R29" s="113">
        <v>23.59550561797753</v>
      </c>
      <c r="S29" s="112">
        <v>64</v>
      </c>
      <c r="T29" s="113">
        <v>60.952380952380963</v>
      </c>
      <c r="U29" s="112">
        <v>41</v>
      </c>
      <c r="V29" s="114">
        <v>39.047619047619051</v>
      </c>
      <c r="X29" s="42">
        <v>174</v>
      </c>
      <c r="Y29" s="113">
        <v>39.101123595505612</v>
      </c>
      <c r="Z29" s="112">
        <v>124</v>
      </c>
      <c r="AA29" s="113">
        <v>71.264367816091962</v>
      </c>
      <c r="AB29" s="112">
        <v>50</v>
      </c>
      <c r="AC29" s="114">
        <v>28.735632183908049</v>
      </c>
    </row>
    <row r="30" spans="2:29">
      <c r="B30" s="115" t="s">
        <v>106</v>
      </c>
      <c r="D30" s="44">
        <v>902</v>
      </c>
      <c r="E30" s="116">
        <v>447</v>
      </c>
      <c r="F30" s="117">
        <v>49.556541019955652</v>
      </c>
      <c r="G30" s="116">
        <v>455</v>
      </c>
      <c r="H30" s="118">
        <v>50.44345898004434</v>
      </c>
      <c r="J30" s="44">
        <v>541</v>
      </c>
      <c r="K30" s="117">
        <v>59.977827050997782</v>
      </c>
      <c r="L30" s="116">
        <v>187</v>
      </c>
      <c r="M30" s="117">
        <v>34.565619223659887</v>
      </c>
      <c r="N30" s="116">
        <v>354</v>
      </c>
      <c r="O30" s="118">
        <v>65.434380776340106</v>
      </c>
      <c r="Q30" s="44">
        <v>117</v>
      </c>
      <c r="R30" s="117">
        <v>12.971175166297121</v>
      </c>
      <c r="S30" s="116">
        <v>69</v>
      </c>
      <c r="T30" s="117">
        <v>58.974358974358978</v>
      </c>
      <c r="U30" s="116">
        <v>48</v>
      </c>
      <c r="V30" s="118">
        <v>41.025641025641022</v>
      </c>
      <c r="X30" s="44">
        <v>244</v>
      </c>
      <c r="Y30" s="117">
        <v>27.0509977827051</v>
      </c>
      <c r="Z30" s="116">
        <v>191</v>
      </c>
      <c r="AA30" s="117">
        <v>78.278688524590166</v>
      </c>
      <c r="AB30" s="116">
        <v>53</v>
      </c>
      <c r="AC30" s="118">
        <v>21.721311475409831</v>
      </c>
    </row>
    <row r="31" spans="2:29" ht="8" customHeight="1"/>
    <row r="32" spans="2:29">
      <c r="B32" s="119" t="s">
        <v>49</v>
      </c>
      <c r="D32" s="120">
        <v>473658</v>
      </c>
      <c r="E32" s="121">
        <v>299471</v>
      </c>
      <c r="F32" s="122">
        <v>63.225154014077667</v>
      </c>
      <c r="G32" s="121">
        <v>174187</v>
      </c>
      <c r="H32" s="123">
        <v>36.774845985922333</v>
      </c>
      <c r="J32" s="120">
        <v>120329</v>
      </c>
      <c r="K32" s="122">
        <v>25.404194587656072</v>
      </c>
      <c r="L32" s="121">
        <v>48746</v>
      </c>
      <c r="M32" s="122">
        <v>40.510600104712907</v>
      </c>
      <c r="N32" s="121">
        <v>71583</v>
      </c>
      <c r="O32" s="123">
        <v>59.489399895287093</v>
      </c>
      <c r="Q32" s="120">
        <v>77483</v>
      </c>
      <c r="R32" s="122">
        <v>16.35842738853772</v>
      </c>
      <c r="S32" s="121">
        <v>43882</v>
      </c>
      <c r="T32" s="122">
        <v>56.634358504446134</v>
      </c>
      <c r="U32" s="121">
        <v>33601</v>
      </c>
      <c r="V32" s="123">
        <v>43.365641495553866</v>
      </c>
      <c r="X32" s="120">
        <v>275846</v>
      </c>
      <c r="Y32" s="122">
        <v>58.237378023806208</v>
      </c>
      <c r="Z32" s="121">
        <v>206843</v>
      </c>
      <c r="AA32" s="122">
        <v>74.984955373650521</v>
      </c>
      <c r="AB32" s="121">
        <v>69003</v>
      </c>
      <c r="AC32" s="123">
        <v>25.015044626349489</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188</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61</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181</v>
      </c>
      <c r="K8" s="202"/>
      <c r="L8" s="202"/>
      <c r="M8" s="202"/>
      <c r="N8" s="202"/>
      <c r="O8" s="213"/>
      <c r="Q8" s="212" t="s">
        <v>182</v>
      </c>
      <c r="R8" s="202"/>
      <c r="S8" s="202"/>
      <c r="T8" s="202"/>
      <c r="U8" s="202"/>
      <c r="V8" s="213"/>
      <c r="X8" s="212" t="s">
        <v>183</v>
      </c>
      <c r="Y8" s="202"/>
      <c r="Z8" s="202"/>
      <c r="AA8" s="202"/>
      <c r="AB8" s="202"/>
      <c r="AC8" s="213"/>
    </row>
    <row r="9" spans="1:29" ht="22" customHeight="1">
      <c r="B9" s="223"/>
      <c r="D9" s="217" t="s">
        <v>119</v>
      </c>
      <c r="E9" s="219" t="s">
        <v>120</v>
      </c>
      <c r="F9" s="211"/>
      <c r="G9" s="219" t="s">
        <v>121</v>
      </c>
      <c r="H9" s="211"/>
      <c r="J9" s="217" t="s">
        <v>119</v>
      </c>
      <c r="K9" s="233" t="s">
        <v>184</v>
      </c>
      <c r="L9" s="219" t="s">
        <v>120</v>
      </c>
      <c r="M9" s="211"/>
      <c r="N9" s="219" t="s">
        <v>121</v>
      </c>
      <c r="O9" s="211"/>
      <c r="Q9" s="217" t="s">
        <v>119</v>
      </c>
      <c r="R9" s="233" t="s">
        <v>184</v>
      </c>
      <c r="S9" s="219" t="s">
        <v>120</v>
      </c>
      <c r="T9" s="211"/>
      <c r="U9" s="219" t="s">
        <v>121</v>
      </c>
      <c r="V9" s="211"/>
      <c r="X9" s="217" t="s">
        <v>119</v>
      </c>
      <c r="Y9" s="233" t="s">
        <v>184</v>
      </c>
      <c r="Z9" s="219" t="s">
        <v>120</v>
      </c>
      <c r="AA9" s="211"/>
      <c r="AB9" s="219" t="s">
        <v>121</v>
      </c>
      <c r="AC9" s="211"/>
    </row>
    <row r="10" spans="1:29" ht="37" customHeight="1">
      <c r="B10" s="224"/>
      <c r="D10" s="218"/>
      <c r="E10" s="13" t="s">
        <v>119</v>
      </c>
      <c r="F10" s="25" t="s">
        <v>185</v>
      </c>
      <c r="G10" s="13" t="s">
        <v>119</v>
      </c>
      <c r="H10" s="26" t="s">
        <v>185</v>
      </c>
      <c r="J10" s="218"/>
      <c r="K10" s="220"/>
      <c r="L10" s="13" t="s">
        <v>119</v>
      </c>
      <c r="M10" s="25" t="s">
        <v>186</v>
      </c>
      <c r="N10" s="13" t="s">
        <v>119</v>
      </c>
      <c r="O10" s="26" t="s">
        <v>186</v>
      </c>
      <c r="Q10" s="218"/>
      <c r="R10" s="220"/>
      <c r="S10" s="13" t="s">
        <v>119</v>
      </c>
      <c r="T10" s="25" t="s">
        <v>186</v>
      </c>
      <c r="U10" s="13" t="s">
        <v>119</v>
      </c>
      <c r="V10" s="26" t="s">
        <v>186</v>
      </c>
      <c r="X10" s="218"/>
      <c r="Y10" s="220"/>
      <c r="Z10" s="13" t="s">
        <v>119</v>
      </c>
      <c r="AA10" s="25" t="s">
        <v>186</v>
      </c>
      <c r="AB10" s="13" t="s">
        <v>119</v>
      </c>
      <c r="AC10" s="26" t="s">
        <v>186</v>
      </c>
    </row>
    <row r="11" spans="1:29" ht="4.5" customHeight="1"/>
    <row r="12" spans="1:29">
      <c r="B12" s="107" t="s">
        <v>88</v>
      </c>
      <c r="D12" s="40">
        <v>155092</v>
      </c>
      <c r="E12" s="108">
        <v>95832</v>
      </c>
      <c r="F12" s="109">
        <v>61.790421169370433</v>
      </c>
      <c r="G12" s="108">
        <v>59260</v>
      </c>
      <c r="H12" s="110">
        <v>38.20957883062956</v>
      </c>
      <c r="J12" s="40">
        <v>46247</v>
      </c>
      <c r="K12" s="109">
        <v>29.819075129600499</v>
      </c>
      <c r="L12" s="108">
        <v>18377</v>
      </c>
      <c r="M12" s="109">
        <v>39.736631565290722</v>
      </c>
      <c r="N12" s="108">
        <v>27870</v>
      </c>
      <c r="O12" s="110">
        <v>60.263368434709278</v>
      </c>
      <c r="Q12" s="40">
        <v>32246</v>
      </c>
      <c r="R12" s="109">
        <v>20.791530188533262</v>
      </c>
      <c r="S12" s="108">
        <v>20262</v>
      </c>
      <c r="T12" s="109">
        <v>62.835700552006443</v>
      </c>
      <c r="U12" s="108">
        <v>11984</v>
      </c>
      <c r="V12" s="110">
        <v>37.16429944799355</v>
      </c>
      <c r="X12" s="40">
        <v>76599</v>
      </c>
      <c r="Y12" s="109">
        <v>49.389394681866243</v>
      </c>
      <c r="Z12" s="108">
        <v>57193</v>
      </c>
      <c r="AA12" s="109">
        <v>74.665465606600605</v>
      </c>
      <c r="AB12" s="108">
        <v>19406</v>
      </c>
      <c r="AC12" s="110">
        <v>25.334534393399391</v>
      </c>
    </row>
    <row r="13" spans="1:29">
      <c r="B13" s="111" t="s">
        <v>89</v>
      </c>
      <c r="D13" s="42">
        <v>18326</v>
      </c>
      <c r="E13" s="112">
        <v>11459</v>
      </c>
      <c r="F13" s="113">
        <v>62.528647822765471</v>
      </c>
      <c r="G13" s="112">
        <v>6867</v>
      </c>
      <c r="H13" s="114">
        <v>37.471352177234529</v>
      </c>
      <c r="J13" s="42">
        <v>3878</v>
      </c>
      <c r="K13" s="113">
        <v>21.16119174942704</v>
      </c>
      <c r="L13" s="112">
        <v>1592</v>
      </c>
      <c r="M13" s="113">
        <v>41.052088705518308</v>
      </c>
      <c r="N13" s="112">
        <v>2286</v>
      </c>
      <c r="O13" s="114">
        <v>58.947911294481692</v>
      </c>
      <c r="Q13" s="42">
        <v>3259</v>
      </c>
      <c r="R13" s="113">
        <v>17.783477027174509</v>
      </c>
      <c r="S13" s="112">
        <v>1829</v>
      </c>
      <c r="T13" s="113">
        <v>56.121509665541581</v>
      </c>
      <c r="U13" s="112">
        <v>1430</v>
      </c>
      <c r="V13" s="114">
        <v>43.878490334458427</v>
      </c>
      <c r="X13" s="42">
        <v>11189</v>
      </c>
      <c r="Y13" s="113">
        <v>61.055331223398447</v>
      </c>
      <c r="Z13" s="112">
        <v>8038</v>
      </c>
      <c r="AA13" s="113">
        <v>71.838412726785236</v>
      </c>
      <c r="AB13" s="112">
        <v>3151</v>
      </c>
      <c r="AC13" s="114">
        <v>28.161587273214771</v>
      </c>
    </row>
    <row r="14" spans="1:29">
      <c r="B14" s="111" t="s">
        <v>90</v>
      </c>
      <c r="D14" s="42">
        <v>11765</v>
      </c>
      <c r="E14" s="112">
        <v>7547</v>
      </c>
      <c r="F14" s="113">
        <v>64.147896302592429</v>
      </c>
      <c r="G14" s="112">
        <v>4218</v>
      </c>
      <c r="H14" s="114">
        <v>35.852103697407557</v>
      </c>
      <c r="J14" s="42">
        <v>2839</v>
      </c>
      <c r="K14" s="113">
        <v>24.13089672758181</v>
      </c>
      <c r="L14" s="112">
        <v>1107</v>
      </c>
      <c r="M14" s="113">
        <v>38.992603029235653</v>
      </c>
      <c r="N14" s="112">
        <v>1732</v>
      </c>
      <c r="O14" s="114">
        <v>61.007396970764347</v>
      </c>
      <c r="Q14" s="42">
        <v>2368</v>
      </c>
      <c r="R14" s="113">
        <v>20.12749681257969</v>
      </c>
      <c r="S14" s="112">
        <v>1367</v>
      </c>
      <c r="T14" s="113">
        <v>57.72804054054054</v>
      </c>
      <c r="U14" s="112">
        <v>1001</v>
      </c>
      <c r="V14" s="114">
        <v>42.27195945945946</v>
      </c>
      <c r="X14" s="42">
        <v>6558</v>
      </c>
      <c r="Y14" s="113">
        <v>55.741606459838501</v>
      </c>
      <c r="Z14" s="112">
        <v>5073</v>
      </c>
      <c r="AA14" s="113">
        <v>77.355901189387012</v>
      </c>
      <c r="AB14" s="112">
        <v>1485</v>
      </c>
      <c r="AC14" s="114">
        <v>22.644098810612991</v>
      </c>
    </row>
    <row r="15" spans="1:29">
      <c r="B15" s="111" t="s">
        <v>91</v>
      </c>
      <c r="D15" s="42">
        <v>12339</v>
      </c>
      <c r="E15" s="112">
        <v>7130</v>
      </c>
      <c r="F15" s="113">
        <v>57.784261285355377</v>
      </c>
      <c r="G15" s="112">
        <v>5209</v>
      </c>
      <c r="H15" s="114">
        <v>42.215738714644623</v>
      </c>
      <c r="J15" s="42">
        <v>3765</v>
      </c>
      <c r="K15" s="113">
        <v>30.513007537077559</v>
      </c>
      <c r="L15" s="112">
        <v>1444</v>
      </c>
      <c r="M15" s="113">
        <v>38.353253652058427</v>
      </c>
      <c r="N15" s="112">
        <v>2321</v>
      </c>
      <c r="O15" s="114">
        <v>61.646746347941573</v>
      </c>
      <c r="Q15" s="42">
        <v>2563</v>
      </c>
      <c r="R15" s="113">
        <v>20.771537401734339</v>
      </c>
      <c r="S15" s="112">
        <v>1417</v>
      </c>
      <c r="T15" s="113">
        <v>55.286773312524382</v>
      </c>
      <c r="U15" s="112">
        <v>1146</v>
      </c>
      <c r="V15" s="114">
        <v>44.713226687475618</v>
      </c>
      <c r="X15" s="42">
        <v>6011</v>
      </c>
      <c r="Y15" s="113">
        <v>48.715455061188102</v>
      </c>
      <c r="Z15" s="112">
        <v>4269</v>
      </c>
      <c r="AA15" s="113">
        <v>71.019797038762263</v>
      </c>
      <c r="AB15" s="112">
        <v>1742</v>
      </c>
      <c r="AC15" s="114">
        <v>28.98020296123773</v>
      </c>
    </row>
    <row r="16" spans="1:29">
      <c r="B16" s="111" t="s">
        <v>92</v>
      </c>
      <c r="D16" s="42">
        <v>27898</v>
      </c>
      <c r="E16" s="112">
        <v>16176</v>
      </c>
      <c r="F16" s="113">
        <v>57.982651086099359</v>
      </c>
      <c r="G16" s="112">
        <v>11722</v>
      </c>
      <c r="H16" s="114">
        <v>42.017348913900641</v>
      </c>
      <c r="J16" s="42">
        <v>10229</v>
      </c>
      <c r="K16" s="113">
        <v>36.665710803641844</v>
      </c>
      <c r="L16" s="112">
        <v>4214</v>
      </c>
      <c r="M16" s="113">
        <v>41.196597907908888</v>
      </c>
      <c r="N16" s="112">
        <v>6015</v>
      </c>
      <c r="O16" s="114">
        <v>58.803402092091119</v>
      </c>
      <c r="Q16" s="42">
        <v>6556</v>
      </c>
      <c r="R16" s="113">
        <v>23.499892465409712</v>
      </c>
      <c r="S16" s="112">
        <v>3984</v>
      </c>
      <c r="T16" s="113">
        <v>60.768761439902377</v>
      </c>
      <c r="U16" s="112">
        <v>2572</v>
      </c>
      <c r="V16" s="114">
        <v>39.231238560097623</v>
      </c>
      <c r="X16" s="42">
        <v>11113</v>
      </c>
      <c r="Y16" s="113">
        <v>39.834396730948463</v>
      </c>
      <c r="Z16" s="112">
        <v>7978</v>
      </c>
      <c r="AA16" s="113">
        <v>71.789795734725089</v>
      </c>
      <c r="AB16" s="112">
        <v>3135</v>
      </c>
      <c r="AC16" s="114">
        <v>28.2102042652749</v>
      </c>
    </row>
    <row r="17" spans="2:29">
      <c r="B17" s="111" t="s">
        <v>93</v>
      </c>
      <c r="D17" s="42">
        <v>8801</v>
      </c>
      <c r="E17" s="112">
        <v>5523</v>
      </c>
      <c r="F17" s="113">
        <v>62.754232473582547</v>
      </c>
      <c r="G17" s="112">
        <v>3278</v>
      </c>
      <c r="H17" s="114">
        <v>37.245767526417453</v>
      </c>
      <c r="J17" s="42">
        <v>2101</v>
      </c>
      <c r="K17" s="113">
        <v>23.872287240086351</v>
      </c>
      <c r="L17" s="112">
        <v>847</v>
      </c>
      <c r="M17" s="113">
        <v>40.31413612565445</v>
      </c>
      <c r="N17" s="112">
        <v>1254</v>
      </c>
      <c r="O17" s="114">
        <v>59.685863874345543</v>
      </c>
      <c r="Q17" s="42">
        <v>1863</v>
      </c>
      <c r="R17" s="113">
        <v>21.168049085331209</v>
      </c>
      <c r="S17" s="112">
        <v>1029</v>
      </c>
      <c r="T17" s="113">
        <v>55.233494363929147</v>
      </c>
      <c r="U17" s="112">
        <v>834</v>
      </c>
      <c r="V17" s="114">
        <v>44.766505636070853</v>
      </c>
      <c r="X17" s="42">
        <v>4837</v>
      </c>
      <c r="Y17" s="113">
        <v>54.959663674582437</v>
      </c>
      <c r="Z17" s="112">
        <v>3647</v>
      </c>
      <c r="AA17" s="113">
        <v>75.397973950795944</v>
      </c>
      <c r="AB17" s="112">
        <v>1190</v>
      </c>
      <c r="AC17" s="114">
        <v>24.602026049204049</v>
      </c>
    </row>
    <row r="18" spans="2:29">
      <c r="B18" s="111" t="s">
        <v>94</v>
      </c>
      <c r="D18" s="42">
        <v>42579</v>
      </c>
      <c r="E18" s="112">
        <v>26593</v>
      </c>
      <c r="F18" s="113">
        <v>62.455670635759411</v>
      </c>
      <c r="G18" s="112">
        <v>15986</v>
      </c>
      <c r="H18" s="114">
        <v>37.544329364240589</v>
      </c>
      <c r="J18" s="42">
        <v>9987</v>
      </c>
      <c r="K18" s="113">
        <v>23.455224406397519</v>
      </c>
      <c r="L18" s="112">
        <v>4137</v>
      </c>
      <c r="M18" s="113">
        <v>41.423851006308197</v>
      </c>
      <c r="N18" s="112">
        <v>5850</v>
      </c>
      <c r="O18" s="114">
        <v>58.576148993691803</v>
      </c>
      <c r="Q18" s="42">
        <v>7400</v>
      </c>
      <c r="R18" s="113">
        <v>17.379459357899439</v>
      </c>
      <c r="S18" s="112">
        <v>4109</v>
      </c>
      <c r="T18" s="113">
        <v>55.527027027027032</v>
      </c>
      <c r="U18" s="112">
        <v>3291</v>
      </c>
      <c r="V18" s="114">
        <v>44.472972972972983</v>
      </c>
      <c r="X18" s="42">
        <v>25192</v>
      </c>
      <c r="Y18" s="113">
        <v>59.165316235703052</v>
      </c>
      <c r="Z18" s="112">
        <v>18347</v>
      </c>
      <c r="AA18" s="113">
        <v>72.828675770085738</v>
      </c>
      <c r="AB18" s="112">
        <v>6845</v>
      </c>
      <c r="AC18" s="114">
        <v>27.171324229914251</v>
      </c>
    </row>
    <row r="19" spans="2:29">
      <c r="B19" s="111" t="s">
        <v>95</v>
      </c>
      <c r="D19" s="42">
        <v>27770</v>
      </c>
      <c r="E19" s="112">
        <v>16697</v>
      </c>
      <c r="F19" s="113">
        <v>60.126035289881173</v>
      </c>
      <c r="G19" s="112">
        <v>11073</v>
      </c>
      <c r="H19" s="114">
        <v>39.873964710118827</v>
      </c>
      <c r="J19" s="42">
        <v>7270</v>
      </c>
      <c r="K19" s="113">
        <v>26.17933021245949</v>
      </c>
      <c r="L19" s="112">
        <v>2882</v>
      </c>
      <c r="M19" s="113">
        <v>39.642365887207703</v>
      </c>
      <c r="N19" s="112">
        <v>4388</v>
      </c>
      <c r="O19" s="114">
        <v>60.357634112792297</v>
      </c>
      <c r="Q19" s="42">
        <v>5087</v>
      </c>
      <c r="R19" s="113">
        <v>18.318329132157</v>
      </c>
      <c r="S19" s="112">
        <v>2898</v>
      </c>
      <c r="T19" s="113">
        <v>56.968743856890107</v>
      </c>
      <c r="U19" s="112">
        <v>2189</v>
      </c>
      <c r="V19" s="114">
        <v>43.031256143109893</v>
      </c>
      <c r="X19" s="42">
        <v>15413</v>
      </c>
      <c r="Y19" s="113">
        <v>55.502340655383513</v>
      </c>
      <c r="Z19" s="112">
        <v>10917</v>
      </c>
      <c r="AA19" s="113">
        <v>70.829818983974562</v>
      </c>
      <c r="AB19" s="112">
        <v>4496</v>
      </c>
      <c r="AC19" s="114">
        <v>29.170181016025431</v>
      </c>
    </row>
    <row r="20" spans="2:29">
      <c r="B20" s="111" t="s">
        <v>96</v>
      </c>
      <c r="D20" s="42">
        <v>111109</v>
      </c>
      <c r="E20" s="112">
        <v>69304</v>
      </c>
      <c r="F20" s="113">
        <v>62.374785120917288</v>
      </c>
      <c r="G20" s="112">
        <v>41805</v>
      </c>
      <c r="H20" s="114">
        <v>37.625214879082712</v>
      </c>
      <c r="J20" s="42">
        <v>25308</v>
      </c>
      <c r="K20" s="113">
        <v>22.77763277502272</v>
      </c>
      <c r="L20" s="112">
        <v>10001</v>
      </c>
      <c r="M20" s="113">
        <v>39.517148727675043</v>
      </c>
      <c r="N20" s="112">
        <v>15307</v>
      </c>
      <c r="O20" s="114">
        <v>60.482851272324957</v>
      </c>
      <c r="Q20" s="42">
        <v>20813</v>
      </c>
      <c r="R20" s="113">
        <v>18.732055909062272</v>
      </c>
      <c r="S20" s="112">
        <v>11759</v>
      </c>
      <c r="T20" s="113">
        <v>56.498342382164992</v>
      </c>
      <c r="U20" s="112">
        <v>9054</v>
      </c>
      <c r="V20" s="114">
        <v>43.501657617835008</v>
      </c>
      <c r="X20" s="42">
        <v>64988</v>
      </c>
      <c r="Y20" s="113">
        <v>58.490311315915001</v>
      </c>
      <c r="Z20" s="112">
        <v>47544</v>
      </c>
      <c r="AA20" s="113">
        <v>73.158121499353726</v>
      </c>
      <c r="AB20" s="112">
        <v>17444</v>
      </c>
      <c r="AC20" s="114">
        <v>26.841878500646271</v>
      </c>
    </row>
    <row r="21" spans="2:29">
      <c r="B21" s="111" t="s">
        <v>97</v>
      </c>
      <c r="D21" s="42">
        <v>73966</v>
      </c>
      <c r="E21" s="112">
        <v>45847</v>
      </c>
      <c r="F21" s="113">
        <v>61.983884487467208</v>
      </c>
      <c r="G21" s="112">
        <v>28119</v>
      </c>
      <c r="H21" s="114">
        <v>38.016115512532792</v>
      </c>
      <c r="J21" s="42">
        <v>18220</v>
      </c>
      <c r="K21" s="113">
        <v>24.632939458670201</v>
      </c>
      <c r="L21" s="112">
        <v>7513</v>
      </c>
      <c r="M21" s="113">
        <v>41.234906695938527</v>
      </c>
      <c r="N21" s="112">
        <v>10707</v>
      </c>
      <c r="O21" s="114">
        <v>58.765093304061473</v>
      </c>
      <c r="Q21" s="42">
        <v>15484</v>
      </c>
      <c r="R21" s="113">
        <v>20.933942622285919</v>
      </c>
      <c r="S21" s="112">
        <v>9069</v>
      </c>
      <c r="T21" s="113">
        <v>58.570136915525708</v>
      </c>
      <c r="U21" s="112">
        <v>6415</v>
      </c>
      <c r="V21" s="114">
        <v>41.429863084474292</v>
      </c>
      <c r="X21" s="42">
        <v>40262</v>
      </c>
      <c r="Y21" s="113">
        <v>54.43311791904388</v>
      </c>
      <c r="Z21" s="112">
        <v>29265</v>
      </c>
      <c r="AA21" s="113">
        <v>72.686404053449905</v>
      </c>
      <c r="AB21" s="112">
        <v>10997</v>
      </c>
      <c r="AC21" s="114">
        <v>27.313595946550091</v>
      </c>
    </row>
    <row r="22" spans="2:29">
      <c r="B22" s="111" t="s">
        <v>98</v>
      </c>
      <c r="D22" s="42">
        <v>14150</v>
      </c>
      <c r="E22" s="112">
        <v>8899</v>
      </c>
      <c r="F22" s="113">
        <v>62.890459363957604</v>
      </c>
      <c r="G22" s="112">
        <v>5251</v>
      </c>
      <c r="H22" s="114">
        <v>37.109540636042396</v>
      </c>
      <c r="J22" s="42">
        <v>3633</v>
      </c>
      <c r="K22" s="113">
        <v>25.674911660777379</v>
      </c>
      <c r="L22" s="112">
        <v>1495</v>
      </c>
      <c r="M22" s="113">
        <v>41.150564271951559</v>
      </c>
      <c r="N22" s="112">
        <v>2138</v>
      </c>
      <c r="O22" s="114">
        <v>58.849435728048448</v>
      </c>
      <c r="Q22" s="42">
        <v>2658</v>
      </c>
      <c r="R22" s="113">
        <v>18.78445229681979</v>
      </c>
      <c r="S22" s="112">
        <v>1550</v>
      </c>
      <c r="T22" s="113">
        <v>58.314522197140697</v>
      </c>
      <c r="U22" s="112">
        <v>1108</v>
      </c>
      <c r="V22" s="114">
        <v>41.685477802859303</v>
      </c>
      <c r="X22" s="42">
        <v>7859</v>
      </c>
      <c r="Y22" s="113">
        <v>55.540636042402816</v>
      </c>
      <c r="Z22" s="112">
        <v>5854</v>
      </c>
      <c r="AA22" s="113">
        <v>74.487848326759135</v>
      </c>
      <c r="AB22" s="112">
        <v>2005</v>
      </c>
      <c r="AC22" s="114">
        <v>25.512151673240869</v>
      </c>
    </row>
    <row r="23" spans="2:29">
      <c r="B23" s="111" t="s">
        <v>99</v>
      </c>
      <c r="D23" s="42">
        <v>32912</v>
      </c>
      <c r="E23" s="112">
        <v>20434</v>
      </c>
      <c r="F23" s="113">
        <v>62.086776859504127</v>
      </c>
      <c r="G23" s="112">
        <v>12478</v>
      </c>
      <c r="H23" s="114">
        <v>37.913223140495873</v>
      </c>
      <c r="J23" s="42">
        <v>8653</v>
      </c>
      <c r="K23" s="113">
        <v>26.291322314049591</v>
      </c>
      <c r="L23" s="112">
        <v>3347</v>
      </c>
      <c r="M23" s="113">
        <v>38.680226511036643</v>
      </c>
      <c r="N23" s="112">
        <v>5306</v>
      </c>
      <c r="O23" s="114">
        <v>61.319773488963371</v>
      </c>
      <c r="Q23" s="42">
        <v>5923</v>
      </c>
      <c r="R23" s="113">
        <v>17.996475449684009</v>
      </c>
      <c r="S23" s="112">
        <v>3398</v>
      </c>
      <c r="T23" s="113">
        <v>57.369576228262709</v>
      </c>
      <c r="U23" s="112">
        <v>2525</v>
      </c>
      <c r="V23" s="114">
        <v>42.630423771737298</v>
      </c>
      <c r="X23" s="42">
        <v>18336</v>
      </c>
      <c r="Y23" s="113">
        <v>55.712202236266407</v>
      </c>
      <c r="Z23" s="112">
        <v>13689</v>
      </c>
      <c r="AA23" s="113">
        <v>74.656413612565444</v>
      </c>
      <c r="AB23" s="112">
        <v>4647</v>
      </c>
      <c r="AC23" s="114">
        <v>25.343586387434549</v>
      </c>
    </row>
    <row r="24" spans="2:29">
      <c r="B24" s="111" t="s">
        <v>100</v>
      </c>
      <c r="D24" s="42">
        <v>90000</v>
      </c>
      <c r="E24" s="112">
        <v>56918</v>
      </c>
      <c r="F24" s="113">
        <v>63.242222222222217</v>
      </c>
      <c r="G24" s="112">
        <v>33082</v>
      </c>
      <c r="H24" s="114">
        <v>36.757777777777783</v>
      </c>
      <c r="J24" s="42">
        <v>24609</v>
      </c>
      <c r="K24" s="113">
        <v>27.34333333333333</v>
      </c>
      <c r="L24" s="112">
        <v>10814</v>
      </c>
      <c r="M24" s="113">
        <v>43.943272786378969</v>
      </c>
      <c r="N24" s="112">
        <v>13795</v>
      </c>
      <c r="O24" s="114">
        <v>56.056727213621038</v>
      </c>
      <c r="Q24" s="42">
        <v>16339</v>
      </c>
      <c r="R24" s="113">
        <v>18.15444444444444</v>
      </c>
      <c r="S24" s="112">
        <v>10006</v>
      </c>
      <c r="T24" s="113">
        <v>61.23997796682783</v>
      </c>
      <c r="U24" s="112">
        <v>6333</v>
      </c>
      <c r="V24" s="114">
        <v>38.760022033172163</v>
      </c>
      <c r="X24" s="42">
        <v>49052</v>
      </c>
      <c r="Y24" s="113">
        <v>54.502222222222223</v>
      </c>
      <c r="Z24" s="112">
        <v>36098</v>
      </c>
      <c r="AA24" s="113">
        <v>73.591290874989809</v>
      </c>
      <c r="AB24" s="112">
        <v>12954</v>
      </c>
      <c r="AC24" s="114">
        <v>26.408709125010191</v>
      </c>
    </row>
    <row r="25" spans="2:29">
      <c r="B25" s="111" t="s">
        <v>101</v>
      </c>
      <c r="D25" s="42">
        <v>21498</v>
      </c>
      <c r="E25" s="112">
        <v>11395</v>
      </c>
      <c r="F25" s="113">
        <v>53.004930691227088</v>
      </c>
      <c r="G25" s="112">
        <v>10103</v>
      </c>
      <c r="H25" s="114">
        <v>46.995069308772912</v>
      </c>
      <c r="J25" s="42">
        <v>8581</v>
      </c>
      <c r="K25" s="113">
        <v>39.915340961949937</v>
      </c>
      <c r="L25" s="112">
        <v>3026</v>
      </c>
      <c r="M25" s="113">
        <v>35.26395524997087</v>
      </c>
      <c r="N25" s="112">
        <v>5555</v>
      </c>
      <c r="O25" s="114">
        <v>64.736044750029137</v>
      </c>
      <c r="Q25" s="42">
        <v>4010</v>
      </c>
      <c r="R25" s="113">
        <v>18.652897943994791</v>
      </c>
      <c r="S25" s="112">
        <v>2145</v>
      </c>
      <c r="T25" s="113">
        <v>53.49127182044888</v>
      </c>
      <c r="U25" s="112">
        <v>1865</v>
      </c>
      <c r="V25" s="114">
        <v>46.50872817955112</v>
      </c>
      <c r="X25" s="42">
        <v>8907</v>
      </c>
      <c r="Y25" s="113">
        <v>41.431761094055261</v>
      </c>
      <c r="Z25" s="112">
        <v>6224</v>
      </c>
      <c r="AA25" s="113">
        <v>69.877624340406413</v>
      </c>
      <c r="AB25" s="112">
        <v>2683</v>
      </c>
      <c r="AC25" s="114">
        <v>30.12237565959358</v>
      </c>
    </row>
    <row r="26" spans="2:29">
      <c r="B26" s="111" t="s">
        <v>102</v>
      </c>
      <c r="D26" s="42">
        <v>6582</v>
      </c>
      <c r="E26" s="112">
        <v>4160</v>
      </c>
      <c r="F26" s="113">
        <v>63.202673959282897</v>
      </c>
      <c r="G26" s="112">
        <v>2422</v>
      </c>
      <c r="H26" s="114">
        <v>36.79732604071711</v>
      </c>
      <c r="J26" s="42">
        <v>1212</v>
      </c>
      <c r="K26" s="113">
        <v>18.41385597082953</v>
      </c>
      <c r="L26" s="112">
        <v>462</v>
      </c>
      <c r="M26" s="113">
        <v>38.118811881188122</v>
      </c>
      <c r="N26" s="112">
        <v>750</v>
      </c>
      <c r="O26" s="114">
        <v>61.881188118811878</v>
      </c>
      <c r="Q26" s="42">
        <v>902</v>
      </c>
      <c r="R26" s="113">
        <v>13.70404132482528</v>
      </c>
      <c r="S26" s="112">
        <v>458</v>
      </c>
      <c r="T26" s="113">
        <v>50.77605321507761</v>
      </c>
      <c r="U26" s="112">
        <v>444</v>
      </c>
      <c r="V26" s="114">
        <v>49.223946784922397</v>
      </c>
      <c r="X26" s="42">
        <v>4468</v>
      </c>
      <c r="Y26" s="113">
        <v>67.882102704345186</v>
      </c>
      <c r="Z26" s="112">
        <v>3240</v>
      </c>
      <c r="AA26" s="113">
        <v>72.515666965085046</v>
      </c>
      <c r="AB26" s="112">
        <v>1228</v>
      </c>
      <c r="AC26" s="114">
        <v>27.48433303491495</v>
      </c>
    </row>
    <row r="27" spans="2:29">
      <c r="B27" s="111" t="s">
        <v>103</v>
      </c>
      <c r="D27" s="42">
        <v>27577</v>
      </c>
      <c r="E27" s="112">
        <v>16863</v>
      </c>
      <c r="F27" s="113">
        <v>61.148783406461902</v>
      </c>
      <c r="G27" s="112">
        <v>10714</v>
      </c>
      <c r="H27" s="114">
        <v>38.851216593538098</v>
      </c>
      <c r="J27" s="42">
        <v>6578</v>
      </c>
      <c r="K27" s="113">
        <v>23.853211009174309</v>
      </c>
      <c r="L27" s="112">
        <v>2537</v>
      </c>
      <c r="M27" s="113">
        <v>38.56795378534509</v>
      </c>
      <c r="N27" s="112">
        <v>4041</v>
      </c>
      <c r="O27" s="114">
        <v>61.43204621465491</v>
      </c>
      <c r="Q27" s="42">
        <v>5065</v>
      </c>
      <c r="R27" s="113">
        <v>18.366754904449358</v>
      </c>
      <c r="S27" s="112">
        <v>2736</v>
      </c>
      <c r="T27" s="113">
        <v>54.017769002961501</v>
      </c>
      <c r="U27" s="112">
        <v>2329</v>
      </c>
      <c r="V27" s="114">
        <v>45.982230997038499</v>
      </c>
      <c r="X27" s="42">
        <v>15934</v>
      </c>
      <c r="Y27" s="113">
        <v>57.780034086376332</v>
      </c>
      <c r="Z27" s="112">
        <v>11590</v>
      </c>
      <c r="AA27" s="113">
        <v>72.737542362244255</v>
      </c>
      <c r="AB27" s="112">
        <v>4344</v>
      </c>
      <c r="AC27" s="114">
        <v>27.262457637755741</v>
      </c>
    </row>
    <row r="28" spans="2:29">
      <c r="B28" s="111" t="s">
        <v>104</v>
      </c>
      <c r="D28" s="42">
        <v>4562</v>
      </c>
      <c r="E28" s="112">
        <v>2909</v>
      </c>
      <c r="F28" s="113">
        <v>63.76589215256466</v>
      </c>
      <c r="G28" s="112">
        <v>1653</v>
      </c>
      <c r="H28" s="114">
        <v>36.23410784743534</v>
      </c>
      <c r="J28" s="42">
        <v>739</v>
      </c>
      <c r="K28" s="113">
        <v>16.199035510740899</v>
      </c>
      <c r="L28" s="112">
        <v>294</v>
      </c>
      <c r="M28" s="113">
        <v>39.783491204330183</v>
      </c>
      <c r="N28" s="112">
        <v>445</v>
      </c>
      <c r="O28" s="114">
        <v>60.216508795669817</v>
      </c>
      <c r="Q28" s="42">
        <v>820</v>
      </c>
      <c r="R28" s="113">
        <v>17.97457255589654</v>
      </c>
      <c r="S28" s="112">
        <v>450</v>
      </c>
      <c r="T28" s="113">
        <v>54.878048780487809</v>
      </c>
      <c r="U28" s="112">
        <v>370</v>
      </c>
      <c r="V28" s="114">
        <v>45.121951219512198</v>
      </c>
      <c r="X28" s="42">
        <v>3003</v>
      </c>
      <c r="Y28" s="113">
        <v>65.826391933362558</v>
      </c>
      <c r="Z28" s="112">
        <v>2165</v>
      </c>
      <c r="AA28" s="113">
        <v>72.094572094572101</v>
      </c>
      <c r="AB28" s="112">
        <v>838</v>
      </c>
      <c r="AC28" s="114">
        <v>27.905427905427899</v>
      </c>
    </row>
    <row r="29" spans="2:29">
      <c r="B29" s="111" t="s">
        <v>105</v>
      </c>
      <c r="D29" s="42">
        <v>609</v>
      </c>
      <c r="E29" s="112">
        <v>320</v>
      </c>
      <c r="F29" s="113">
        <v>52.545155993431862</v>
      </c>
      <c r="G29" s="112">
        <v>289</v>
      </c>
      <c r="H29" s="114">
        <v>47.454844006568138</v>
      </c>
      <c r="J29" s="42">
        <v>368</v>
      </c>
      <c r="K29" s="113">
        <v>60.426929392446638</v>
      </c>
      <c r="L29" s="112">
        <v>140</v>
      </c>
      <c r="M29" s="113">
        <v>38.04347826086957</v>
      </c>
      <c r="N29" s="112">
        <v>228</v>
      </c>
      <c r="O29" s="114">
        <v>61.95652173913043</v>
      </c>
      <c r="Q29" s="42">
        <v>81</v>
      </c>
      <c r="R29" s="113">
        <v>13.300492610837439</v>
      </c>
      <c r="S29" s="112">
        <v>54</v>
      </c>
      <c r="T29" s="113">
        <v>66.666666666666657</v>
      </c>
      <c r="U29" s="112">
        <v>27</v>
      </c>
      <c r="V29" s="114">
        <v>33.333333333333329</v>
      </c>
      <c r="X29" s="42">
        <v>160</v>
      </c>
      <c r="Y29" s="113">
        <v>26.272577996715931</v>
      </c>
      <c r="Z29" s="112">
        <v>126</v>
      </c>
      <c r="AA29" s="113">
        <v>78.75</v>
      </c>
      <c r="AB29" s="112">
        <v>34</v>
      </c>
      <c r="AC29" s="114">
        <v>21.25</v>
      </c>
    </row>
    <row r="30" spans="2:29">
      <c r="B30" s="115" t="s">
        <v>106</v>
      </c>
      <c r="D30" s="44">
        <v>993</v>
      </c>
      <c r="E30" s="116">
        <v>512</v>
      </c>
      <c r="F30" s="117">
        <v>51.560926485397793</v>
      </c>
      <c r="G30" s="116">
        <v>481</v>
      </c>
      <c r="H30" s="118">
        <v>48.439073514602207</v>
      </c>
      <c r="J30" s="44">
        <v>553</v>
      </c>
      <c r="K30" s="117">
        <v>55.689828801611277</v>
      </c>
      <c r="L30" s="116">
        <v>188</v>
      </c>
      <c r="M30" s="117">
        <v>33.996383363471971</v>
      </c>
      <c r="N30" s="116">
        <v>365</v>
      </c>
      <c r="O30" s="118">
        <v>66.003616636528022</v>
      </c>
      <c r="Q30" s="44">
        <v>168</v>
      </c>
      <c r="R30" s="117">
        <v>16.918429003021149</v>
      </c>
      <c r="S30" s="116">
        <v>113</v>
      </c>
      <c r="T30" s="117">
        <v>67.261904761904773</v>
      </c>
      <c r="U30" s="116">
        <v>55</v>
      </c>
      <c r="V30" s="118">
        <v>32.738095238095241</v>
      </c>
      <c r="X30" s="44">
        <v>272</v>
      </c>
      <c r="Y30" s="117">
        <v>27.39174219536757</v>
      </c>
      <c r="Z30" s="116">
        <v>211</v>
      </c>
      <c r="AA30" s="117">
        <v>77.57352941176471</v>
      </c>
      <c r="AB30" s="116">
        <v>61</v>
      </c>
      <c r="AC30" s="118">
        <v>22.42647058823529</v>
      </c>
    </row>
    <row r="31" spans="2:29" ht="8" customHeight="1"/>
    <row r="32" spans="2:29">
      <c r="B32" s="119" t="s">
        <v>49</v>
      </c>
      <c r="D32" s="120">
        <v>688528</v>
      </c>
      <c r="E32" s="121">
        <v>424518</v>
      </c>
      <c r="F32" s="122">
        <v>61.655880370878158</v>
      </c>
      <c r="G32" s="121">
        <v>264010</v>
      </c>
      <c r="H32" s="123">
        <v>38.344119629121828</v>
      </c>
      <c r="J32" s="120">
        <v>184770</v>
      </c>
      <c r="K32" s="122">
        <v>26.8355099574745</v>
      </c>
      <c r="L32" s="121">
        <v>74417</v>
      </c>
      <c r="M32" s="122">
        <v>40.275477620825889</v>
      </c>
      <c r="N32" s="121">
        <v>110353</v>
      </c>
      <c r="O32" s="123">
        <v>59.724522379174097</v>
      </c>
      <c r="Q32" s="120">
        <v>133605</v>
      </c>
      <c r="R32" s="122">
        <v>19.404439616108569</v>
      </c>
      <c r="S32" s="121">
        <v>78633</v>
      </c>
      <c r="T32" s="122">
        <v>58.854833277197713</v>
      </c>
      <c r="U32" s="121">
        <v>54972</v>
      </c>
      <c r="V32" s="123">
        <v>41.145166722802287</v>
      </c>
      <c r="X32" s="120">
        <v>370153</v>
      </c>
      <c r="Y32" s="122">
        <v>53.760050426416939</v>
      </c>
      <c r="Z32" s="121">
        <v>271468</v>
      </c>
      <c r="AA32" s="122">
        <v>73.339402895559402</v>
      </c>
      <c r="AB32" s="121">
        <v>98685</v>
      </c>
      <c r="AC32" s="123">
        <v>26.660597104440601</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189</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61</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181</v>
      </c>
      <c r="K8" s="202"/>
      <c r="L8" s="202"/>
      <c r="M8" s="202"/>
      <c r="N8" s="202"/>
      <c r="O8" s="213"/>
      <c r="Q8" s="212" t="s">
        <v>182</v>
      </c>
      <c r="R8" s="202"/>
      <c r="S8" s="202"/>
      <c r="T8" s="202"/>
      <c r="U8" s="202"/>
      <c r="V8" s="213"/>
      <c r="X8" s="212" t="s">
        <v>183</v>
      </c>
      <c r="Y8" s="202"/>
      <c r="Z8" s="202"/>
      <c r="AA8" s="202"/>
      <c r="AB8" s="202"/>
      <c r="AC8" s="213"/>
    </row>
    <row r="9" spans="1:29" ht="22" customHeight="1">
      <c r="B9" s="223"/>
      <c r="D9" s="217" t="s">
        <v>119</v>
      </c>
      <c r="E9" s="219" t="s">
        <v>120</v>
      </c>
      <c r="F9" s="211"/>
      <c r="G9" s="219" t="s">
        <v>121</v>
      </c>
      <c r="H9" s="211"/>
      <c r="J9" s="217" t="s">
        <v>119</v>
      </c>
      <c r="K9" s="233" t="s">
        <v>184</v>
      </c>
      <c r="L9" s="219" t="s">
        <v>120</v>
      </c>
      <c r="M9" s="211"/>
      <c r="N9" s="219" t="s">
        <v>121</v>
      </c>
      <c r="O9" s="211"/>
      <c r="Q9" s="217" t="s">
        <v>119</v>
      </c>
      <c r="R9" s="233" t="s">
        <v>184</v>
      </c>
      <c r="S9" s="219" t="s">
        <v>120</v>
      </c>
      <c r="T9" s="211"/>
      <c r="U9" s="219" t="s">
        <v>121</v>
      </c>
      <c r="V9" s="211"/>
      <c r="X9" s="217" t="s">
        <v>119</v>
      </c>
      <c r="Y9" s="233" t="s">
        <v>184</v>
      </c>
      <c r="Z9" s="219" t="s">
        <v>120</v>
      </c>
      <c r="AA9" s="211"/>
      <c r="AB9" s="219" t="s">
        <v>121</v>
      </c>
      <c r="AC9" s="211"/>
    </row>
    <row r="10" spans="1:29" ht="37" customHeight="1">
      <c r="B10" s="224"/>
      <c r="D10" s="218"/>
      <c r="E10" s="13" t="s">
        <v>119</v>
      </c>
      <c r="F10" s="25" t="s">
        <v>185</v>
      </c>
      <c r="G10" s="13" t="s">
        <v>119</v>
      </c>
      <c r="H10" s="26" t="s">
        <v>185</v>
      </c>
      <c r="J10" s="218"/>
      <c r="K10" s="220"/>
      <c r="L10" s="13" t="s">
        <v>119</v>
      </c>
      <c r="M10" s="25" t="s">
        <v>186</v>
      </c>
      <c r="N10" s="13" t="s">
        <v>119</v>
      </c>
      <c r="O10" s="26" t="s">
        <v>186</v>
      </c>
      <c r="Q10" s="218"/>
      <c r="R10" s="220"/>
      <c r="S10" s="13" t="s">
        <v>119</v>
      </c>
      <c r="T10" s="25" t="s">
        <v>186</v>
      </c>
      <c r="U10" s="13" t="s">
        <v>119</v>
      </c>
      <c r="V10" s="26" t="s">
        <v>186</v>
      </c>
      <c r="X10" s="218"/>
      <c r="Y10" s="220"/>
      <c r="Z10" s="13" t="s">
        <v>119</v>
      </c>
      <c r="AA10" s="25" t="s">
        <v>186</v>
      </c>
      <c r="AB10" s="13" t="s">
        <v>119</v>
      </c>
      <c r="AC10" s="26" t="s">
        <v>186</v>
      </c>
    </row>
    <row r="11" spans="1:29" ht="4.5" customHeight="1"/>
    <row r="12" spans="1:29">
      <c r="B12" s="107" t="s">
        <v>88</v>
      </c>
      <c r="D12" s="40">
        <v>124175</v>
      </c>
      <c r="E12" s="108">
        <v>79939</v>
      </c>
      <c r="F12" s="109">
        <v>64.376082142138117</v>
      </c>
      <c r="G12" s="108">
        <v>44236</v>
      </c>
      <c r="H12" s="110">
        <v>35.623917857861883</v>
      </c>
      <c r="J12" s="40">
        <v>27945</v>
      </c>
      <c r="K12" s="109">
        <v>22.504529897322328</v>
      </c>
      <c r="L12" s="108">
        <v>12101</v>
      </c>
      <c r="M12" s="109">
        <v>43.302916443013061</v>
      </c>
      <c r="N12" s="108">
        <v>15844</v>
      </c>
      <c r="O12" s="110">
        <v>56.697083556986939</v>
      </c>
      <c r="Q12" s="40">
        <v>33435</v>
      </c>
      <c r="R12" s="109">
        <v>26.92570968391383</v>
      </c>
      <c r="S12" s="108">
        <v>23685</v>
      </c>
      <c r="T12" s="109">
        <v>70.838941229250779</v>
      </c>
      <c r="U12" s="108">
        <v>9750</v>
      </c>
      <c r="V12" s="110">
        <v>29.161058770749211</v>
      </c>
      <c r="X12" s="40">
        <v>62795</v>
      </c>
      <c r="Y12" s="109">
        <v>50.569760418763842</v>
      </c>
      <c r="Z12" s="108">
        <v>44153</v>
      </c>
      <c r="AA12" s="109">
        <v>70.312923003423847</v>
      </c>
      <c r="AB12" s="108">
        <v>18642</v>
      </c>
      <c r="AC12" s="110">
        <v>29.68707699657616</v>
      </c>
    </row>
    <row r="13" spans="1:29">
      <c r="B13" s="111" t="s">
        <v>89</v>
      </c>
      <c r="D13" s="42">
        <v>18356</v>
      </c>
      <c r="E13" s="112">
        <v>11740</v>
      </c>
      <c r="F13" s="113">
        <v>63.957289169753757</v>
      </c>
      <c r="G13" s="112">
        <v>6616</v>
      </c>
      <c r="H13" s="114">
        <v>36.042710830246243</v>
      </c>
      <c r="J13" s="42">
        <v>3347</v>
      </c>
      <c r="K13" s="113">
        <v>18.23382000435825</v>
      </c>
      <c r="L13" s="112">
        <v>1469</v>
      </c>
      <c r="M13" s="113">
        <v>43.890050791753808</v>
      </c>
      <c r="N13" s="112">
        <v>1878</v>
      </c>
      <c r="O13" s="114">
        <v>56.109949208246192</v>
      </c>
      <c r="Q13" s="42">
        <v>4275</v>
      </c>
      <c r="R13" s="113">
        <v>23.289387666158209</v>
      </c>
      <c r="S13" s="112">
        <v>2727</v>
      </c>
      <c r="T13" s="113">
        <v>63.789473684210527</v>
      </c>
      <c r="U13" s="112">
        <v>1548</v>
      </c>
      <c r="V13" s="114">
        <v>36.21052631578948</v>
      </c>
      <c r="X13" s="42">
        <v>10734</v>
      </c>
      <c r="Y13" s="113">
        <v>58.476792329483551</v>
      </c>
      <c r="Z13" s="112">
        <v>7544</v>
      </c>
      <c r="AA13" s="113">
        <v>70.281348984535114</v>
      </c>
      <c r="AB13" s="112">
        <v>3190</v>
      </c>
      <c r="AC13" s="114">
        <v>29.718651015464879</v>
      </c>
    </row>
    <row r="14" spans="1:29">
      <c r="B14" s="111" t="s">
        <v>90</v>
      </c>
      <c r="D14" s="42">
        <v>17227</v>
      </c>
      <c r="E14" s="112">
        <v>11127</v>
      </c>
      <c r="F14" s="113">
        <v>64.590468450687879</v>
      </c>
      <c r="G14" s="112">
        <v>6100</v>
      </c>
      <c r="H14" s="114">
        <v>35.409531549312128</v>
      </c>
      <c r="J14" s="42">
        <v>3684</v>
      </c>
      <c r="K14" s="113">
        <v>21.385035119289491</v>
      </c>
      <c r="L14" s="112">
        <v>1579</v>
      </c>
      <c r="M14" s="113">
        <v>42.861020629750271</v>
      </c>
      <c r="N14" s="112">
        <v>2105</v>
      </c>
      <c r="O14" s="114">
        <v>57.138979370249729</v>
      </c>
      <c r="Q14" s="42">
        <v>3944</v>
      </c>
      <c r="R14" s="113">
        <v>22.89429384106344</v>
      </c>
      <c r="S14" s="112">
        <v>2349</v>
      </c>
      <c r="T14" s="113">
        <v>59.558823529411761</v>
      </c>
      <c r="U14" s="112">
        <v>1595</v>
      </c>
      <c r="V14" s="114">
        <v>40.441176470588239</v>
      </c>
      <c r="X14" s="42">
        <v>9599</v>
      </c>
      <c r="Y14" s="113">
        <v>55.720671039647073</v>
      </c>
      <c r="Z14" s="112">
        <v>7199</v>
      </c>
      <c r="AA14" s="113">
        <v>74.99739556203771</v>
      </c>
      <c r="AB14" s="112">
        <v>2400</v>
      </c>
      <c r="AC14" s="114">
        <v>25.00260443796229</v>
      </c>
    </row>
    <row r="15" spans="1:29">
      <c r="B15" s="111" t="s">
        <v>91</v>
      </c>
      <c r="D15" s="42">
        <v>18083</v>
      </c>
      <c r="E15" s="112">
        <v>10976</v>
      </c>
      <c r="F15" s="113">
        <v>60.697893048719777</v>
      </c>
      <c r="G15" s="112">
        <v>7107</v>
      </c>
      <c r="H15" s="114">
        <v>39.302106951280209</v>
      </c>
      <c r="J15" s="42">
        <v>5186</v>
      </c>
      <c r="K15" s="113">
        <v>28.678869656583529</v>
      </c>
      <c r="L15" s="112">
        <v>2370</v>
      </c>
      <c r="M15" s="113">
        <v>45.699961434631703</v>
      </c>
      <c r="N15" s="112">
        <v>2816</v>
      </c>
      <c r="O15" s="114">
        <v>54.300038565368297</v>
      </c>
      <c r="Q15" s="42">
        <v>4570</v>
      </c>
      <c r="R15" s="113">
        <v>25.272355250788031</v>
      </c>
      <c r="S15" s="112">
        <v>2780</v>
      </c>
      <c r="T15" s="113">
        <v>60.831509846827139</v>
      </c>
      <c r="U15" s="112">
        <v>1790</v>
      </c>
      <c r="V15" s="114">
        <v>39.168490153172868</v>
      </c>
      <c r="X15" s="42">
        <v>8327</v>
      </c>
      <c r="Y15" s="113">
        <v>46.048775092628432</v>
      </c>
      <c r="Z15" s="112">
        <v>5826</v>
      </c>
      <c r="AA15" s="113">
        <v>69.965173531884233</v>
      </c>
      <c r="AB15" s="112">
        <v>2501</v>
      </c>
      <c r="AC15" s="114">
        <v>30.034826468115771</v>
      </c>
    </row>
    <row r="16" spans="1:29">
      <c r="B16" s="111" t="s">
        <v>92</v>
      </c>
      <c r="D16" s="42">
        <v>23033</v>
      </c>
      <c r="E16" s="112">
        <v>13399</v>
      </c>
      <c r="F16" s="113">
        <v>58.173056050015191</v>
      </c>
      <c r="G16" s="112">
        <v>9634</v>
      </c>
      <c r="H16" s="114">
        <v>41.826943949984802</v>
      </c>
      <c r="J16" s="42">
        <v>9025</v>
      </c>
      <c r="K16" s="113">
        <v>39.182911474840452</v>
      </c>
      <c r="L16" s="112">
        <v>3920</v>
      </c>
      <c r="M16" s="113">
        <v>43.43490304709141</v>
      </c>
      <c r="N16" s="112">
        <v>5105</v>
      </c>
      <c r="O16" s="114">
        <v>56.56509695290859</v>
      </c>
      <c r="Q16" s="42">
        <v>6159</v>
      </c>
      <c r="R16" s="113">
        <v>26.739894933356489</v>
      </c>
      <c r="S16" s="112">
        <v>3964</v>
      </c>
      <c r="T16" s="113">
        <v>64.361097580776104</v>
      </c>
      <c r="U16" s="112">
        <v>2195</v>
      </c>
      <c r="V16" s="114">
        <v>35.638902419223903</v>
      </c>
      <c r="X16" s="42">
        <v>7849</v>
      </c>
      <c r="Y16" s="113">
        <v>34.077193591803074</v>
      </c>
      <c r="Z16" s="112">
        <v>5515</v>
      </c>
      <c r="AA16" s="113">
        <v>70.263727863422091</v>
      </c>
      <c r="AB16" s="112">
        <v>2334</v>
      </c>
      <c r="AC16" s="114">
        <v>29.736272136577909</v>
      </c>
    </row>
    <row r="17" spans="2:29">
      <c r="B17" s="111" t="s">
        <v>93</v>
      </c>
      <c r="D17" s="42">
        <v>6753</v>
      </c>
      <c r="E17" s="112">
        <v>4039</v>
      </c>
      <c r="F17" s="113">
        <v>59.810454612764687</v>
      </c>
      <c r="G17" s="112">
        <v>2714</v>
      </c>
      <c r="H17" s="114">
        <v>40.189545387235313</v>
      </c>
      <c r="J17" s="42">
        <v>1886</v>
      </c>
      <c r="K17" s="113">
        <v>27.928328150451659</v>
      </c>
      <c r="L17" s="112">
        <v>804</v>
      </c>
      <c r="M17" s="113">
        <v>42.629904559915168</v>
      </c>
      <c r="N17" s="112">
        <v>1082</v>
      </c>
      <c r="O17" s="114">
        <v>57.370095440084832</v>
      </c>
      <c r="Q17" s="42">
        <v>1581</v>
      </c>
      <c r="R17" s="113">
        <v>23.411816970235449</v>
      </c>
      <c r="S17" s="112">
        <v>892</v>
      </c>
      <c r="T17" s="113">
        <v>56.419987349778623</v>
      </c>
      <c r="U17" s="112">
        <v>689</v>
      </c>
      <c r="V17" s="114">
        <v>43.580012650221377</v>
      </c>
      <c r="X17" s="42">
        <v>3286</v>
      </c>
      <c r="Y17" s="113">
        <v>48.659854879312903</v>
      </c>
      <c r="Z17" s="112">
        <v>2343</v>
      </c>
      <c r="AA17" s="113">
        <v>71.302495435179551</v>
      </c>
      <c r="AB17" s="112">
        <v>943</v>
      </c>
      <c r="AC17" s="114">
        <v>28.697504564820449</v>
      </c>
    </row>
    <row r="18" spans="2:29">
      <c r="B18" s="111" t="s">
        <v>94</v>
      </c>
      <c r="D18" s="42">
        <v>52028</v>
      </c>
      <c r="E18" s="112">
        <v>32432</v>
      </c>
      <c r="F18" s="113">
        <v>62.33566541093257</v>
      </c>
      <c r="G18" s="112">
        <v>19596</v>
      </c>
      <c r="H18" s="114">
        <v>37.66433458906743</v>
      </c>
      <c r="J18" s="42">
        <v>10248</v>
      </c>
      <c r="K18" s="113">
        <v>19.69708618436227</v>
      </c>
      <c r="L18" s="112">
        <v>4400</v>
      </c>
      <c r="M18" s="113">
        <v>42.935206869633099</v>
      </c>
      <c r="N18" s="112">
        <v>5848</v>
      </c>
      <c r="O18" s="114">
        <v>57.064793130366887</v>
      </c>
      <c r="Q18" s="42">
        <v>10080</v>
      </c>
      <c r="R18" s="113">
        <v>19.374183132159601</v>
      </c>
      <c r="S18" s="112">
        <v>5764</v>
      </c>
      <c r="T18" s="113">
        <v>57.182539682539677</v>
      </c>
      <c r="U18" s="112">
        <v>4316</v>
      </c>
      <c r="V18" s="114">
        <v>42.817460317460323</v>
      </c>
      <c r="X18" s="42">
        <v>31700</v>
      </c>
      <c r="Y18" s="113">
        <v>60.928730683478129</v>
      </c>
      <c r="Z18" s="112">
        <v>22268</v>
      </c>
      <c r="AA18" s="113">
        <v>70.246056782334392</v>
      </c>
      <c r="AB18" s="112">
        <v>9432</v>
      </c>
      <c r="AC18" s="114">
        <v>29.753943217665611</v>
      </c>
    </row>
    <row r="19" spans="2:29">
      <c r="B19" s="111" t="s">
        <v>95</v>
      </c>
      <c r="D19" s="42">
        <v>32385</v>
      </c>
      <c r="E19" s="112">
        <v>20613</v>
      </c>
      <c r="F19" s="113">
        <v>63.649837887911062</v>
      </c>
      <c r="G19" s="112">
        <v>11772</v>
      </c>
      <c r="H19" s="114">
        <v>36.350162112088931</v>
      </c>
      <c r="J19" s="42">
        <v>6771</v>
      </c>
      <c r="K19" s="113">
        <v>20.90782769800834</v>
      </c>
      <c r="L19" s="112">
        <v>2889</v>
      </c>
      <c r="M19" s="113">
        <v>42.667257421355778</v>
      </c>
      <c r="N19" s="112">
        <v>3882</v>
      </c>
      <c r="O19" s="114">
        <v>57.332742578644208</v>
      </c>
      <c r="Q19" s="42">
        <v>7266</v>
      </c>
      <c r="R19" s="113">
        <v>22.436313107920331</v>
      </c>
      <c r="S19" s="112">
        <v>4701</v>
      </c>
      <c r="T19" s="113">
        <v>64.698596201486382</v>
      </c>
      <c r="U19" s="112">
        <v>2565</v>
      </c>
      <c r="V19" s="114">
        <v>35.301403798513633</v>
      </c>
      <c r="X19" s="42">
        <v>18348</v>
      </c>
      <c r="Y19" s="113">
        <v>56.655859194071333</v>
      </c>
      <c r="Z19" s="112">
        <v>13023</v>
      </c>
      <c r="AA19" s="113">
        <v>70.977763243950292</v>
      </c>
      <c r="AB19" s="112">
        <v>5325</v>
      </c>
      <c r="AC19" s="114">
        <v>29.022236756049711</v>
      </c>
    </row>
    <row r="20" spans="2:29">
      <c r="B20" s="111" t="s">
        <v>96</v>
      </c>
      <c r="D20" s="42">
        <v>142890</v>
      </c>
      <c r="E20" s="112">
        <v>88646</v>
      </c>
      <c r="F20" s="113">
        <v>62.037931275806571</v>
      </c>
      <c r="G20" s="112">
        <v>54244</v>
      </c>
      <c r="H20" s="114">
        <v>37.962068724193443</v>
      </c>
      <c r="J20" s="42">
        <v>38078</v>
      </c>
      <c r="K20" s="113">
        <v>26.648470851704111</v>
      </c>
      <c r="L20" s="112">
        <v>16965</v>
      </c>
      <c r="M20" s="113">
        <v>44.553285361626138</v>
      </c>
      <c r="N20" s="112">
        <v>21113</v>
      </c>
      <c r="O20" s="114">
        <v>55.446714638373862</v>
      </c>
      <c r="Q20" s="42">
        <v>33593</v>
      </c>
      <c r="R20" s="113">
        <v>23.509692770662749</v>
      </c>
      <c r="S20" s="112">
        <v>21270</v>
      </c>
      <c r="T20" s="113">
        <v>63.316762420742407</v>
      </c>
      <c r="U20" s="112">
        <v>12323</v>
      </c>
      <c r="V20" s="114">
        <v>36.683237579257593</v>
      </c>
      <c r="X20" s="42">
        <v>71219</v>
      </c>
      <c r="Y20" s="113">
        <v>49.841836377633143</v>
      </c>
      <c r="Z20" s="112">
        <v>50411</v>
      </c>
      <c r="AA20" s="113">
        <v>70.783077549530333</v>
      </c>
      <c r="AB20" s="112">
        <v>20808</v>
      </c>
      <c r="AC20" s="114">
        <v>29.216922450469681</v>
      </c>
    </row>
    <row r="21" spans="2:29">
      <c r="B21" s="111" t="s">
        <v>97</v>
      </c>
      <c r="D21" s="42">
        <v>70967</v>
      </c>
      <c r="E21" s="112">
        <v>42654</v>
      </c>
      <c r="F21" s="113">
        <v>60.103991996279959</v>
      </c>
      <c r="G21" s="112">
        <v>28313</v>
      </c>
      <c r="H21" s="114">
        <v>39.896008003720041</v>
      </c>
      <c r="J21" s="42">
        <v>21485</v>
      </c>
      <c r="K21" s="113">
        <v>30.27463468936266</v>
      </c>
      <c r="L21" s="112">
        <v>8441</v>
      </c>
      <c r="M21" s="113">
        <v>39.287875261810569</v>
      </c>
      <c r="N21" s="112">
        <v>13044</v>
      </c>
      <c r="O21" s="114">
        <v>60.712124738189431</v>
      </c>
      <c r="Q21" s="42">
        <v>16364</v>
      </c>
      <c r="R21" s="113">
        <v>23.058604703594629</v>
      </c>
      <c r="S21" s="112">
        <v>10528</v>
      </c>
      <c r="T21" s="113">
        <v>64.336348081153744</v>
      </c>
      <c r="U21" s="112">
        <v>5836</v>
      </c>
      <c r="V21" s="114">
        <v>35.663651918846249</v>
      </c>
      <c r="X21" s="42">
        <v>33118</v>
      </c>
      <c r="Y21" s="113">
        <v>46.666760607042711</v>
      </c>
      <c r="Z21" s="112">
        <v>23685</v>
      </c>
      <c r="AA21" s="113">
        <v>71.516999818829646</v>
      </c>
      <c r="AB21" s="112">
        <v>9433</v>
      </c>
      <c r="AC21" s="114">
        <v>28.483000181170361</v>
      </c>
    </row>
    <row r="22" spans="2:29">
      <c r="B22" s="111" t="s">
        <v>98</v>
      </c>
      <c r="D22" s="42">
        <v>15286</v>
      </c>
      <c r="E22" s="112">
        <v>9683</v>
      </c>
      <c r="F22" s="113">
        <v>63.345544943085173</v>
      </c>
      <c r="G22" s="112">
        <v>5603</v>
      </c>
      <c r="H22" s="114">
        <v>36.654455056914827</v>
      </c>
      <c r="J22" s="42">
        <v>3950</v>
      </c>
      <c r="K22" s="113">
        <v>25.84063849273846</v>
      </c>
      <c r="L22" s="112">
        <v>1693</v>
      </c>
      <c r="M22" s="113">
        <v>42.860759493670876</v>
      </c>
      <c r="N22" s="112">
        <v>2257</v>
      </c>
      <c r="O22" s="114">
        <v>57.139240506329124</v>
      </c>
      <c r="Q22" s="42">
        <v>3379</v>
      </c>
      <c r="R22" s="113">
        <v>22.10519429543373</v>
      </c>
      <c r="S22" s="112">
        <v>2196</v>
      </c>
      <c r="T22" s="113">
        <v>64.989641905889314</v>
      </c>
      <c r="U22" s="112">
        <v>1183</v>
      </c>
      <c r="V22" s="114">
        <v>35.010358094110693</v>
      </c>
      <c r="X22" s="42">
        <v>7957</v>
      </c>
      <c r="Y22" s="113">
        <v>52.054167211827817</v>
      </c>
      <c r="Z22" s="112">
        <v>5794</v>
      </c>
      <c r="AA22" s="113">
        <v>72.816388085962046</v>
      </c>
      <c r="AB22" s="112">
        <v>2163</v>
      </c>
      <c r="AC22" s="114">
        <v>27.18361191403795</v>
      </c>
    </row>
    <row r="23" spans="2:29">
      <c r="B23" s="111" t="s">
        <v>99</v>
      </c>
      <c r="D23" s="42">
        <v>37889</v>
      </c>
      <c r="E23" s="112">
        <v>22133</v>
      </c>
      <c r="F23" s="113">
        <v>58.415371215920189</v>
      </c>
      <c r="G23" s="112">
        <v>15756</v>
      </c>
      <c r="H23" s="114">
        <v>41.584628784079811</v>
      </c>
      <c r="J23" s="42">
        <v>12020</v>
      </c>
      <c r="K23" s="113">
        <v>31.72424714297026</v>
      </c>
      <c r="L23" s="112">
        <v>4527</v>
      </c>
      <c r="M23" s="113">
        <v>37.66222961730449</v>
      </c>
      <c r="N23" s="112">
        <v>7493</v>
      </c>
      <c r="O23" s="114">
        <v>62.33777038269551</v>
      </c>
      <c r="Q23" s="42">
        <v>7257</v>
      </c>
      <c r="R23" s="113">
        <v>19.153316265934698</v>
      </c>
      <c r="S23" s="112">
        <v>4273</v>
      </c>
      <c r="T23" s="113">
        <v>58.881080336227093</v>
      </c>
      <c r="U23" s="112">
        <v>2984</v>
      </c>
      <c r="V23" s="114">
        <v>41.118919663772907</v>
      </c>
      <c r="X23" s="42">
        <v>18612</v>
      </c>
      <c r="Y23" s="113">
        <v>49.122436591095052</v>
      </c>
      <c r="Z23" s="112">
        <v>13333</v>
      </c>
      <c r="AA23" s="113">
        <v>71.636578551472169</v>
      </c>
      <c r="AB23" s="112">
        <v>5279</v>
      </c>
      <c r="AC23" s="114">
        <v>28.363421448527831</v>
      </c>
    </row>
    <row r="24" spans="2:29">
      <c r="B24" s="111" t="s">
        <v>100</v>
      </c>
      <c r="D24" s="42">
        <v>73468</v>
      </c>
      <c r="E24" s="112">
        <v>47497</v>
      </c>
      <c r="F24" s="113">
        <v>64.649915609517066</v>
      </c>
      <c r="G24" s="112">
        <v>25971</v>
      </c>
      <c r="H24" s="114">
        <v>35.350084390482927</v>
      </c>
      <c r="J24" s="42">
        <v>17839</v>
      </c>
      <c r="K24" s="113">
        <v>24.2813197582621</v>
      </c>
      <c r="L24" s="112">
        <v>8131</v>
      </c>
      <c r="M24" s="113">
        <v>45.579909187734742</v>
      </c>
      <c r="N24" s="112">
        <v>9708</v>
      </c>
      <c r="O24" s="114">
        <v>54.420090812265258</v>
      </c>
      <c r="Q24" s="42">
        <v>16489</v>
      </c>
      <c r="R24" s="113">
        <v>22.443785049273149</v>
      </c>
      <c r="S24" s="112">
        <v>11093</v>
      </c>
      <c r="T24" s="113">
        <v>67.275153132391296</v>
      </c>
      <c r="U24" s="112">
        <v>5396</v>
      </c>
      <c r="V24" s="114">
        <v>32.724846867608711</v>
      </c>
      <c r="X24" s="42">
        <v>39140</v>
      </c>
      <c r="Y24" s="113">
        <v>53.274895192464747</v>
      </c>
      <c r="Z24" s="112">
        <v>28273</v>
      </c>
      <c r="AA24" s="113">
        <v>72.235564639754728</v>
      </c>
      <c r="AB24" s="112">
        <v>10867</v>
      </c>
      <c r="AC24" s="114">
        <v>27.764435360245269</v>
      </c>
    </row>
    <row r="25" spans="2:29">
      <c r="B25" s="111" t="s">
        <v>101</v>
      </c>
      <c r="D25" s="42">
        <v>22449</v>
      </c>
      <c r="E25" s="112">
        <v>13622</v>
      </c>
      <c r="F25" s="113">
        <v>60.67976301839726</v>
      </c>
      <c r="G25" s="112">
        <v>8827</v>
      </c>
      <c r="H25" s="114">
        <v>39.320236981602747</v>
      </c>
      <c r="J25" s="42">
        <v>6083</v>
      </c>
      <c r="K25" s="113">
        <v>27.09697536638603</v>
      </c>
      <c r="L25" s="112">
        <v>2344</v>
      </c>
      <c r="M25" s="113">
        <v>38.533618280453723</v>
      </c>
      <c r="N25" s="112">
        <v>3739</v>
      </c>
      <c r="O25" s="114">
        <v>61.466381719546277</v>
      </c>
      <c r="Q25" s="42">
        <v>5660</v>
      </c>
      <c r="R25" s="113">
        <v>25.212704352086948</v>
      </c>
      <c r="S25" s="112">
        <v>3793</v>
      </c>
      <c r="T25" s="113">
        <v>67.014134275618375</v>
      </c>
      <c r="U25" s="112">
        <v>1867</v>
      </c>
      <c r="V25" s="114">
        <v>32.985865724381632</v>
      </c>
      <c r="X25" s="42">
        <v>10706</v>
      </c>
      <c r="Y25" s="113">
        <v>47.690320281527008</v>
      </c>
      <c r="Z25" s="112">
        <v>7485</v>
      </c>
      <c r="AA25" s="113">
        <v>69.914066878385952</v>
      </c>
      <c r="AB25" s="112">
        <v>3221</v>
      </c>
      <c r="AC25" s="114">
        <v>30.085933121614051</v>
      </c>
    </row>
    <row r="26" spans="2:29">
      <c r="B26" s="111" t="s">
        <v>102</v>
      </c>
      <c r="D26" s="42">
        <v>7975</v>
      </c>
      <c r="E26" s="112">
        <v>4878</v>
      </c>
      <c r="F26" s="113">
        <v>61.16614420062696</v>
      </c>
      <c r="G26" s="112">
        <v>3097</v>
      </c>
      <c r="H26" s="114">
        <v>38.83385579937304</v>
      </c>
      <c r="J26" s="42">
        <v>1822</v>
      </c>
      <c r="K26" s="113">
        <v>22.846394984326022</v>
      </c>
      <c r="L26" s="112">
        <v>764</v>
      </c>
      <c r="M26" s="113">
        <v>41.931942919868277</v>
      </c>
      <c r="N26" s="112">
        <v>1058</v>
      </c>
      <c r="O26" s="114">
        <v>58.068057080131723</v>
      </c>
      <c r="Q26" s="42">
        <v>1577</v>
      </c>
      <c r="R26" s="113">
        <v>19.774294670846391</v>
      </c>
      <c r="S26" s="112">
        <v>883</v>
      </c>
      <c r="T26" s="113">
        <v>55.992390615091949</v>
      </c>
      <c r="U26" s="112">
        <v>694</v>
      </c>
      <c r="V26" s="114">
        <v>44.007609384908051</v>
      </c>
      <c r="X26" s="42">
        <v>4576</v>
      </c>
      <c r="Y26" s="113">
        <v>57.37931034482758</v>
      </c>
      <c r="Z26" s="112">
        <v>3231</v>
      </c>
      <c r="AA26" s="113">
        <v>70.60751748251748</v>
      </c>
      <c r="AB26" s="112">
        <v>1345</v>
      </c>
      <c r="AC26" s="114">
        <v>29.39248251748252</v>
      </c>
    </row>
    <row r="27" spans="2:29">
      <c r="B27" s="111" t="s">
        <v>103</v>
      </c>
      <c r="D27" s="42">
        <v>41092</v>
      </c>
      <c r="E27" s="112">
        <v>23694</v>
      </c>
      <c r="F27" s="113">
        <v>57.660858561277138</v>
      </c>
      <c r="G27" s="112">
        <v>17398</v>
      </c>
      <c r="H27" s="114">
        <v>42.339141438722869</v>
      </c>
      <c r="J27" s="42">
        <v>12212</v>
      </c>
      <c r="K27" s="113">
        <v>29.71868003504332</v>
      </c>
      <c r="L27" s="112">
        <v>4700</v>
      </c>
      <c r="M27" s="113">
        <v>38.486734359646249</v>
      </c>
      <c r="N27" s="112">
        <v>7512</v>
      </c>
      <c r="O27" s="114">
        <v>61.513265640353751</v>
      </c>
      <c r="Q27" s="42">
        <v>8610</v>
      </c>
      <c r="R27" s="113">
        <v>20.952983549109319</v>
      </c>
      <c r="S27" s="112">
        <v>4734</v>
      </c>
      <c r="T27" s="113">
        <v>54.982578397212542</v>
      </c>
      <c r="U27" s="112">
        <v>3876</v>
      </c>
      <c r="V27" s="114">
        <v>45.017421602787458</v>
      </c>
      <c r="X27" s="42">
        <v>20270</v>
      </c>
      <c r="Y27" s="113">
        <v>49.328336415847367</v>
      </c>
      <c r="Z27" s="112">
        <v>14260</v>
      </c>
      <c r="AA27" s="113">
        <v>70.350271336951167</v>
      </c>
      <c r="AB27" s="112">
        <v>6010</v>
      </c>
      <c r="AC27" s="114">
        <v>29.64972866304884</v>
      </c>
    </row>
    <row r="28" spans="2:29">
      <c r="B28" s="111" t="s">
        <v>104</v>
      </c>
      <c r="D28" s="42">
        <v>3964</v>
      </c>
      <c r="E28" s="112">
        <v>2611</v>
      </c>
      <c r="F28" s="113">
        <v>65.867810292633706</v>
      </c>
      <c r="G28" s="112">
        <v>1353</v>
      </c>
      <c r="H28" s="114">
        <v>34.132189707366287</v>
      </c>
      <c r="J28" s="42">
        <v>502</v>
      </c>
      <c r="K28" s="113">
        <v>12.663975782038341</v>
      </c>
      <c r="L28" s="112">
        <v>231</v>
      </c>
      <c r="M28" s="113">
        <v>46.015936254980083</v>
      </c>
      <c r="N28" s="112">
        <v>271</v>
      </c>
      <c r="O28" s="114">
        <v>53.984063745019917</v>
      </c>
      <c r="Q28" s="42">
        <v>865</v>
      </c>
      <c r="R28" s="113">
        <v>21.821392532795159</v>
      </c>
      <c r="S28" s="112">
        <v>538</v>
      </c>
      <c r="T28" s="113">
        <v>62.196531791907518</v>
      </c>
      <c r="U28" s="112">
        <v>327</v>
      </c>
      <c r="V28" s="114">
        <v>37.803468208092482</v>
      </c>
      <c r="X28" s="42">
        <v>2597</v>
      </c>
      <c r="Y28" s="113">
        <v>65.514631685166506</v>
      </c>
      <c r="Z28" s="112">
        <v>1842</v>
      </c>
      <c r="AA28" s="113">
        <v>70.927993839045058</v>
      </c>
      <c r="AB28" s="112">
        <v>755</v>
      </c>
      <c r="AC28" s="114">
        <v>29.072006160954949</v>
      </c>
    </row>
    <row r="29" spans="2:29">
      <c r="B29" s="111" t="s">
        <v>105</v>
      </c>
      <c r="D29" s="42">
        <v>691</v>
      </c>
      <c r="E29" s="112">
        <v>340</v>
      </c>
      <c r="F29" s="113">
        <v>49.204052098408098</v>
      </c>
      <c r="G29" s="112">
        <v>351</v>
      </c>
      <c r="H29" s="114">
        <v>50.795947901591902</v>
      </c>
      <c r="J29" s="42">
        <v>408</v>
      </c>
      <c r="K29" s="113">
        <v>59.044862518089722</v>
      </c>
      <c r="L29" s="112">
        <v>144</v>
      </c>
      <c r="M29" s="113">
        <v>35.294117647058833</v>
      </c>
      <c r="N29" s="112">
        <v>264</v>
      </c>
      <c r="O29" s="114">
        <v>64.705882352941174</v>
      </c>
      <c r="Q29" s="42">
        <v>117</v>
      </c>
      <c r="R29" s="113">
        <v>16.93198263386396</v>
      </c>
      <c r="S29" s="112">
        <v>78</v>
      </c>
      <c r="T29" s="113">
        <v>66.666666666666657</v>
      </c>
      <c r="U29" s="112">
        <v>39</v>
      </c>
      <c r="V29" s="114">
        <v>33.333333333333329</v>
      </c>
      <c r="X29" s="42">
        <v>166</v>
      </c>
      <c r="Y29" s="113">
        <v>24.02315484804631</v>
      </c>
      <c r="Z29" s="112">
        <v>118</v>
      </c>
      <c r="AA29" s="113">
        <v>71.084337349397586</v>
      </c>
      <c r="AB29" s="112">
        <v>48</v>
      </c>
      <c r="AC29" s="114">
        <v>28.91566265060241</v>
      </c>
    </row>
    <row r="30" spans="2:29">
      <c r="B30" s="115" t="s">
        <v>106</v>
      </c>
      <c r="D30" s="44">
        <v>713</v>
      </c>
      <c r="E30" s="116">
        <v>421</v>
      </c>
      <c r="F30" s="117">
        <v>59.046283309957929</v>
      </c>
      <c r="G30" s="116">
        <v>292</v>
      </c>
      <c r="H30" s="118">
        <v>40.953716690042071</v>
      </c>
      <c r="J30" s="44">
        <v>329</v>
      </c>
      <c r="K30" s="117">
        <v>46.143057503506313</v>
      </c>
      <c r="L30" s="116">
        <v>130</v>
      </c>
      <c r="M30" s="117">
        <v>39.513677811550153</v>
      </c>
      <c r="N30" s="116">
        <v>199</v>
      </c>
      <c r="O30" s="118">
        <v>60.486322188449847</v>
      </c>
      <c r="Q30" s="44">
        <v>168</v>
      </c>
      <c r="R30" s="117">
        <v>23.562412342215989</v>
      </c>
      <c r="S30" s="116">
        <v>116</v>
      </c>
      <c r="T30" s="117">
        <v>69.047619047619051</v>
      </c>
      <c r="U30" s="116">
        <v>52</v>
      </c>
      <c r="V30" s="118">
        <v>30.952380952380949</v>
      </c>
      <c r="X30" s="44">
        <v>216</v>
      </c>
      <c r="Y30" s="117">
        <v>30.294530154277702</v>
      </c>
      <c r="Z30" s="116">
        <v>175</v>
      </c>
      <c r="AA30" s="117">
        <v>81.018518518518519</v>
      </c>
      <c r="AB30" s="116">
        <v>41</v>
      </c>
      <c r="AC30" s="118">
        <v>18.981481481481481</v>
      </c>
    </row>
    <row r="31" spans="2:29" ht="8" customHeight="1"/>
    <row r="32" spans="2:29">
      <c r="B32" s="119" t="s">
        <v>49</v>
      </c>
      <c r="D32" s="120">
        <v>709424</v>
      </c>
      <c r="E32" s="121">
        <v>440444</v>
      </c>
      <c r="F32" s="122">
        <v>62.084733530300639</v>
      </c>
      <c r="G32" s="121">
        <v>268980</v>
      </c>
      <c r="H32" s="123">
        <v>37.915266469699361</v>
      </c>
      <c r="J32" s="120">
        <v>182820</v>
      </c>
      <c r="K32" s="122">
        <v>25.770202304968539</v>
      </c>
      <c r="L32" s="121">
        <v>77602</v>
      </c>
      <c r="M32" s="122">
        <v>42.447215840717647</v>
      </c>
      <c r="N32" s="121">
        <v>105218</v>
      </c>
      <c r="O32" s="123">
        <v>57.552784159282353</v>
      </c>
      <c r="Q32" s="120">
        <v>165389</v>
      </c>
      <c r="R32" s="122">
        <v>23.313138546200861</v>
      </c>
      <c r="S32" s="121">
        <v>106364</v>
      </c>
      <c r="T32" s="122">
        <v>64.311411278863773</v>
      </c>
      <c r="U32" s="121">
        <v>59025</v>
      </c>
      <c r="V32" s="123">
        <v>35.688588721136227</v>
      </c>
      <c r="X32" s="120">
        <v>361215</v>
      </c>
      <c r="Y32" s="122">
        <v>50.916659148830597</v>
      </c>
      <c r="Z32" s="121">
        <v>256478</v>
      </c>
      <c r="AA32" s="122">
        <v>71.004249546668888</v>
      </c>
      <c r="AB32" s="121">
        <v>104737</v>
      </c>
      <c r="AC32" s="123">
        <v>28.995750453331119</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190</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61</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181</v>
      </c>
      <c r="K8" s="202"/>
      <c r="L8" s="202"/>
      <c r="M8" s="202"/>
      <c r="N8" s="202"/>
      <c r="O8" s="213"/>
      <c r="Q8" s="212" t="s">
        <v>182</v>
      </c>
      <c r="R8" s="202"/>
      <c r="S8" s="202"/>
      <c r="T8" s="202"/>
      <c r="U8" s="202"/>
      <c r="V8" s="213"/>
      <c r="X8" s="212" t="s">
        <v>183</v>
      </c>
      <c r="Y8" s="202"/>
      <c r="Z8" s="202"/>
      <c r="AA8" s="202"/>
      <c r="AB8" s="202"/>
      <c r="AC8" s="213"/>
    </row>
    <row r="9" spans="1:29" ht="22" customHeight="1">
      <c r="B9" s="223"/>
      <c r="D9" s="217" t="s">
        <v>119</v>
      </c>
      <c r="E9" s="219" t="s">
        <v>120</v>
      </c>
      <c r="F9" s="211"/>
      <c r="G9" s="219" t="s">
        <v>121</v>
      </c>
      <c r="H9" s="211"/>
      <c r="J9" s="217" t="s">
        <v>119</v>
      </c>
      <c r="K9" s="233" t="s">
        <v>184</v>
      </c>
      <c r="L9" s="219" t="s">
        <v>120</v>
      </c>
      <c r="M9" s="211"/>
      <c r="N9" s="219" t="s">
        <v>121</v>
      </c>
      <c r="O9" s="211"/>
      <c r="Q9" s="217" t="s">
        <v>119</v>
      </c>
      <c r="R9" s="233" t="s">
        <v>184</v>
      </c>
      <c r="S9" s="219" t="s">
        <v>120</v>
      </c>
      <c r="T9" s="211"/>
      <c r="U9" s="219" t="s">
        <v>121</v>
      </c>
      <c r="V9" s="211"/>
      <c r="X9" s="217" t="s">
        <v>119</v>
      </c>
      <c r="Y9" s="233" t="s">
        <v>184</v>
      </c>
      <c r="Z9" s="219" t="s">
        <v>120</v>
      </c>
      <c r="AA9" s="211"/>
      <c r="AB9" s="219" t="s">
        <v>121</v>
      </c>
      <c r="AC9" s="211"/>
    </row>
    <row r="10" spans="1:29" ht="37" customHeight="1">
      <c r="B10" s="224"/>
      <c r="D10" s="218"/>
      <c r="E10" s="13" t="s">
        <v>119</v>
      </c>
      <c r="F10" s="25" t="s">
        <v>185</v>
      </c>
      <c r="G10" s="13" t="s">
        <v>119</v>
      </c>
      <c r="H10" s="26" t="s">
        <v>185</v>
      </c>
      <c r="J10" s="218"/>
      <c r="K10" s="220"/>
      <c r="L10" s="13" t="s">
        <v>119</v>
      </c>
      <c r="M10" s="25" t="s">
        <v>186</v>
      </c>
      <c r="N10" s="13" t="s">
        <v>119</v>
      </c>
      <c r="O10" s="26" t="s">
        <v>186</v>
      </c>
      <c r="Q10" s="218"/>
      <c r="R10" s="220"/>
      <c r="S10" s="13" t="s">
        <v>119</v>
      </c>
      <c r="T10" s="25" t="s">
        <v>186</v>
      </c>
      <c r="U10" s="13" t="s">
        <v>119</v>
      </c>
      <c r="V10" s="26" t="s">
        <v>186</v>
      </c>
      <c r="X10" s="218"/>
      <c r="Y10" s="220"/>
      <c r="Z10" s="13" t="s">
        <v>119</v>
      </c>
      <c r="AA10" s="25" t="s">
        <v>186</v>
      </c>
      <c r="AB10" s="13" t="s">
        <v>119</v>
      </c>
      <c r="AC10" s="26" t="s">
        <v>186</v>
      </c>
    </row>
    <row r="11" spans="1:29" ht="4.5" customHeight="1"/>
    <row r="12" spans="1:29">
      <c r="B12" s="107" t="s">
        <v>88</v>
      </c>
      <c r="D12" s="40">
        <v>84113</v>
      </c>
      <c r="E12" s="108">
        <v>50840</v>
      </c>
      <c r="F12" s="109">
        <v>60.442499970278071</v>
      </c>
      <c r="G12" s="108">
        <v>33273</v>
      </c>
      <c r="H12" s="110">
        <v>39.557500029721922</v>
      </c>
      <c r="J12" s="40">
        <v>21311</v>
      </c>
      <c r="K12" s="109">
        <v>25.336154934433441</v>
      </c>
      <c r="L12" s="108">
        <v>10405</v>
      </c>
      <c r="M12" s="109">
        <v>48.824550701515648</v>
      </c>
      <c r="N12" s="108">
        <v>10906</v>
      </c>
      <c r="O12" s="110">
        <v>51.175449298484352</v>
      </c>
      <c r="Q12" s="40">
        <v>28571</v>
      </c>
      <c r="R12" s="109">
        <v>33.967400996278819</v>
      </c>
      <c r="S12" s="108">
        <v>19168</v>
      </c>
      <c r="T12" s="109">
        <v>67.089006335095021</v>
      </c>
      <c r="U12" s="108">
        <v>9403</v>
      </c>
      <c r="V12" s="110">
        <v>32.910993664904979</v>
      </c>
      <c r="X12" s="40">
        <v>34231</v>
      </c>
      <c r="Y12" s="109">
        <v>40.696444069287743</v>
      </c>
      <c r="Z12" s="108">
        <v>21267</v>
      </c>
      <c r="AA12" s="109">
        <v>62.127895766994833</v>
      </c>
      <c r="AB12" s="108">
        <v>12964</v>
      </c>
      <c r="AC12" s="110">
        <v>37.872104233005167</v>
      </c>
    </row>
    <row r="13" spans="1:29">
      <c r="B13" s="111" t="s">
        <v>89</v>
      </c>
      <c r="D13" s="42">
        <v>7861</v>
      </c>
      <c r="E13" s="112">
        <v>4822</v>
      </c>
      <c r="F13" s="113">
        <v>61.340796336343971</v>
      </c>
      <c r="G13" s="112">
        <v>3039</v>
      </c>
      <c r="H13" s="114">
        <v>38.659203663656022</v>
      </c>
      <c r="J13" s="42">
        <v>1609</v>
      </c>
      <c r="K13" s="113">
        <v>20.46813382521308</v>
      </c>
      <c r="L13" s="112">
        <v>739</v>
      </c>
      <c r="M13" s="113">
        <v>45.929148539465508</v>
      </c>
      <c r="N13" s="112">
        <v>870</v>
      </c>
      <c r="O13" s="114">
        <v>54.070851460534499</v>
      </c>
      <c r="Q13" s="42">
        <v>1957</v>
      </c>
      <c r="R13" s="113">
        <v>24.895051520162831</v>
      </c>
      <c r="S13" s="112">
        <v>1233</v>
      </c>
      <c r="T13" s="113">
        <v>63.004598875830347</v>
      </c>
      <c r="U13" s="112">
        <v>724</v>
      </c>
      <c r="V13" s="114">
        <v>36.995401124169653</v>
      </c>
      <c r="X13" s="42">
        <v>4295</v>
      </c>
      <c r="Y13" s="113">
        <v>54.636814654624089</v>
      </c>
      <c r="Z13" s="112">
        <v>2850</v>
      </c>
      <c r="AA13" s="113">
        <v>66.356228172293356</v>
      </c>
      <c r="AB13" s="112">
        <v>1445</v>
      </c>
      <c r="AC13" s="114">
        <v>33.643771827706637</v>
      </c>
    </row>
    <row r="14" spans="1:29">
      <c r="B14" s="111" t="s">
        <v>90</v>
      </c>
      <c r="D14" s="42">
        <v>8769</v>
      </c>
      <c r="E14" s="112">
        <v>5548</v>
      </c>
      <c r="F14" s="113">
        <v>63.268331622761998</v>
      </c>
      <c r="G14" s="112">
        <v>3221</v>
      </c>
      <c r="H14" s="114">
        <v>36.731668377237987</v>
      </c>
      <c r="J14" s="42">
        <v>1860</v>
      </c>
      <c r="K14" s="113">
        <v>21.211084502223741</v>
      </c>
      <c r="L14" s="112">
        <v>851</v>
      </c>
      <c r="M14" s="113">
        <v>45.752688172043008</v>
      </c>
      <c r="N14" s="112">
        <v>1009</v>
      </c>
      <c r="O14" s="114">
        <v>54.247311827956992</v>
      </c>
      <c r="Q14" s="42">
        <v>2314</v>
      </c>
      <c r="R14" s="113">
        <v>26.388413730185881</v>
      </c>
      <c r="S14" s="112">
        <v>1499</v>
      </c>
      <c r="T14" s="113">
        <v>64.779602420051859</v>
      </c>
      <c r="U14" s="112">
        <v>815</v>
      </c>
      <c r="V14" s="114">
        <v>35.220397579948141</v>
      </c>
      <c r="X14" s="42">
        <v>4595</v>
      </c>
      <c r="Y14" s="113">
        <v>52.400501767590377</v>
      </c>
      <c r="Z14" s="112">
        <v>3198</v>
      </c>
      <c r="AA14" s="113">
        <v>69.597388465723611</v>
      </c>
      <c r="AB14" s="112">
        <v>1397</v>
      </c>
      <c r="AC14" s="114">
        <v>30.402611534276389</v>
      </c>
    </row>
    <row r="15" spans="1:29">
      <c r="B15" s="111" t="s">
        <v>91</v>
      </c>
      <c r="D15" s="42">
        <v>10148</v>
      </c>
      <c r="E15" s="112">
        <v>6020</v>
      </c>
      <c r="F15" s="113">
        <v>59.322033898305079</v>
      </c>
      <c r="G15" s="112">
        <v>4128</v>
      </c>
      <c r="H15" s="114">
        <v>40.677966101694921</v>
      </c>
      <c r="J15" s="42">
        <v>3561</v>
      </c>
      <c r="K15" s="113">
        <v>35.090658257784781</v>
      </c>
      <c r="L15" s="112">
        <v>1716</v>
      </c>
      <c r="M15" s="113">
        <v>48.188711036225783</v>
      </c>
      <c r="N15" s="112">
        <v>1845</v>
      </c>
      <c r="O15" s="114">
        <v>51.811288963774217</v>
      </c>
      <c r="Q15" s="42">
        <v>2763</v>
      </c>
      <c r="R15" s="113">
        <v>27.227039810800161</v>
      </c>
      <c r="S15" s="112">
        <v>1748</v>
      </c>
      <c r="T15" s="113">
        <v>63.264567499095179</v>
      </c>
      <c r="U15" s="112">
        <v>1015</v>
      </c>
      <c r="V15" s="114">
        <v>36.735432500904807</v>
      </c>
      <c r="X15" s="42">
        <v>3824</v>
      </c>
      <c r="Y15" s="113">
        <v>37.682301931415047</v>
      </c>
      <c r="Z15" s="112">
        <v>2556</v>
      </c>
      <c r="AA15" s="113">
        <v>66.841004184100413</v>
      </c>
      <c r="AB15" s="112">
        <v>1268</v>
      </c>
      <c r="AC15" s="114">
        <v>33.158995815899587</v>
      </c>
    </row>
    <row r="16" spans="1:29">
      <c r="B16" s="111" t="s">
        <v>92</v>
      </c>
      <c r="D16" s="42">
        <v>9215</v>
      </c>
      <c r="E16" s="112">
        <v>5064</v>
      </c>
      <c r="F16" s="113">
        <v>54.953879544221373</v>
      </c>
      <c r="G16" s="112">
        <v>4151</v>
      </c>
      <c r="H16" s="114">
        <v>45.04612045577862</v>
      </c>
      <c r="J16" s="42">
        <v>3087</v>
      </c>
      <c r="K16" s="113">
        <v>33.499728703201313</v>
      </c>
      <c r="L16" s="112">
        <v>1391</v>
      </c>
      <c r="M16" s="113">
        <v>45.059928733398117</v>
      </c>
      <c r="N16" s="112">
        <v>1696</v>
      </c>
      <c r="O16" s="114">
        <v>54.940071266601883</v>
      </c>
      <c r="Q16" s="42">
        <v>2965</v>
      </c>
      <c r="R16" s="113">
        <v>32.17580032555616</v>
      </c>
      <c r="S16" s="112">
        <v>1776</v>
      </c>
      <c r="T16" s="113">
        <v>59.898819561551427</v>
      </c>
      <c r="U16" s="112">
        <v>1189</v>
      </c>
      <c r="V16" s="114">
        <v>40.101180438448573</v>
      </c>
      <c r="X16" s="42">
        <v>3163</v>
      </c>
      <c r="Y16" s="113">
        <v>34.32447097124254</v>
      </c>
      <c r="Z16" s="112">
        <v>1897</v>
      </c>
      <c r="AA16" s="113">
        <v>59.974707556117608</v>
      </c>
      <c r="AB16" s="112">
        <v>1266</v>
      </c>
      <c r="AC16" s="114">
        <v>40.025292443882392</v>
      </c>
    </row>
    <row r="17" spans="2:29">
      <c r="B17" s="111" t="s">
        <v>93</v>
      </c>
      <c r="D17" s="42">
        <v>4655</v>
      </c>
      <c r="E17" s="112">
        <v>2716</v>
      </c>
      <c r="F17" s="113">
        <v>58.345864661654133</v>
      </c>
      <c r="G17" s="112">
        <v>1939</v>
      </c>
      <c r="H17" s="114">
        <v>41.654135338345867</v>
      </c>
      <c r="J17" s="42">
        <v>1824</v>
      </c>
      <c r="K17" s="113">
        <v>39.183673469387763</v>
      </c>
      <c r="L17" s="112">
        <v>833</v>
      </c>
      <c r="M17" s="113">
        <v>45.668859649122808</v>
      </c>
      <c r="N17" s="112">
        <v>991</v>
      </c>
      <c r="O17" s="114">
        <v>54.331140350877192</v>
      </c>
      <c r="Q17" s="42">
        <v>919</v>
      </c>
      <c r="R17" s="113">
        <v>19.742212674543499</v>
      </c>
      <c r="S17" s="112">
        <v>544</v>
      </c>
      <c r="T17" s="113">
        <v>59.194776931447223</v>
      </c>
      <c r="U17" s="112">
        <v>375</v>
      </c>
      <c r="V17" s="114">
        <v>40.805223068552777</v>
      </c>
      <c r="X17" s="42">
        <v>1912</v>
      </c>
      <c r="Y17" s="113">
        <v>41.074113856068742</v>
      </c>
      <c r="Z17" s="112">
        <v>1339</v>
      </c>
      <c r="AA17" s="113">
        <v>70.031380753138066</v>
      </c>
      <c r="AB17" s="112">
        <v>573</v>
      </c>
      <c r="AC17" s="114">
        <v>29.96861924686193</v>
      </c>
    </row>
    <row r="18" spans="2:29">
      <c r="B18" s="111" t="s">
        <v>94</v>
      </c>
      <c r="D18" s="42">
        <v>29247</v>
      </c>
      <c r="E18" s="112">
        <v>17102</v>
      </c>
      <c r="F18" s="113">
        <v>58.474373440010943</v>
      </c>
      <c r="G18" s="112">
        <v>12145</v>
      </c>
      <c r="H18" s="114">
        <v>41.525626559989057</v>
      </c>
      <c r="J18" s="42">
        <v>6266</v>
      </c>
      <c r="K18" s="113">
        <v>21.42441959859131</v>
      </c>
      <c r="L18" s="112">
        <v>2795</v>
      </c>
      <c r="M18" s="113">
        <v>44.60580912863071</v>
      </c>
      <c r="N18" s="112">
        <v>3471</v>
      </c>
      <c r="O18" s="114">
        <v>55.394190871369297</v>
      </c>
      <c r="Q18" s="42">
        <v>5700</v>
      </c>
      <c r="R18" s="113">
        <v>19.489178377269461</v>
      </c>
      <c r="S18" s="112">
        <v>3356</v>
      </c>
      <c r="T18" s="113">
        <v>58.877192982456137</v>
      </c>
      <c r="U18" s="112">
        <v>2344</v>
      </c>
      <c r="V18" s="114">
        <v>41.122807017543863</v>
      </c>
      <c r="X18" s="42">
        <v>17281</v>
      </c>
      <c r="Y18" s="113">
        <v>59.086402024139232</v>
      </c>
      <c r="Z18" s="112">
        <v>10951</v>
      </c>
      <c r="AA18" s="113">
        <v>63.370175337075388</v>
      </c>
      <c r="AB18" s="112">
        <v>6330</v>
      </c>
      <c r="AC18" s="114">
        <v>36.629824662924598</v>
      </c>
    </row>
    <row r="19" spans="2:29">
      <c r="B19" s="111" t="s">
        <v>95</v>
      </c>
      <c r="D19" s="42">
        <v>16487</v>
      </c>
      <c r="E19" s="112">
        <v>9754</v>
      </c>
      <c r="F19" s="113">
        <v>59.161763813913993</v>
      </c>
      <c r="G19" s="112">
        <v>6733</v>
      </c>
      <c r="H19" s="114">
        <v>40.838236186086007</v>
      </c>
      <c r="J19" s="42">
        <v>4776</v>
      </c>
      <c r="K19" s="113">
        <v>28.968278037241461</v>
      </c>
      <c r="L19" s="112">
        <v>2232</v>
      </c>
      <c r="M19" s="113">
        <v>46.733668341708537</v>
      </c>
      <c r="N19" s="112">
        <v>2544</v>
      </c>
      <c r="O19" s="114">
        <v>53.266331658291463</v>
      </c>
      <c r="Q19" s="42">
        <v>4508</v>
      </c>
      <c r="R19" s="113">
        <v>27.342754897798269</v>
      </c>
      <c r="S19" s="112">
        <v>2881</v>
      </c>
      <c r="T19" s="113">
        <v>63.908606921029268</v>
      </c>
      <c r="U19" s="112">
        <v>1627</v>
      </c>
      <c r="V19" s="114">
        <v>36.091393078970718</v>
      </c>
      <c r="X19" s="42">
        <v>7203</v>
      </c>
      <c r="Y19" s="113">
        <v>43.688967064960273</v>
      </c>
      <c r="Z19" s="112">
        <v>4641</v>
      </c>
      <c r="AA19" s="113">
        <v>64.431486880466466</v>
      </c>
      <c r="AB19" s="112">
        <v>2562</v>
      </c>
      <c r="AC19" s="114">
        <v>35.568513119533527</v>
      </c>
    </row>
    <row r="20" spans="2:29">
      <c r="B20" s="111" t="s">
        <v>96</v>
      </c>
      <c r="D20" s="42">
        <v>95395</v>
      </c>
      <c r="E20" s="112">
        <v>58882</v>
      </c>
      <c r="F20" s="113">
        <v>61.724409036113002</v>
      </c>
      <c r="G20" s="112">
        <v>36513</v>
      </c>
      <c r="H20" s="114">
        <v>38.275590963886998</v>
      </c>
      <c r="J20" s="42">
        <v>26287</v>
      </c>
      <c r="K20" s="113">
        <v>27.555951569788771</v>
      </c>
      <c r="L20" s="112">
        <v>12799</v>
      </c>
      <c r="M20" s="113">
        <v>48.68946627610606</v>
      </c>
      <c r="N20" s="112">
        <v>13488</v>
      </c>
      <c r="O20" s="114">
        <v>51.31053372389394</v>
      </c>
      <c r="Q20" s="42">
        <v>27634</v>
      </c>
      <c r="R20" s="113">
        <v>28.9679752607579</v>
      </c>
      <c r="S20" s="112">
        <v>18447</v>
      </c>
      <c r="T20" s="113">
        <v>66.754722443366859</v>
      </c>
      <c r="U20" s="112">
        <v>9187</v>
      </c>
      <c r="V20" s="114">
        <v>33.245277556633127</v>
      </c>
      <c r="X20" s="42">
        <v>41474</v>
      </c>
      <c r="Y20" s="113">
        <v>43.476073169453329</v>
      </c>
      <c r="Z20" s="112">
        <v>27636</v>
      </c>
      <c r="AA20" s="113">
        <v>66.634518011284186</v>
      </c>
      <c r="AB20" s="112">
        <v>13838</v>
      </c>
      <c r="AC20" s="114">
        <v>33.365481988715821</v>
      </c>
    </row>
    <row r="21" spans="2:29">
      <c r="B21" s="111" t="s">
        <v>97</v>
      </c>
      <c r="D21" s="42">
        <v>31830</v>
      </c>
      <c r="E21" s="112">
        <v>18539</v>
      </c>
      <c r="F21" s="113">
        <v>58.243795161797053</v>
      </c>
      <c r="G21" s="112">
        <v>13291</v>
      </c>
      <c r="H21" s="114">
        <v>41.756204838202947</v>
      </c>
      <c r="J21" s="42">
        <v>10084</v>
      </c>
      <c r="K21" s="113">
        <v>31.680804272698708</v>
      </c>
      <c r="L21" s="112">
        <v>4285</v>
      </c>
      <c r="M21" s="113">
        <v>42.493058310194357</v>
      </c>
      <c r="N21" s="112">
        <v>5799</v>
      </c>
      <c r="O21" s="114">
        <v>57.506941689805643</v>
      </c>
      <c r="Q21" s="42">
        <v>8682</v>
      </c>
      <c r="R21" s="113">
        <v>27.276154571159282</v>
      </c>
      <c r="S21" s="112">
        <v>5665</v>
      </c>
      <c r="T21" s="113">
        <v>65.249942409583056</v>
      </c>
      <c r="U21" s="112">
        <v>3017</v>
      </c>
      <c r="V21" s="114">
        <v>34.750057590416958</v>
      </c>
      <c r="X21" s="42">
        <v>13064</v>
      </c>
      <c r="Y21" s="113">
        <v>41.043041156142003</v>
      </c>
      <c r="Z21" s="112">
        <v>8589</v>
      </c>
      <c r="AA21" s="113">
        <v>65.745560318432325</v>
      </c>
      <c r="AB21" s="112">
        <v>4475</v>
      </c>
      <c r="AC21" s="114">
        <v>34.254439681567668</v>
      </c>
    </row>
    <row r="22" spans="2:29">
      <c r="B22" s="111" t="s">
        <v>98</v>
      </c>
      <c r="D22" s="42">
        <v>16167</v>
      </c>
      <c r="E22" s="112">
        <v>9825</v>
      </c>
      <c r="F22" s="113">
        <v>60.771942846539247</v>
      </c>
      <c r="G22" s="112">
        <v>6342</v>
      </c>
      <c r="H22" s="114">
        <v>39.228057153460753</v>
      </c>
      <c r="J22" s="42">
        <v>3840</v>
      </c>
      <c r="K22" s="113">
        <v>23.75208758582297</v>
      </c>
      <c r="L22" s="112">
        <v>1846</v>
      </c>
      <c r="M22" s="113">
        <v>48.072916666666657</v>
      </c>
      <c r="N22" s="112">
        <v>1994</v>
      </c>
      <c r="O22" s="114">
        <v>51.927083333333343</v>
      </c>
      <c r="Q22" s="42">
        <v>4457</v>
      </c>
      <c r="R22" s="113">
        <v>27.568503742190881</v>
      </c>
      <c r="S22" s="112">
        <v>2871</v>
      </c>
      <c r="T22" s="113">
        <v>64.415526138658279</v>
      </c>
      <c r="U22" s="112">
        <v>1586</v>
      </c>
      <c r="V22" s="114">
        <v>35.584473861341714</v>
      </c>
      <c r="X22" s="42">
        <v>7870</v>
      </c>
      <c r="Y22" s="113">
        <v>48.679408671986153</v>
      </c>
      <c r="Z22" s="112">
        <v>5108</v>
      </c>
      <c r="AA22" s="113">
        <v>64.904701397712842</v>
      </c>
      <c r="AB22" s="112">
        <v>2762</v>
      </c>
      <c r="AC22" s="114">
        <v>35.095298602287173</v>
      </c>
    </row>
    <row r="23" spans="2:29">
      <c r="B23" s="111" t="s">
        <v>99</v>
      </c>
      <c r="D23" s="42">
        <v>5532</v>
      </c>
      <c r="E23" s="112">
        <v>3107</v>
      </c>
      <c r="F23" s="113">
        <v>56.164135936370208</v>
      </c>
      <c r="G23" s="112">
        <v>2425</v>
      </c>
      <c r="H23" s="114">
        <v>43.835864063629792</v>
      </c>
      <c r="J23" s="42">
        <v>2795</v>
      </c>
      <c r="K23" s="113">
        <v>50.524222704266087</v>
      </c>
      <c r="L23" s="112">
        <v>1213</v>
      </c>
      <c r="M23" s="113">
        <v>43.398926654740613</v>
      </c>
      <c r="N23" s="112">
        <v>1582</v>
      </c>
      <c r="O23" s="114">
        <v>56.601073345259387</v>
      </c>
      <c r="Q23" s="42">
        <v>865</v>
      </c>
      <c r="R23" s="113">
        <v>15.636297903109179</v>
      </c>
      <c r="S23" s="112">
        <v>520</v>
      </c>
      <c r="T23" s="113">
        <v>60.115606936416192</v>
      </c>
      <c r="U23" s="112">
        <v>345</v>
      </c>
      <c r="V23" s="114">
        <v>39.884393063583808</v>
      </c>
      <c r="X23" s="42">
        <v>1872</v>
      </c>
      <c r="Y23" s="113">
        <v>33.839479392624717</v>
      </c>
      <c r="Z23" s="112">
        <v>1374</v>
      </c>
      <c r="AA23" s="113">
        <v>73.397435897435898</v>
      </c>
      <c r="AB23" s="112">
        <v>498</v>
      </c>
      <c r="AC23" s="114">
        <v>26.602564102564099</v>
      </c>
    </row>
    <row r="24" spans="2:29">
      <c r="B24" s="111" t="s">
        <v>100</v>
      </c>
      <c r="D24" s="42">
        <v>55399</v>
      </c>
      <c r="E24" s="112">
        <v>36312</v>
      </c>
      <c r="F24" s="113">
        <v>65.546309500171489</v>
      </c>
      <c r="G24" s="112">
        <v>19087</v>
      </c>
      <c r="H24" s="114">
        <v>34.453690499828518</v>
      </c>
      <c r="J24" s="42">
        <v>9327</v>
      </c>
      <c r="K24" s="113">
        <v>16.836043971912851</v>
      </c>
      <c r="L24" s="112">
        <v>4680</v>
      </c>
      <c r="M24" s="113">
        <v>50.176905757478288</v>
      </c>
      <c r="N24" s="112">
        <v>4647</v>
      </c>
      <c r="O24" s="114">
        <v>49.823094242521712</v>
      </c>
      <c r="Q24" s="42">
        <v>14439</v>
      </c>
      <c r="R24" s="113">
        <v>26.063647358255569</v>
      </c>
      <c r="S24" s="112">
        <v>10035</v>
      </c>
      <c r="T24" s="113">
        <v>69.499272802825686</v>
      </c>
      <c r="U24" s="112">
        <v>4404</v>
      </c>
      <c r="V24" s="114">
        <v>30.500727197174321</v>
      </c>
      <c r="X24" s="42">
        <v>31633</v>
      </c>
      <c r="Y24" s="113">
        <v>57.100308669831591</v>
      </c>
      <c r="Z24" s="112">
        <v>21597</v>
      </c>
      <c r="AA24" s="113">
        <v>68.273638289128442</v>
      </c>
      <c r="AB24" s="112">
        <v>10036</v>
      </c>
      <c r="AC24" s="114">
        <v>31.726361710871561</v>
      </c>
    </row>
    <row r="25" spans="2:29">
      <c r="B25" s="111" t="s">
        <v>101</v>
      </c>
      <c r="D25" s="42">
        <v>11135</v>
      </c>
      <c r="E25" s="112">
        <v>6604</v>
      </c>
      <c r="F25" s="113">
        <v>59.308486753480018</v>
      </c>
      <c r="G25" s="112">
        <v>4531</v>
      </c>
      <c r="H25" s="114">
        <v>40.691513246519982</v>
      </c>
      <c r="J25" s="42">
        <v>3880</v>
      </c>
      <c r="K25" s="113">
        <v>34.845083071396502</v>
      </c>
      <c r="L25" s="112">
        <v>1785</v>
      </c>
      <c r="M25" s="113">
        <v>46.005154639175252</v>
      </c>
      <c r="N25" s="112">
        <v>2095</v>
      </c>
      <c r="O25" s="114">
        <v>53.994845360824741</v>
      </c>
      <c r="Q25" s="42">
        <v>4104</v>
      </c>
      <c r="R25" s="113">
        <v>36.856757970363716</v>
      </c>
      <c r="S25" s="112">
        <v>2772</v>
      </c>
      <c r="T25" s="113">
        <v>67.543859649122808</v>
      </c>
      <c r="U25" s="112">
        <v>1332</v>
      </c>
      <c r="V25" s="114">
        <v>32.456140350877192</v>
      </c>
      <c r="X25" s="42">
        <v>3151</v>
      </c>
      <c r="Y25" s="113">
        <v>28.298158958239782</v>
      </c>
      <c r="Z25" s="112">
        <v>2047</v>
      </c>
      <c r="AA25" s="113">
        <v>64.96350364963503</v>
      </c>
      <c r="AB25" s="112">
        <v>1104</v>
      </c>
      <c r="AC25" s="114">
        <v>35.036496350364963</v>
      </c>
    </row>
    <row r="26" spans="2:29">
      <c r="B26" s="111" t="s">
        <v>102</v>
      </c>
      <c r="D26" s="42">
        <v>6463</v>
      </c>
      <c r="E26" s="112">
        <v>3786</v>
      </c>
      <c r="F26" s="113">
        <v>58.579606993656199</v>
      </c>
      <c r="G26" s="112">
        <v>2677</v>
      </c>
      <c r="H26" s="114">
        <v>41.420393006343801</v>
      </c>
      <c r="J26" s="42">
        <v>2031</v>
      </c>
      <c r="K26" s="113">
        <v>31.425034813554081</v>
      </c>
      <c r="L26" s="112">
        <v>993</v>
      </c>
      <c r="M26" s="113">
        <v>48.892171344165433</v>
      </c>
      <c r="N26" s="112">
        <v>1038</v>
      </c>
      <c r="O26" s="114">
        <v>51.107828655834567</v>
      </c>
      <c r="Q26" s="42">
        <v>1702</v>
      </c>
      <c r="R26" s="113">
        <v>26.334519572953731</v>
      </c>
      <c r="S26" s="112">
        <v>955</v>
      </c>
      <c r="T26" s="113">
        <v>56.110458284371333</v>
      </c>
      <c r="U26" s="112">
        <v>747</v>
      </c>
      <c r="V26" s="114">
        <v>43.889541715628667</v>
      </c>
      <c r="X26" s="42">
        <v>2730</v>
      </c>
      <c r="Y26" s="113">
        <v>42.240445613492177</v>
      </c>
      <c r="Z26" s="112">
        <v>1838</v>
      </c>
      <c r="AA26" s="113">
        <v>67.326007326007328</v>
      </c>
      <c r="AB26" s="112">
        <v>892</v>
      </c>
      <c r="AC26" s="114">
        <v>32.673992673992672</v>
      </c>
    </row>
    <row r="27" spans="2:29">
      <c r="B27" s="111" t="s">
        <v>103</v>
      </c>
      <c r="D27" s="42">
        <v>34059</v>
      </c>
      <c r="E27" s="112">
        <v>19985</v>
      </c>
      <c r="F27" s="113">
        <v>58.677588889867579</v>
      </c>
      <c r="G27" s="112">
        <v>14074</v>
      </c>
      <c r="H27" s="114">
        <v>41.322411110132421</v>
      </c>
      <c r="J27" s="42">
        <v>9968</v>
      </c>
      <c r="K27" s="113">
        <v>29.266860448046039</v>
      </c>
      <c r="L27" s="112">
        <v>4471</v>
      </c>
      <c r="M27" s="113">
        <v>44.853531300160512</v>
      </c>
      <c r="N27" s="112">
        <v>5497</v>
      </c>
      <c r="O27" s="114">
        <v>55.146468699839488</v>
      </c>
      <c r="Q27" s="42">
        <v>7862</v>
      </c>
      <c r="R27" s="113">
        <v>23.083472797204848</v>
      </c>
      <c r="S27" s="112">
        <v>4600</v>
      </c>
      <c r="T27" s="113">
        <v>58.509285169168137</v>
      </c>
      <c r="U27" s="112">
        <v>3262</v>
      </c>
      <c r="V27" s="114">
        <v>41.490714830831848</v>
      </c>
      <c r="X27" s="42">
        <v>16229</v>
      </c>
      <c r="Y27" s="113">
        <v>47.649666754749113</v>
      </c>
      <c r="Z27" s="112">
        <v>10914</v>
      </c>
      <c r="AA27" s="113">
        <v>67.24998459547723</v>
      </c>
      <c r="AB27" s="112">
        <v>5315</v>
      </c>
      <c r="AC27" s="114">
        <v>32.75001540452277</v>
      </c>
    </row>
    <row r="28" spans="2:29">
      <c r="B28" s="111" t="s">
        <v>104</v>
      </c>
      <c r="D28" s="42">
        <v>4638</v>
      </c>
      <c r="E28" s="112">
        <v>2564</v>
      </c>
      <c r="F28" s="113">
        <v>55.282449331608447</v>
      </c>
      <c r="G28" s="112">
        <v>2074</v>
      </c>
      <c r="H28" s="114">
        <v>44.717550668391553</v>
      </c>
      <c r="J28" s="42">
        <v>1736</v>
      </c>
      <c r="K28" s="113">
        <v>37.429926692539887</v>
      </c>
      <c r="L28" s="112">
        <v>708</v>
      </c>
      <c r="M28" s="113">
        <v>40.783410138248847</v>
      </c>
      <c r="N28" s="112">
        <v>1028</v>
      </c>
      <c r="O28" s="114">
        <v>59.21658986175116</v>
      </c>
      <c r="Q28" s="42">
        <v>935</v>
      </c>
      <c r="R28" s="113">
        <v>20.15955153083226</v>
      </c>
      <c r="S28" s="112">
        <v>572</v>
      </c>
      <c r="T28" s="113">
        <v>61.176470588235297</v>
      </c>
      <c r="U28" s="112">
        <v>363</v>
      </c>
      <c r="V28" s="114">
        <v>38.82352941176471</v>
      </c>
      <c r="X28" s="42">
        <v>1967</v>
      </c>
      <c r="Y28" s="113">
        <v>42.41052177662786</v>
      </c>
      <c r="Z28" s="112">
        <v>1284</v>
      </c>
      <c r="AA28" s="113">
        <v>65.277071682765637</v>
      </c>
      <c r="AB28" s="112">
        <v>683</v>
      </c>
      <c r="AC28" s="114">
        <v>34.72292831723437</v>
      </c>
    </row>
    <row r="29" spans="2:29">
      <c r="B29" s="111" t="s">
        <v>105</v>
      </c>
      <c r="D29" s="42">
        <v>765</v>
      </c>
      <c r="E29" s="112">
        <v>420</v>
      </c>
      <c r="F29" s="113">
        <v>54.901960784313729</v>
      </c>
      <c r="G29" s="112">
        <v>345</v>
      </c>
      <c r="H29" s="114">
        <v>45.098039215686278</v>
      </c>
      <c r="J29" s="42">
        <v>442</v>
      </c>
      <c r="K29" s="113">
        <v>57.777777777777771</v>
      </c>
      <c r="L29" s="112">
        <v>180</v>
      </c>
      <c r="M29" s="113">
        <v>40.723981900452493</v>
      </c>
      <c r="N29" s="112">
        <v>262</v>
      </c>
      <c r="O29" s="114">
        <v>59.276018099547507</v>
      </c>
      <c r="Q29" s="42">
        <v>165</v>
      </c>
      <c r="R29" s="113">
        <v>21.56862745098039</v>
      </c>
      <c r="S29" s="112">
        <v>120</v>
      </c>
      <c r="T29" s="113">
        <v>72.727272727272734</v>
      </c>
      <c r="U29" s="112">
        <v>45</v>
      </c>
      <c r="V29" s="114">
        <v>27.27272727272727</v>
      </c>
      <c r="X29" s="42">
        <v>158</v>
      </c>
      <c r="Y29" s="113">
        <v>20.653594771241831</v>
      </c>
      <c r="Z29" s="112">
        <v>120</v>
      </c>
      <c r="AA29" s="113">
        <v>75.949367088607602</v>
      </c>
      <c r="AB29" s="112">
        <v>38</v>
      </c>
      <c r="AC29" s="114">
        <v>24.050632911392409</v>
      </c>
    </row>
    <row r="30" spans="2:29">
      <c r="B30" s="115" t="s">
        <v>106</v>
      </c>
      <c r="D30" s="44">
        <v>720</v>
      </c>
      <c r="E30" s="116">
        <v>442</v>
      </c>
      <c r="F30" s="117">
        <v>61.388888888888893</v>
      </c>
      <c r="G30" s="116">
        <v>278</v>
      </c>
      <c r="H30" s="118">
        <v>38.611111111111107</v>
      </c>
      <c r="J30" s="44">
        <v>361</v>
      </c>
      <c r="K30" s="117">
        <v>50.138888888888893</v>
      </c>
      <c r="L30" s="116">
        <v>182</v>
      </c>
      <c r="M30" s="117">
        <v>50.415512465373958</v>
      </c>
      <c r="N30" s="116">
        <v>179</v>
      </c>
      <c r="O30" s="118">
        <v>49.584487534626042</v>
      </c>
      <c r="Q30" s="44">
        <v>169</v>
      </c>
      <c r="R30" s="117">
        <v>23.472222222222221</v>
      </c>
      <c r="S30" s="116">
        <v>122</v>
      </c>
      <c r="T30" s="117">
        <v>72.189349112426044</v>
      </c>
      <c r="U30" s="116">
        <v>47</v>
      </c>
      <c r="V30" s="118">
        <v>27.81065088757396</v>
      </c>
      <c r="X30" s="44">
        <v>190</v>
      </c>
      <c r="Y30" s="117">
        <v>26.388888888888889</v>
      </c>
      <c r="Z30" s="116">
        <v>138</v>
      </c>
      <c r="AA30" s="117">
        <v>72.631578947368425</v>
      </c>
      <c r="AB30" s="116">
        <v>52</v>
      </c>
      <c r="AC30" s="118">
        <v>27.368421052631579</v>
      </c>
    </row>
    <row r="31" spans="2:29" ht="8" customHeight="1"/>
    <row r="32" spans="2:29">
      <c r="B32" s="119" t="s">
        <v>49</v>
      </c>
      <c r="D32" s="120">
        <v>432598</v>
      </c>
      <c r="E32" s="121">
        <v>262332</v>
      </c>
      <c r="F32" s="122">
        <v>60.641057055279958</v>
      </c>
      <c r="G32" s="121">
        <v>170266</v>
      </c>
      <c r="H32" s="123">
        <v>39.358942944720027</v>
      </c>
      <c r="J32" s="120">
        <v>115045</v>
      </c>
      <c r="K32" s="122">
        <v>26.59397408217329</v>
      </c>
      <c r="L32" s="121">
        <v>54104</v>
      </c>
      <c r="M32" s="122">
        <v>47.028554044069708</v>
      </c>
      <c r="N32" s="121">
        <v>60941</v>
      </c>
      <c r="O32" s="123">
        <v>52.971445955930292</v>
      </c>
      <c r="Q32" s="120">
        <v>120711</v>
      </c>
      <c r="R32" s="122">
        <v>27.903735107420751</v>
      </c>
      <c r="S32" s="121">
        <v>78884</v>
      </c>
      <c r="T32" s="122">
        <v>65.349471050691321</v>
      </c>
      <c r="U32" s="121">
        <v>41827</v>
      </c>
      <c r="V32" s="123">
        <v>34.650528949308679</v>
      </c>
      <c r="X32" s="120">
        <v>196842</v>
      </c>
      <c r="Y32" s="122">
        <v>45.502290810405967</v>
      </c>
      <c r="Z32" s="121">
        <v>129344</v>
      </c>
      <c r="AA32" s="122">
        <v>65.709553855376384</v>
      </c>
      <c r="AB32" s="121">
        <v>67498</v>
      </c>
      <c r="AC32" s="123">
        <v>34.290446144623601</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N34"/>
  <sheetViews>
    <sheetView showGridLines="0" workbookViewId="0"/>
  </sheetViews>
  <sheetFormatPr baseColWidth="10" defaultColWidth="8.7265625" defaultRowHeight="14.5"/>
  <cols>
    <col min="1" max="1" width="0.7265625" customWidth="1"/>
    <col min="2" max="2" width="28.08984375" customWidth="1"/>
    <col min="3" max="3" width="0.36328125" customWidth="1"/>
    <col min="4" max="4" width="15.54296875" customWidth="1"/>
    <col min="5" max="5" width="8.08984375" customWidth="1"/>
    <col min="6" max="6" width="0.36328125" customWidth="1"/>
    <col min="7" max="7" width="15.54296875" customWidth="1"/>
    <col min="8" max="8" width="8.08984375" customWidth="1"/>
    <col min="9" max="9" width="0.36328125" customWidth="1"/>
    <col min="10" max="10" width="15.54296875" customWidth="1"/>
    <col min="11" max="11" width="8.08984375" customWidth="1"/>
    <col min="12" max="12" width="0.36328125" customWidth="1"/>
    <col min="13" max="13" width="15.54296875" customWidth="1"/>
    <col min="14" max="14" width="8.08984375" customWidth="1"/>
  </cols>
  <sheetData>
    <row r="1" spans="1:14" ht="14.5" customHeight="1"/>
    <row r="2" spans="1:14" ht="52.5" customHeight="1"/>
    <row r="3" spans="1:14" ht="4.5" customHeight="1"/>
    <row r="4" spans="1:14" ht="17" customHeight="1">
      <c r="A4" s="201" t="s">
        <v>191</v>
      </c>
      <c r="B4" s="202"/>
      <c r="C4" s="202"/>
      <c r="D4" s="202"/>
      <c r="E4" s="202"/>
      <c r="F4" s="202"/>
      <c r="G4" s="202"/>
      <c r="H4" s="202"/>
      <c r="I4" s="202"/>
      <c r="J4" s="202"/>
      <c r="K4" s="202"/>
      <c r="L4" s="202"/>
      <c r="M4" s="202"/>
      <c r="N4" s="202"/>
    </row>
    <row r="5" spans="1:14" ht="17" customHeight="1">
      <c r="B5" s="203" t="s">
        <v>113</v>
      </c>
      <c r="C5" s="202"/>
      <c r="D5" s="202"/>
      <c r="E5" s="202"/>
      <c r="F5" s="202"/>
      <c r="G5" s="202"/>
      <c r="H5" s="202"/>
      <c r="I5" s="202"/>
      <c r="J5" s="202"/>
      <c r="K5" s="202"/>
      <c r="L5" s="202"/>
      <c r="M5" s="202"/>
      <c r="N5" s="202"/>
    </row>
    <row r="6" spans="1:14" ht="6" customHeight="1"/>
    <row r="7" spans="1:14" ht="13" customHeight="1">
      <c r="B7" s="241" t="s">
        <v>114</v>
      </c>
      <c r="D7" s="252" t="s">
        <v>61</v>
      </c>
      <c r="E7" s="216"/>
      <c r="G7" s="239"/>
      <c r="H7" s="216"/>
      <c r="J7" s="239"/>
      <c r="K7" s="216"/>
      <c r="M7" s="239"/>
      <c r="N7" s="216"/>
    </row>
    <row r="8" spans="1:14" ht="34" customHeight="1">
      <c r="B8" s="223"/>
      <c r="D8" s="226"/>
      <c r="E8" s="213"/>
      <c r="G8" s="237" t="s">
        <v>181</v>
      </c>
      <c r="H8" s="211"/>
      <c r="J8" s="237" t="s">
        <v>182</v>
      </c>
      <c r="K8" s="211"/>
      <c r="M8" s="237" t="s">
        <v>183</v>
      </c>
      <c r="N8" s="211"/>
    </row>
    <row r="9" spans="1:14" ht="6" customHeight="1">
      <c r="B9" s="223"/>
      <c r="D9" s="240" t="s">
        <v>119</v>
      </c>
      <c r="E9" s="238" t="s">
        <v>123</v>
      </c>
      <c r="G9" s="236" t="s">
        <v>119</v>
      </c>
      <c r="H9" s="234" t="s">
        <v>123</v>
      </c>
      <c r="J9" s="236" t="s">
        <v>119</v>
      </c>
      <c r="K9" s="234" t="s">
        <v>123</v>
      </c>
      <c r="M9" s="236" t="s">
        <v>119</v>
      </c>
      <c r="N9" s="234" t="s">
        <v>123</v>
      </c>
    </row>
    <row r="10" spans="1:14" ht="27.5" customHeight="1">
      <c r="B10" s="231"/>
      <c r="D10" s="218"/>
      <c r="E10" s="235"/>
      <c r="G10" s="218"/>
      <c r="H10" s="235"/>
      <c r="J10" s="218"/>
      <c r="K10" s="235"/>
      <c r="M10" s="218"/>
      <c r="N10" s="235"/>
    </row>
    <row r="11" spans="1:14" ht="4.5" customHeight="1"/>
    <row r="12" spans="1:14">
      <c r="B12" s="107" t="s">
        <v>88</v>
      </c>
      <c r="D12" s="40">
        <v>453755</v>
      </c>
      <c r="E12" s="110">
        <v>5.2295725351293747</v>
      </c>
      <c r="G12" s="40">
        <v>126153</v>
      </c>
      <c r="H12" s="110">
        <v>1.797787811644771</v>
      </c>
      <c r="J12" s="40">
        <v>109845</v>
      </c>
      <c r="K12" s="110">
        <v>9.0809510424761495</v>
      </c>
      <c r="M12" s="40">
        <v>217757</v>
      </c>
      <c r="N12" s="110">
        <v>48.393778238056399</v>
      </c>
    </row>
    <row r="13" spans="1:14">
      <c r="B13" s="111" t="s">
        <v>89</v>
      </c>
      <c r="D13" s="42">
        <v>59571</v>
      </c>
      <c r="E13" s="114">
        <v>4.3653878989111261</v>
      </c>
      <c r="G13" s="42">
        <v>11545</v>
      </c>
      <c r="H13" s="114">
        <v>1.0930715642332209</v>
      </c>
      <c r="J13" s="42">
        <v>11768</v>
      </c>
      <c r="K13" s="114">
        <v>5.6099002726770024</v>
      </c>
      <c r="M13" s="42">
        <v>36258</v>
      </c>
      <c r="N13" s="114">
        <v>36.753808881815687</v>
      </c>
    </row>
    <row r="14" spans="1:14">
      <c r="B14" s="111" t="s">
        <v>90</v>
      </c>
      <c r="D14" s="42">
        <v>45374</v>
      </c>
      <c r="E14" s="114">
        <v>4.4697811507514329</v>
      </c>
      <c r="G14" s="42">
        <v>10211</v>
      </c>
      <c r="H14" s="114">
        <v>1.4041046443672871</v>
      </c>
      <c r="J14" s="42">
        <v>10035</v>
      </c>
      <c r="K14" s="114">
        <v>4.9820032270075716</v>
      </c>
      <c r="M14" s="42">
        <v>25128</v>
      </c>
      <c r="N14" s="114">
        <v>29.057101228057999</v>
      </c>
    </row>
    <row r="15" spans="1:14">
      <c r="B15" s="111" t="s">
        <v>91</v>
      </c>
      <c r="D15" s="42">
        <v>49560</v>
      </c>
      <c r="E15" s="114">
        <v>3.965294868799627</v>
      </c>
      <c r="G15" s="42">
        <v>14633</v>
      </c>
      <c r="H15" s="114">
        <v>1.40790323154827</v>
      </c>
      <c r="J15" s="42">
        <v>11493</v>
      </c>
      <c r="K15" s="114">
        <v>7.4552413077322246</v>
      </c>
      <c r="M15" s="42">
        <v>23434</v>
      </c>
      <c r="N15" s="114">
        <v>41.596109128991607</v>
      </c>
    </row>
    <row r="16" spans="1:14">
      <c r="B16" s="111" t="s">
        <v>92</v>
      </c>
      <c r="D16" s="42">
        <v>86622</v>
      </c>
      <c r="E16" s="114">
        <v>3.8347560235976812</v>
      </c>
      <c r="G16" s="42">
        <v>29846</v>
      </c>
      <c r="H16" s="114">
        <v>1.615014450499531</v>
      </c>
      <c r="J16" s="42">
        <v>20950</v>
      </c>
      <c r="K16" s="114">
        <v>6.8570268978744853</v>
      </c>
      <c r="M16" s="42">
        <v>35826</v>
      </c>
      <c r="N16" s="114">
        <v>34.020530449067962</v>
      </c>
    </row>
    <row r="17" spans="2:14">
      <c r="B17" s="111" t="s">
        <v>93</v>
      </c>
      <c r="D17" s="42">
        <v>25434</v>
      </c>
      <c r="E17" s="114">
        <v>4.2845374926510598</v>
      </c>
      <c r="G17" s="42">
        <v>7123</v>
      </c>
      <c r="H17" s="114">
        <v>1.58967503498267</v>
      </c>
      <c r="J17" s="42">
        <v>5313</v>
      </c>
      <c r="K17" s="114">
        <v>5.1392919326755662</v>
      </c>
      <c r="M17" s="42">
        <v>12998</v>
      </c>
      <c r="N17" s="114">
        <v>30.82724599184138</v>
      </c>
    </row>
    <row r="18" spans="2:14">
      <c r="B18" s="111" t="s">
        <v>94</v>
      </c>
      <c r="D18" s="42">
        <v>158252</v>
      </c>
      <c r="E18" s="114">
        <v>6.5904804264163941</v>
      </c>
      <c r="G18" s="42">
        <v>33197</v>
      </c>
      <c r="H18" s="114">
        <v>1.900476994135468</v>
      </c>
      <c r="J18" s="42">
        <v>28331</v>
      </c>
      <c r="K18" s="114">
        <v>6.5743703748395914</v>
      </c>
      <c r="M18" s="42">
        <v>96724</v>
      </c>
      <c r="N18" s="114">
        <v>43.273472382537427</v>
      </c>
    </row>
    <row r="19" spans="2:14">
      <c r="B19" s="111" t="s">
        <v>95</v>
      </c>
      <c r="D19" s="42">
        <v>102347</v>
      </c>
      <c r="E19" s="114">
        <v>4.8132081878198516</v>
      </c>
      <c r="G19" s="42">
        <v>24518</v>
      </c>
      <c r="H19" s="114">
        <v>1.442683374601053</v>
      </c>
      <c r="J19" s="42">
        <v>20646</v>
      </c>
      <c r="K19" s="114">
        <v>7.0609238093283819</v>
      </c>
      <c r="M19" s="42">
        <v>57183</v>
      </c>
      <c r="N19" s="114">
        <v>42.512712998483359</v>
      </c>
    </row>
    <row r="20" spans="2:14">
      <c r="B20" s="111" t="s">
        <v>96</v>
      </c>
      <c r="D20" s="42">
        <v>400729</v>
      </c>
      <c r="E20" s="114">
        <v>4.9325798245866697</v>
      </c>
      <c r="G20" s="42">
        <v>104006</v>
      </c>
      <c r="H20" s="114">
        <v>1.5946608926918</v>
      </c>
      <c r="J20" s="42">
        <v>90155</v>
      </c>
      <c r="K20" s="114">
        <v>8.0274136778118201</v>
      </c>
      <c r="M20" s="42">
        <v>206568</v>
      </c>
      <c r="N20" s="114">
        <v>43.134028540524291</v>
      </c>
    </row>
    <row r="21" spans="2:14">
      <c r="B21" s="111" t="s">
        <v>97</v>
      </c>
      <c r="D21" s="42">
        <v>228259</v>
      </c>
      <c r="E21" s="114">
        <v>4.2073980190894984</v>
      </c>
      <c r="G21" s="42">
        <v>60400</v>
      </c>
      <c r="H21" s="114">
        <v>1.398515258403479</v>
      </c>
      <c r="J21" s="42">
        <v>49708</v>
      </c>
      <c r="K21" s="114">
        <v>6.2526729963219578</v>
      </c>
      <c r="M21" s="42">
        <v>118151</v>
      </c>
      <c r="N21" s="114">
        <v>37.950650118203313</v>
      </c>
    </row>
    <row r="22" spans="2:14">
      <c r="B22" s="111" t="s">
        <v>98</v>
      </c>
      <c r="D22" s="42">
        <v>58745</v>
      </c>
      <c r="E22" s="114">
        <v>5.5769951915089564</v>
      </c>
      <c r="G22" s="42">
        <v>14198</v>
      </c>
      <c r="H22" s="114">
        <v>1.749144707907125</v>
      </c>
      <c r="J22" s="42">
        <v>12563</v>
      </c>
      <c r="K22" s="114">
        <v>7.5875897640315753</v>
      </c>
      <c r="M22" s="42">
        <v>31984</v>
      </c>
      <c r="N22" s="114">
        <v>42.050459499612153</v>
      </c>
    </row>
    <row r="23" spans="2:14">
      <c r="B23" s="111" t="s">
        <v>99</v>
      </c>
      <c r="D23" s="42">
        <v>104164</v>
      </c>
      <c r="E23" s="114">
        <v>3.836977450150862</v>
      </c>
      <c r="G23" s="42">
        <v>28731</v>
      </c>
      <c r="H23" s="114">
        <v>1.4474697115035831</v>
      </c>
      <c r="J23" s="42">
        <v>18458</v>
      </c>
      <c r="K23" s="114">
        <v>3.8106996054693392</v>
      </c>
      <c r="M23" s="42">
        <v>56975</v>
      </c>
      <c r="N23" s="114">
        <v>23.211899485040089</v>
      </c>
    </row>
    <row r="24" spans="2:14">
      <c r="B24" s="111" t="s">
        <v>100</v>
      </c>
      <c r="D24" s="42">
        <v>292737</v>
      </c>
      <c r="E24" s="114">
        <v>4.1150083091013823</v>
      </c>
      <c r="G24" s="42">
        <v>69423</v>
      </c>
      <c r="H24" s="114">
        <v>1.202913482341224</v>
      </c>
      <c r="J24" s="42">
        <v>58546</v>
      </c>
      <c r="K24" s="114">
        <v>6.2710141527875516</v>
      </c>
      <c r="M24" s="42">
        <v>164768</v>
      </c>
      <c r="N24" s="114">
        <v>40.280551813832503</v>
      </c>
    </row>
    <row r="25" spans="2:14">
      <c r="B25" s="111" t="s">
        <v>101</v>
      </c>
      <c r="D25" s="42">
        <v>71129</v>
      </c>
      <c r="E25" s="114">
        <v>4.4820096421588307</v>
      </c>
      <c r="G25" s="42">
        <v>24328</v>
      </c>
      <c r="H25" s="114">
        <v>1.8477125746683829</v>
      </c>
      <c r="J25" s="42">
        <v>16200</v>
      </c>
      <c r="K25" s="114">
        <v>8.2641255330871104</v>
      </c>
      <c r="M25" s="42">
        <v>30601</v>
      </c>
      <c r="N25" s="114">
        <v>41.182407880924828</v>
      </c>
    </row>
    <row r="26" spans="2:14">
      <c r="B26" s="111" t="s">
        <v>102</v>
      </c>
      <c r="D26" s="42">
        <v>24165</v>
      </c>
      <c r="E26" s="114">
        <v>3.5336489952533729</v>
      </c>
      <c r="G26" s="42">
        <v>5709</v>
      </c>
      <c r="H26" s="114">
        <v>1.0565960912052119</v>
      </c>
      <c r="J26" s="42">
        <v>4654</v>
      </c>
      <c r="K26" s="114">
        <v>4.6682381262851704</v>
      </c>
      <c r="M26" s="42">
        <v>13802</v>
      </c>
      <c r="N26" s="114">
        <v>31.483382376422821</v>
      </c>
    </row>
    <row r="27" spans="2:14">
      <c r="B27" s="111" t="s">
        <v>103</v>
      </c>
      <c r="D27" s="42">
        <v>122136</v>
      </c>
      <c r="E27" s="114">
        <v>5.446802741596624</v>
      </c>
      <c r="G27" s="42">
        <v>32279</v>
      </c>
      <c r="H27" s="114">
        <v>1.898626217852345</v>
      </c>
      <c r="J27" s="42">
        <v>24480</v>
      </c>
      <c r="K27" s="114">
        <v>6.5268338723481412</v>
      </c>
      <c r="M27" s="42">
        <v>65377</v>
      </c>
      <c r="N27" s="114">
        <v>39.112304967933383</v>
      </c>
    </row>
    <row r="28" spans="2:14">
      <c r="B28" s="111" t="s">
        <v>104</v>
      </c>
      <c r="D28" s="42">
        <v>15391</v>
      </c>
      <c r="E28" s="114">
        <v>4.7095650896717594</v>
      </c>
      <c r="G28" s="42">
        <v>3496</v>
      </c>
      <c r="H28" s="114">
        <v>1.3801816028424789</v>
      </c>
      <c r="J28" s="42">
        <v>2953</v>
      </c>
      <c r="K28" s="114">
        <v>5.8391995570671522</v>
      </c>
      <c r="M28" s="42">
        <v>8942</v>
      </c>
      <c r="N28" s="114">
        <v>38.995246609393398</v>
      </c>
    </row>
    <row r="29" spans="2:14">
      <c r="B29" s="111" t="s">
        <v>105</v>
      </c>
      <c r="D29" s="42">
        <v>2510</v>
      </c>
      <c r="E29" s="114">
        <v>3.003577967379468</v>
      </c>
      <c r="G29" s="42">
        <v>1384</v>
      </c>
      <c r="H29" s="114">
        <v>1.9187844001719141</v>
      </c>
      <c r="J29" s="42">
        <v>468</v>
      </c>
      <c r="K29" s="114">
        <v>5.3079278666212986</v>
      </c>
      <c r="M29" s="42">
        <v>658</v>
      </c>
      <c r="N29" s="114">
        <v>25.104921785578021</v>
      </c>
    </row>
    <row r="30" spans="2:14">
      <c r="B30" s="115" t="s">
        <v>106</v>
      </c>
      <c r="D30" s="44">
        <v>3328</v>
      </c>
      <c r="E30" s="118">
        <v>3.822343712313506</v>
      </c>
      <c r="G30" s="44">
        <v>1784</v>
      </c>
      <c r="H30" s="118">
        <v>2.3465039196085651</v>
      </c>
      <c r="J30" s="44">
        <v>622</v>
      </c>
      <c r="K30" s="118">
        <v>7.2233190105678791</v>
      </c>
      <c r="M30" s="44">
        <v>922</v>
      </c>
      <c r="N30" s="118">
        <v>37.973640856672162</v>
      </c>
    </row>
    <row r="31" spans="2:14" ht="8" customHeight="1"/>
    <row r="32" spans="2:14">
      <c r="B32" s="119" t="s">
        <v>49</v>
      </c>
      <c r="D32" s="120">
        <v>2304208</v>
      </c>
      <c r="E32" s="123">
        <v>4.6901849661102641</v>
      </c>
      <c r="G32" s="120">
        <v>602964</v>
      </c>
      <c r="H32" s="123">
        <v>1.5480592493821259</v>
      </c>
      <c r="J32" s="120">
        <v>497188</v>
      </c>
      <c r="K32" s="123">
        <v>6.9559917969920626</v>
      </c>
      <c r="M32" s="120">
        <v>1204056</v>
      </c>
      <c r="N32" s="123">
        <v>39.724671998015182</v>
      </c>
    </row>
    <row r="34" spans="2:14">
      <c r="B34" s="221" t="s">
        <v>125</v>
      </c>
      <c r="C34" s="202"/>
      <c r="D34" s="202"/>
      <c r="E34" s="202"/>
      <c r="F34" s="202"/>
      <c r="G34" s="202"/>
      <c r="H34" s="202"/>
      <c r="I34" s="202"/>
      <c r="J34" s="202"/>
      <c r="K34" s="202"/>
      <c r="L34" s="202"/>
      <c r="M34" s="202"/>
      <c r="N34" s="202"/>
    </row>
  </sheetData>
  <mergeCells count="19">
    <mergeCell ref="A4:N4"/>
    <mergeCell ref="M9:M10"/>
    <mergeCell ref="B7:B10"/>
    <mergeCell ref="J8:K8"/>
    <mergeCell ref="B5:N5"/>
    <mergeCell ref="B34:N34"/>
    <mergeCell ref="H9:H10"/>
    <mergeCell ref="D7:E8"/>
    <mergeCell ref="J9:J10"/>
    <mergeCell ref="G8:H8"/>
    <mergeCell ref="E9:E10"/>
    <mergeCell ref="G7:H7"/>
    <mergeCell ref="M7:N7"/>
    <mergeCell ref="D9:D10"/>
    <mergeCell ref="N9:N10"/>
    <mergeCell ref="J7:K7"/>
    <mergeCell ref="M8:N8"/>
    <mergeCell ref="G9:G10"/>
    <mergeCell ref="K9:K10"/>
  </mergeCells>
  <printOptions horizontalCentered="1" verticalCentered="1"/>
  <pageMargins left="0.27777777777777779" right="0.27777777777777779" top="0.27777777777777779" bottom="0.27777777777777779" header="0.1388888888888889" footer="0.1388888888888889"/>
  <pageSetup paperSize="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6:T7"/>
  <sheetViews>
    <sheetView showGridLines="0" workbookViewId="0"/>
  </sheetViews>
  <sheetFormatPr baseColWidth="10" defaultColWidth="8.7265625" defaultRowHeight="14.5"/>
  <sheetData>
    <row r="6" spans="1:20" ht="21">
      <c r="A6" s="201" t="s">
        <v>192</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N35"/>
  <sheetViews>
    <sheetView showGridLines="0" workbookViewId="0"/>
  </sheetViews>
  <sheetFormatPr baseColWidth="10" defaultColWidth="8.7265625" defaultRowHeight="14.5"/>
  <cols>
    <col min="1" max="1" width="2" customWidth="1"/>
  </cols>
  <sheetData>
    <row r="2" spans="2:14" ht="70" customHeight="1"/>
    <row r="3" spans="2:14" ht="15.5">
      <c r="B3" s="1" t="s">
        <v>26</v>
      </c>
    </row>
    <row r="5" spans="2:14" ht="25.5" customHeight="1">
      <c r="B5" s="1" t="s">
        <v>1</v>
      </c>
      <c r="N5" s="1" t="s">
        <v>2</v>
      </c>
    </row>
    <row r="7" spans="2:14">
      <c r="B7" s="2" t="s">
        <v>27</v>
      </c>
    </row>
    <row r="8" spans="2:14">
      <c r="B8" s="3" t="s">
        <v>28</v>
      </c>
    </row>
    <row r="9" spans="2:14">
      <c r="B9" s="3" t="s">
        <v>29</v>
      </c>
    </row>
    <row r="10" spans="2:14">
      <c r="B10" s="3" t="s">
        <v>30</v>
      </c>
    </row>
    <row r="11" spans="2:14">
      <c r="B11" s="3" t="s">
        <v>31</v>
      </c>
    </row>
    <row r="12" spans="2:14">
      <c r="B12" s="3" t="s">
        <v>32</v>
      </c>
    </row>
    <row r="13" spans="2:14">
      <c r="B13" s="3" t="s">
        <v>33</v>
      </c>
    </row>
    <row r="15" spans="2:14">
      <c r="B15" s="2" t="s">
        <v>34</v>
      </c>
    </row>
    <row r="16" spans="2:14">
      <c r="B16" s="3" t="s">
        <v>35</v>
      </c>
    </row>
    <row r="17" spans="2:2">
      <c r="B17" s="3" t="s">
        <v>36</v>
      </c>
    </row>
    <row r="18" spans="2:2">
      <c r="B18" s="3" t="s">
        <v>37</v>
      </c>
    </row>
    <row r="20" spans="2:2">
      <c r="B20" s="2" t="s">
        <v>38</v>
      </c>
    </row>
    <row r="21" spans="2:2">
      <c r="B21" s="3" t="s">
        <v>39</v>
      </c>
    </row>
    <row r="23" spans="2:2">
      <c r="B23" s="2" t="s">
        <v>40</v>
      </c>
    </row>
    <row r="24" spans="2:2">
      <c r="B24" s="3" t="s">
        <v>40</v>
      </c>
    </row>
    <row r="25" spans="2:2">
      <c r="B25" s="3" t="s">
        <v>41</v>
      </c>
    </row>
    <row r="27" spans="2:2">
      <c r="B27" s="2" t="s">
        <v>42</v>
      </c>
    </row>
    <row r="28" spans="2:2">
      <c r="B28" s="3" t="s">
        <v>42</v>
      </c>
    </row>
    <row r="29" spans="2:2">
      <c r="B29" s="3" t="s">
        <v>43</v>
      </c>
    </row>
    <row r="31" spans="2:2">
      <c r="B31" s="2" t="s">
        <v>44</v>
      </c>
    </row>
    <row r="32" spans="2:2">
      <c r="B32" s="3" t="s">
        <v>45</v>
      </c>
    </row>
    <row r="33" spans="2:2">
      <c r="B33" s="3" t="s">
        <v>46</v>
      </c>
    </row>
    <row r="34" spans="2:2">
      <c r="B34" s="3" t="s">
        <v>47</v>
      </c>
    </row>
    <row r="35" spans="2:2">
      <c r="B35" s="3" t="s">
        <v>48</v>
      </c>
    </row>
  </sheetData>
  <hyperlinks>
    <hyperlink ref="B8" location="'41benpresaad'!A1" display="4.1., 4.1.1.-4.1.3./4.1.a, 4.1.1.a.-4.1.3.a. PERSONAS CON RESOLUCIÓN DE PIA Y PRESTACIONES TOTALES. POR GRADO. GRÁFICOS" xr:uid="{00000000-0004-0000-0200-000000000000}"/>
    <hyperlink ref="B9" location="'42pbpcasaadpot'!A1" display="4.2. PERSONAS CON RESOLUCIÓN DE PIA EN RELACIÓN A LA POBLACIÓN POTENCIALMENTE DEPENDIENTE DE LAS CCAA." xr:uid="{00000000-0004-0000-0200-000001000000}"/>
    <hyperlink ref="B10" location="'43pbpcasaad'!A1" display="4.3., 4.3.1.-4.3.2. PERSONAS CON RESOLUCIÓN DE PIA POR CCAA, SEXO, TRAMOS DE EDAD Y GRADO" xr:uid="{00000000-0004-0000-0200-000002000000}"/>
    <hyperlink ref="B11" location="'44apbpcasaad'!A1" display="4.4.a, 4.4.b. PERSONAS CON RESOLUCIÓN DE PIA EN RELACIÓN A LA POBLACIÓN DE LAS CCAA POR TRAMOS DE EDAD. GRÁFICO" xr:uid="{00000000-0004-0000-0200-000003000000}"/>
    <hyperlink ref="B12" location="'45ResolPIAAltaBaj'!A1" display="4.5. ALTAS Y BAJAS DE RESOLUCIONES DE PIA EN EL ÚLTIMO MES" xr:uid="{00000000-0004-0000-0200-000004000000}"/>
    <hyperlink ref="B13" location="'46perfpbsaad'!A1" display="4.6., 4.6.a. PERFIL DE LA PERSONA CON RESOLUCIÓN DE PIA POR GRADO: SEXO Y EDAD. GRÁFICO" xr:uid="{00000000-0004-0000-0200-000005000000}"/>
    <hyperlink ref="B16" location="'51pbgrado'!A1" display="5.1. PRESTACIONES Y RESOLUCIONES DE PIA POR GRADO" xr:uid="{00000000-0004-0000-0200-000006000000}"/>
    <hyperlink ref="B17" location="'51aPAPDgrado'!A1" display="5.1.a.-5.1.h. PRESTACIONES POR TIPO DE PRESTACIÓN, COMUNIDAD AUTÓNOMA Y POR GRADO." xr:uid="{00000000-0004-0000-0200-000007000000}"/>
    <hyperlink ref="B18" location="'52SubtipoVinculada'!A1" display="5.2., 5.2.1., 5.2.2. y 5.2.3. SUBTIPO DE PRESTACIÓN ECONÓMICA VINCULADA AL SERVICIO. POR GRADO" xr:uid="{00000000-0004-0000-0200-000008000000}"/>
    <hyperlink ref="B21" location="'6perfcuidador'!A1" display="6., 6.1. - 6.3. PERFIL DEL CUIDADOR TOTAL Y POR CCAA" xr:uid="{00000000-0004-0000-0200-000009000000}"/>
    <hyperlink ref="B24" location="'7Intensidad'!A1" display="7. INTENSIDAD DE LA AYUDA A DOMICILIO" xr:uid="{00000000-0004-0000-0200-00000A000000}"/>
    <hyperlink ref="B25" location="'7IntensidadCCAA'!A1" display="7.1., 7.1.a.-7.1.b. INTENSIDAD DE LA AYUDA A DOMICILIO POR CCAA Y TIPO DE PRESTACIÓN" xr:uid="{00000000-0004-0000-0200-00000B000000}"/>
    <hyperlink ref="B28" location="'8CuantíaPrest'!A1" display="8. CUANTÍA DE LAS PRESTACIONES ECONÓMICAS" xr:uid="{00000000-0004-0000-0200-00000C000000}"/>
    <hyperlink ref="B29" location="'8CuantíaPEC_CCAA'!A1" display="8.1.a.-8.1.g. CUANTÍA DE LAS PRESTACIONES POR CCAA Y TIPO DE PRESTACIÓN" xr:uid="{00000000-0004-0000-0200-00000D000000}"/>
    <hyperlink ref="B32" location="'9TiempoEspera'!A1" display="9. TIEMPO MEDIO DE RESOLUCIÓN POR CCAA" xr:uid="{00000000-0004-0000-0200-00000E000000}"/>
    <hyperlink ref="B33" location="'10pendResol'!A1" display="10.1., 10.2., 10.3. PERSONAS PENDIENTES DE RESOLUCIÓN DE GRADO O PENDIENTES DE RESOLUCIÓN DE PIA" xr:uid="{00000000-0004-0000-0200-00000F000000}"/>
    <hyperlink ref="B34" location="'11ListaEspera'!A1" display="11., 11.1.-11.3. PERSONAS BENEFICIARIAS CON DERECHO Y RESOLUCIONES DE PIA POR CCAA Y GRADO" xr:uid="{00000000-0004-0000-0200-000010000000}"/>
    <hyperlink ref="B35" location="'12BenefEfect'!A1" display="12., 12.1., 12.1.1-12.1.3. PERSONAS CON RESOLUCIÓN DE PIA Y PRESTACIÓN EFECTIVA O NO EFECTIVA POR GRADO" xr:uid="{00000000-0004-0000-0200-000011000000}"/>
  </hyperlinks>
  <printOptions horizontalCentered="1" verticalCentered="1"/>
  <pageMargins left="0.27777777777777779" right="0.27777777777777779" top="0.27777777777777779" bottom="0.27777777777777779" header="0.1388888888888889" footer="0.1388888888888889"/>
  <pageSetup paperSize="9" scale="9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V35"/>
  <sheetViews>
    <sheetView showGridLines="0" workbookViewId="0"/>
  </sheetViews>
  <sheetFormatPr baseColWidth="10" defaultColWidth="8.7265625" defaultRowHeight="14.5"/>
  <cols>
    <col min="1" max="1" width="3" customWidth="1"/>
    <col min="2" max="2" width="34" customWidth="1"/>
    <col min="3" max="3" width="0.36328125" customWidth="1"/>
    <col min="4" max="4" width="14" customWidth="1"/>
    <col min="5" max="5" width="0.36328125" customWidth="1"/>
    <col min="6" max="7" width="14" customWidth="1"/>
    <col min="8" max="8" width="0.36328125" customWidth="1"/>
    <col min="9" max="10" width="14" customWidth="1"/>
    <col min="11" max="11" width="9" customWidth="1"/>
    <col min="12" max="12" width="11" customWidth="1"/>
    <col min="13" max="13" width="9" customWidth="1"/>
    <col min="14" max="14" width="11" customWidth="1"/>
    <col min="15" max="15" width="9" customWidth="1"/>
    <col min="16" max="16" width="11" customWidth="1"/>
    <col min="17" max="17" width="9" customWidth="1"/>
    <col min="18" max="18" width="11" customWidth="1"/>
    <col min="19" max="19" width="9" customWidth="1"/>
    <col min="20" max="20" width="11" customWidth="1"/>
    <col min="21" max="21" width="9" customWidth="1"/>
    <col min="22" max="22" width="11" customWidth="1"/>
  </cols>
  <sheetData>
    <row r="1" spans="1:22" ht="14.5" customHeight="1"/>
    <row r="2" spans="1:22" ht="14.5" customHeight="1"/>
    <row r="3" spans="1:22" ht="32.5" customHeight="1"/>
    <row r="4" spans="1:22" ht="19.5" customHeight="1">
      <c r="A4" s="201" t="s">
        <v>193</v>
      </c>
      <c r="B4" s="202"/>
      <c r="C4" s="202"/>
      <c r="D4" s="202"/>
      <c r="E4" s="202"/>
      <c r="F4" s="202"/>
      <c r="G4" s="202"/>
      <c r="H4" s="202"/>
      <c r="I4" s="202"/>
      <c r="J4" s="202"/>
      <c r="K4" s="202"/>
      <c r="L4" s="202"/>
      <c r="M4" s="202"/>
      <c r="N4" s="202"/>
      <c r="O4" s="202"/>
      <c r="P4" s="202"/>
      <c r="Q4" s="202"/>
      <c r="R4" s="202"/>
      <c r="S4" s="202"/>
      <c r="T4" s="202"/>
      <c r="U4" s="202"/>
      <c r="V4" s="202"/>
    </row>
    <row r="5" spans="1:22" ht="16" customHeight="1">
      <c r="B5" s="203" t="s">
        <v>113</v>
      </c>
      <c r="C5" s="202"/>
      <c r="D5" s="202"/>
      <c r="E5" s="202"/>
      <c r="F5" s="202"/>
      <c r="G5" s="202"/>
      <c r="H5" s="202"/>
      <c r="I5" s="202"/>
      <c r="J5" s="202"/>
      <c r="K5" s="202"/>
      <c r="L5" s="202"/>
      <c r="M5" s="202"/>
      <c r="N5" s="202"/>
      <c r="O5" s="202"/>
      <c r="P5" s="202"/>
      <c r="Q5" s="202"/>
      <c r="R5" s="202"/>
      <c r="S5" s="202"/>
      <c r="T5" s="202"/>
      <c r="U5" s="202"/>
      <c r="V5" s="202"/>
    </row>
    <row r="6" spans="1:22" ht="6" customHeight="1"/>
    <row r="7" spans="1:22" ht="7.5" customHeight="1">
      <c r="B7" s="241" t="s">
        <v>114</v>
      </c>
      <c r="D7" s="228" t="s">
        <v>194</v>
      </c>
      <c r="E7" s="5"/>
      <c r="F7" s="5"/>
      <c r="G7" s="5"/>
      <c r="H7" s="5"/>
      <c r="I7" s="5"/>
      <c r="J7" s="5"/>
      <c r="K7" s="5"/>
      <c r="L7" s="5"/>
      <c r="M7" s="5"/>
      <c r="N7" s="5"/>
      <c r="O7" s="5"/>
      <c r="P7" s="5"/>
      <c r="Q7" s="5"/>
      <c r="R7" s="5"/>
      <c r="S7" s="5"/>
      <c r="T7" s="5"/>
      <c r="U7" s="5"/>
      <c r="V7" s="6"/>
    </row>
    <row r="8" spans="1:22" ht="15" customHeight="1">
      <c r="B8" s="223"/>
      <c r="D8" s="243"/>
      <c r="E8" s="9"/>
      <c r="F8" s="219" t="s">
        <v>195</v>
      </c>
      <c r="G8" s="206"/>
      <c r="H8" s="9"/>
      <c r="I8" s="219" t="s">
        <v>196</v>
      </c>
      <c r="J8" s="206"/>
      <c r="K8" s="246" t="s">
        <v>149</v>
      </c>
      <c r="L8" s="202"/>
      <c r="M8" s="202"/>
      <c r="N8" s="202"/>
      <c r="O8" s="202"/>
      <c r="P8" s="202"/>
      <c r="Q8" s="202"/>
      <c r="R8" s="202"/>
      <c r="S8" s="202"/>
      <c r="T8" s="202"/>
      <c r="U8" s="202"/>
      <c r="V8" s="213"/>
    </row>
    <row r="9" spans="1:22" ht="25.5" customHeight="1">
      <c r="B9" s="223"/>
      <c r="D9" s="218"/>
      <c r="E9" s="9"/>
      <c r="F9" s="207"/>
      <c r="G9" s="209"/>
      <c r="H9" s="9"/>
      <c r="I9" s="207"/>
      <c r="J9" s="209"/>
      <c r="K9" s="245" t="s">
        <v>150</v>
      </c>
      <c r="L9" s="211"/>
      <c r="M9" s="245" t="s">
        <v>151</v>
      </c>
      <c r="N9" s="211"/>
      <c r="O9" s="245" t="s">
        <v>152</v>
      </c>
      <c r="P9" s="211"/>
      <c r="Q9" s="245" t="s">
        <v>153</v>
      </c>
      <c r="R9" s="211"/>
      <c r="S9" s="245" t="s">
        <v>154</v>
      </c>
      <c r="T9" s="211"/>
      <c r="U9" s="245" t="s">
        <v>155</v>
      </c>
      <c r="V9" s="211"/>
    </row>
    <row r="10" spans="1:22" ht="39" customHeight="1">
      <c r="B10" s="231"/>
      <c r="D10" s="247" t="s">
        <v>119</v>
      </c>
      <c r="E10" s="10"/>
      <c r="F10" s="242" t="s">
        <v>119</v>
      </c>
      <c r="G10" s="242" t="s">
        <v>197</v>
      </c>
      <c r="H10" s="10"/>
      <c r="I10" s="242" t="s">
        <v>119</v>
      </c>
      <c r="J10" s="242" t="s">
        <v>197</v>
      </c>
      <c r="K10" s="242" t="s">
        <v>119</v>
      </c>
      <c r="L10" s="242" t="s">
        <v>157</v>
      </c>
      <c r="M10" s="242" t="s">
        <v>119</v>
      </c>
      <c r="N10" s="242" t="s">
        <v>157</v>
      </c>
      <c r="O10" s="242" t="s">
        <v>119</v>
      </c>
      <c r="P10" s="242" t="s">
        <v>157</v>
      </c>
      <c r="Q10" s="242" t="s">
        <v>119</v>
      </c>
      <c r="R10" s="242" t="s">
        <v>157</v>
      </c>
      <c r="S10" s="242" t="s">
        <v>119</v>
      </c>
      <c r="T10" s="242" t="s">
        <v>157</v>
      </c>
      <c r="U10" s="242" t="s">
        <v>119</v>
      </c>
      <c r="V10" s="248" t="s">
        <v>157</v>
      </c>
    </row>
    <row r="11" spans="1:22" ht="8.5" customHeight="1"/>
    <row r="12" spans="1:22">
      <c r="B12" s="107" t="s">
        <v>88</v>
      </c>
      <c r="D12" s="130">
        <v>453755</v>
      </c>
      <c r="F12" s="40">
        <v>6833</v>
      </c>
      <c r="G12" s="110">
        <v>1.5058787230994699</v>
      </c>
      <c r="I12" s="40">
        <v>3260</v>
      </c>
      <c r="J12" s="110">
        <v>0.71844938347786802</v>
      </c>
      <c r="K12" s="40">
        <v>3007</v>
      </c>
      <c r="L12" s="109">
        <v>92.239263803680984</v>
      </c>
      <c r="M12" s="108">
        <v>59</v>
      </c>
      <c r="N12" s="109">
        <v>1.8098159509202449</v>
      </c>
      <c r="O12" s="108">
        <v>0</v>
      </c>
      <c r="P12" s="109">
        <v>0</v>
      </c>
      <c r="Q12" s="108">
        <v>134</v>
      </c>
      <c r="R12" s="109">
        <v>4.110429447852761</v>
      </c>
      <c r="S12" s="108">
        <v>12</v>
      </c>
      <c r="T12" s="109">
        <v>0.36809815950920238</v>
      </c>
      <c r="U12" s="108">
        <v>48</v>
      </c>
      <c r="V12" s="110">
        <v>1.47239263803681</v>
      </c>
    </row>
    <row r="13" spans="1:22">
      <c r="B13" s="111" t="s">
        <v>89</v>
      </c>
      <c r="D13" s="131">
        <v>59571</v>
      </c>
      <c r="F13" s="42">
        <v>887</v>
      </c>
      <c r="G13" s="114">
        <v>1.4889795370230481</v>
      </c>
      <c r="I13" s="42">
        <v>674</v>
      </c>
      <c r="J13" s="114">
        <v>1.131423007839385</v>
      </c>
      <c r="K13" s="42">
        <v>647</v>
      </c>
      <c r="L13" s="113">
        <v>95.994065281899111</v>
      </c>
      <c r="M13" s="112">
        <v>17</v>
      </c>
      <c r="N13" s="113">
        <v>2.5222551928783381</v>
      </c>
      <c r="O13" s="112">
        <v>0</v>
      </c>
      <c r="P13" s="113">
        <v>0</v>
      </c>
      <c r="Q13" s="112">
        <v>6</v>
      </c>
      <c r="R13" s="113">
        <v>0.89020771513353114</v>
      </c>
      <c r="S13" s="112">
        <v>1</v>
      </c>
      <c r="T13" s="113">
        <v>0.14836795252225521</v>
      </c>
      <c r="U13" s="112">
        <v>3</v>
      </c>
      <c r="V13" s="114">
        <v>0.44510385756676563</v>
      </c>
    </row>
    <row r="14" spans="1:22">
      <c r="B14" s="111" t="s">
        <v>90</v>
      </c>
      <c r="D14" s="131">
        <v>45374</v>
      </c>
      <c r="F14" s="42">
        <v>1458</v>
      </c>
      <c r="G14" s="114">
        <v>3.2132939568916119</v>
      </c>
      <c r="I14" s="42">
        <v>476</v>
      </c>
      <c r="J14" s="114">
        <v>1.0490589324282631</v>
      </c>
      <c r="K14" s="42">
        <v>458</v>
      </c>
      <c r="L14" s="113">
        <v>96.21848739495799</v>
      </c>
      <c r="M14" s="112">
        <v>4</v>
      </c>
      <c r="N14" s="113">
        <v>0.84033613445378152</v>
      </c>
      <c r="O14" s="112">
        <v>0</v>
      </c>
      <c r="P14" s="113">
        <v>0</v>
      </c>
      <c r="Q14" s="112">
        <v>2</v>
      </c>
      <c r="R14" s="113">
        <v>0.42016806722689082</v>
      </c>
      <c r="S14" s="112">
        <v>0</v>
      </c>
      <c r="T14" s="113">
        <v>0</v>
      </c>
      <c r="U14" s="112">
        <v>12</v>
      </c>
      <c r="V14" s="114">
        <v>2.521008403361344</v>
      </c>
    </row>
    <row r="15" spans="1:22">
      <c r="B15" s="111" t="s">
        <v>91</v>
      </c>
      <c r="D15" s="131">
        <v>49560</v>
      </c>
      <c r="F15" s="42">
        <v>819</v>
      </c>
      <c r="G15" s="114">
        <v>1.652542372881356</v>
      </c>
      <c r="I15" s="42">
        <v>407</v>
      </c>
      <c r="J15" s="114">
        <v>0.8212267958030669</v>
      </c>
      <c r="K15" s="42">
        <v>382</v>
      </c>
      <c r="L15" s="113">
        <v>93.85749385749385</v>
      </c>
      <c r="M15" s="112">
        <v>15</v>
      </c>
      <c r="N15" s="113">
        <v>3.685503685503686</v>
      </c>
      <c r="O15" s="112">
        <v>0</v>
      </c>
      <c r="P15" s="113">
        <v>0</v>
      </c>
      <c r="Q15" s="112">
        <v>0</v>
      </c>
      <c r="R15" s="113">
        <v>0</v>
      </c>
      <c r="S15" s="112">
        <v>6</v>
      </c>
      <c r="T15" s="113">
        <v>1.474201474201474</v>
      </c>
      <c r="U15" s="112">
        <v>4</v>
      </c>
      <c r="V15" s="114">
        <v>0.98280098280098283</v>
      </c>
    </row>
    <row r="16" spans="1:22">
      <c r="B16" s="111" t="s">
        <v>92</v>
      </c>
      <c r="D16" s="131">
        <v>86622</v>
      </c>
      <c r="F16" s="42">
        <v>2486</v>
      </c>
      <c r="G16" s="114">
        <v>2.869940661725658</v>
      </c>
      <c r="I16" s="42">
        <v>675</v>
      </c>
      <c r="J16" s="114">
        <v>0.77924776615640368</v>
      </c>
      <c r="K16" s="42">
        <v>621</v>
      </c>
      <c r="L16" s="113">
        <v>92</v>
      </c>
      <c r="M16" s="112">
        <v>11</v>
      </c>
      <c r="N16" s="113">
        <v>1.62962962962963</v>
      </c>
      <c r="O16" s="112">
        <v>0</v>
      </c>
      <c r="P16" s="113">
        <v>0</v>
      </c>
      <c r="Q16" s="112">
        <v>34</v>
      </c>
      <c r="R16" s="113">
        <v>5.0370370370370372</v>
      </c>
      <c r="S16" s="112">
        <v>7</v>
      </c>
      <c r="T16" s="113">
        <v>1.037037037037037</v>
      </c>
      <c r="U16" s="112">
        <v>2</v>
      </c>
      <c r="V16" s="114">
        <v>0.29629629629629628</v>
      </c>
    </row>
    <row r="17" spans="2:22">
      <c r="B17" s="111" t="s">
        <v>93</v>
      </c>
      <c r="D17" s="131">
        <v>25434</v>
      </c>
      <c r="F17" s="42">
        <v>160</v>
      </c>
      <c r="G17" s="114">
        <v>0.62907918534245499</v>
      </c>
      <c r="I17" s="42">
        <v>288</v>
      </c>
      <c r="J17" s="114">
        <v>1.132342533616419</v>
      </c>
      <c r="K17" s="42">
        <v>275</v>
      </c>
      <c r="L17" s="113">
        <v>95.486111111111114</v>
      </c>
      <c r="M17" s="112">
        <v>0</v>
      </c>
      <c r="N17" s="113">
        <v>0</v>
      </c>
      <c r="O17" s="112">
        <v>0</v>
      </c>
      <c r="P17" s="113">
        <v>0</v>
      </c>
      <c r="Q17" s="112">
        <v>6</v>
      </c>
      <c r="R17" s="113">
        <v>2.083333333333333</v>
      </c>
      <c r="S17" s="112">
        <v>0</v>
      </c>
      <c r="T17" s="113">
        <v>0</v>
      </c>
      <c r="U17" s="112">
        <v>7</v>
      </c>
      <c r="V17" s="114">
        <v>2.4305555555555558</v>
      </c>
    </row>
    <row r="18" spans="2:22">
      <c r="B18" s="111" t="s">
        <v>95</v>
      </c>
      <c r="D18" s="131">
        <v>102347</v>
      </c>
      <c r="F18" s="42">
        <v>1257</v>
      </c>
      <c r="G18" s="114">
        <v>1.2281747388785209</v>
      </c>
      <c r="I18" s="42">
        <v>1104</v>
      </c>
      <c r="J18" s="114">
        <v>1.078683302881374</v>
      </c>
      <c r="K18" s="42">
        <v>997</v>
      </c>
      <c r="L18" s="113">
        <v>90.30797101449275</v>
      </c>
      <c r="M18" s="112">
        <v>26</v>
      </c>
      <c r="N18" s="113">
        <v>2.3550724637681162</v>
      </c>
      <c r="O18" s="112">
        <v>7</v>
      </c>
      <c r="P18" s="113">
        <v>0.63405797101449279</v>
      </c>
      <c r="Q18" s="112">
        <v>18</v>
      </c>
      <c r="R18" s="113">
        <v>1.630434782608696</v>
      </c>
      <c r="S18" s="112">
        <v>0</v>
      </c>
      <c r="T18" s="113">
        <v>0</v>
      </c>
      <c r="U18" s="112">
        <v>56</v>
      </c>
      <c r="V18" s="114">
        <v>5.0724637681159424</v>
      </c>
    </row>
    <row r="19" spans="2:22">
      <c r="B19" s="111" t="s">
        <v>94</v>
      </c>
      <c r="D19" s="131">
        <v>158252</v>
      </c>
      <c r="F19" s="42">
        <v>1707</v>
      </c>
      <c r="G19" s="114">
        <v>1.078659353436292</v>
      </c>
      <c r="I19" s="42">
        <v>1586</v>
      </c>
      <c r="J19" s="114">
        <v>1.002199024340924</v>
      </c>
      <c r="K19" s="42">
        <v>1469</v>
      </c>
      <c r="L19" s="113">
        <v>92.622950819672127</v>
      </c>
      <c r="M19" s="112">
        <v>79</v>
      </c>
      <c r="N19" s="113">
        <v>4.9810844892812112</v>
      </c>
      <c r="O19" s="112">
        <v>0</v>
      </c>
      <c r="P19" s="113">
        <v>0</v>
      </c>
      <c r="Q19" s="112">
        <v>3</v>
      </c>
      <c r="R19" s="113">
        <v>0.18915510718789411</v>
      </c>
      <c r="S19" s="112">
        <v>0</v>
      </c>
      <c r="T19" s="113">
        <v>0</v>
      </c>
      <c r="U19" s="112">
        <v>35</v>
      </c>
      <c r="V19" s="114">
        <v>2.2068095838587638</v>
      </c>
    </row>
    <row r="20" spans="2:22">
      <c r="B20" s="111" t="s">
        <v>96</v>
      </c>
      <c r="D20" s="131">
        <v>400729</v>
      </c>
      <c r="F20" s="42">
        <v>12088</v>
      </c>
      <c r="G20" s="114">
        <v>3.0165024243316561</v>
      </c>
      <c r="I20" s="42">
        <v>4138</v>
      </c>
      <c r="J20" s="114">
        <v>1.0326180535973191</v>
      </c>
      <c r="K20" s="42">
        <v>2916</v>
      </c>
      <c r="L20" s="113">
        <v>70.468825519574679</v>
      </c>
      <c r="M20" s="112">
        <v>82</v>
      </c>
      <c r="N20" s="113">
        <v>1.981633639439343</v>
      </c>
      <c r="O20" s="112">
        <v>635</v>
      </c>
      <c r="P20" s="113">
        <v>15.345577573707111</v>
      </c>
      <c r="Q20" s="112">
        <v>2</v>
      </c>
      <c r="R20" s="113">
        <v>4.8332527791203478E-2</v>
      </c>
      <c r="S20" s="112">
        <v>224</v>
      </c>
      <c r="T20" s="113">
        <v>5.41324311261479</v>
      </c>
      <c r="U20" s="112">
        <v>279</v>
      </c>
      <c r="V20" s="114">
        <v>6.7423876268728851</v>
      </c>
    </row>
    <row r="21" spans="2:22">
      <c r="B21" s="111" t="s">
        <v>97</v>
      </c>
      <c r="D21" s="131">
        <v>228259</v>
      </c>
      <c r="F21" s="42">
        <v>4159</v>
      </c>
      <c r="G21" s="114">
        <v>1.8220530187199631</v>
      </c>
      <c r="I21" s="42">
        <v>1969</v>
      </c>
      <c r="J21" s="114">
        <v>0.86261658905015781</v>
      </c>
      <c r="K21" s="42">
        <v>1912</v>
      </c>
      <c r="L21" s="113">
        <v>97.10512950736414</v>
      </c>
      <c r="M21" s="112">
        <v>34</v>
      </c>
      <c r="N21" s="113">
        <v>1.7267648552564749</v>
      </c>
      <c r="O21" s="112">
        <v>0</v>
      </c>
      <c r="P21" s="113">
        <v>0</v>
      </c>
      <c r="Q21" s="112">
        <v>13</v>
      </c>
      <c r="R21" s="113">
        <v>0.66023362112747586</v>
      </c>
      <c r="S21" s="112">
        <v>3</v>
      </c>
      <c r="T21" s="113">
        <v>0.1523616048755714</v>
      </c>
      <c r="U21" s="112">
        <v>7</v>
      </c>
      <c r="V21" s="114">
        <v>0.35551041137633321</v>
      </c>
    </row>
    <row r="22" spans="2:22">
      <c r="B22" s="111" t="s">
        <v>98</v>
      </c>
      <c r="D22" s="131">
        <v>58745</v>
      </c>
      <c r="F22" s="42">
        <v>807</v>
      </c>
      <c r="G22" s="114">
        <v>1.373733934802962</v>
      </c>
      <c r="I22" s="42">
        <v>876</v>
      </c>
      <c r="J22" s="114">
        <v>1.491190739637416</v>
      </c>
      <c r="K22" s="42">
        <v>522</v>
      </c>
      <c r="L22" s="113">
        <v>59.589041095890423</v>
      </c>
      <c r="M22" s="112">
        <v>15</v>
      </c>
      <c r="N22" s="113">
        <v>1.7123287671232881</v>
      </c>
      <c r="O22" s="112">
        <v>0</v>
      </c>
      <c r="P22" s="113">
        <v>0</v>
      </c>
      <c r="Q22" s="112">
        <v>82</v>
      </c>
      <c r="R22" s="113">
        <v>9.3607305936073057</v>
      </c>
      <c r="S22" s="112">
        <v>0</v>
      </c>
      <c r="T22" s="113">
        <v>0</v>
      </c>
      <c r="U22" s="112">
        <v>257</v>
      </c>
      <c r="V22" s="114">
        <v>29.337899543378999</v>
      </c>
    </row>
    <row r="23" spans="2:22">
      <c r="B23" s="111" t="s">
        <v>99</v>
      </c>
      <c r="D23" s="131">
        <v>104164</v>
      </c>
      <c r="F23" s="42">
        <v>1709</v>
      </c>
      <c r="G23" s="114">
        <v>1.640682001459238</v>
      </c>
      <c r="I23" s="42">
        <v>1093</v>
      </c>
      <c r="J23" s="114">
        <v>1.049306862255674</v>
      </c>
      <c r="K23" s="42">
        <v>1066</v>
      </c>
      <c r="L23" s="113">
        <v>97.529734675205859</v>
      </c>
      <c r="M23" s="112">
        <v>19</v>
      </c>
      <c r="N23" s="113">
        <v>1.7383348581884721</v>
      </c>
      <c r="O23" s="112">
        <v>0</v>
      </c>
      <c r="P23" s="113">
        <v>0</v>
      </c>
      <c r="Q23" s="112">
        <v>2</v>
      </c>
      <c r="R23" s="113">
        <v>0.1829826166514181</v>
      </c>
      <c r="S23" s="112">
        <v>0</v>
      </c>
      <c r="T23" s="113">
        <v>0</v>
      </c>
      <c r="U23" s="112">
        <v>6</v>
      </c>
      <c r="V23" s="114">
        <v>0.54894784995425439</v>
      </c>
    </row>
    <row r="24" spans="2:22">
      <c r="B24" s="111" t="s">
        <v>100</v>
      </c>
      <c r="D24" s="131">
        <v>292737</v>
      </c>
      <c r="F24" s="42">
        <v>4683</v>
      </c>
      <c r="G24" s="114">
        <v>1.599729449984115</v>
      </c>
      <c r="I24" s="42">
        <v>2748</v>
      </c>
      <c r="J24" s="114">
        <v>0.93872657026614326</v>
      </c>
      <c r="K24" s="42">
        <v>2142</v>
      </c>
      <c r="L24" s="113">
        <v>77.947598253275103</v>
      </c>
      <c r="M24" s="112">
        <v>107</v>
      </c>
      <c r="N24" s="113">
        <v>3.8937409024745269</v>
      </c>
      <c r="O24" s="112">
        <v>0</v>
      </c>
      <c r="P24" s="113">
        <v>0</v>
      </c>
      <c r="Q24" s="112">
        <v>26</v>
      </c>
      <c r="R24" s="113">
        <v>0.94614264919941782</v>
      </c>
      <c r="S24" s="112">
        <v>0</v>
      </c>
      <c r="T24" s="113">
        <v>0</v>
      </c>
      <c r="U24" s="112">
        <v>473</v>
      </c>
      <c r="V24" s="114">
        <v>17.212518195050951</v>
      </c>
    </row>
    <row r="25" spans="2:22">
      <c r="B25" s="111" t="s">
        <v>101</v>
      </c>
      <c r="D25" s="131">
        <v>71129</v>
      </c>
      <c r="F25" s="42">
        <v>1562</v>
      </c>
      <c r="G25" s="114">
        <v>2.1960100662177169</v>
      </c>
      <c r="I25" s="42">
        <v>573</v>
      </c>
      <c r="J25" s="114">
        <v>0.80557859663428422</v>
      </c>
      <c r="K25" s="42">
        <v>447</v>
      </c>
      <c r="L25" s="113">
        <v>78.010471204188477</v>
      </c>
      <c r="M25" s="112">
        <v>19</v>
      </c>
      <c r="N25" s="113">
        <v>3.3158813263525309</v>
      </c>
      <c r="O25" s="112">
        <v>21</v>
      </c>
      <c r="P25" s="113">
        <v>3.664921465968586</v>
      </c>
      <c r="Q25" s="112">
        <v>38</v>
      </c>
      <c r="R25" s="113">
        <v>6.6317626527050617</v>
      </c>
      <c r="S25" s="112">
        <v>13</v>
      </c>
      <c r="T25" s="113">
        <v>2.2687609075043631</v>
      </c>
      <c r="U25" s="112">
        <v>35</v>
      </c>
      <c r="V25" s="114">
        <v>6.1082024432809776</v>
      </c>
    </row>
    <row r="26" spans="2:22">
      <c r="B26" s="111" t="s">
        <v>102</v>
      </c>
      <c r="D26" s="131">
        <v>24165</v>
      </c>
      <c r="F26" s="42">
        <v>315</v>
      </c>
      <c r="G26" s="114">
        <v>1.3035381750465549</v>
      </c>
      <c r="I26" s="42">
        <v>358</v>
      </c>
      <c r="J26" s="114">
        <v>1.4814814814814821</v>
      </c>
      <c r="K26" s="42">
        <v>350</v>
      </c>
      <c r="L26" s="113">
        <v>97.765363128491629</v>
      </c>
      <c r="M26" s="112">
        <v>7</v>
      </c>
      <c r="N26" s="113">
        <v>1.955307262569832</v>
      </c>
      <c r="O26" s="112">
        <v>0</v>
      </c>
      <c r="P26" s="113">
        <v>0</v>
      </c>
      <c r="Q26" s="112">
        <v>0</v>
      </c>
      <c r="R26" s="113">
        <v>0</v>
      </c>
      <c r="S26" s="112">
        <v>0</v>
      </c>
      <c r="T26" s="113">
        <v>0</v>
      </c>
      <c r="U26" s="112">
        <v>1</v>
      </c>
      <c r="V26" s="114">
        <v>0.27932960893854752</v>
      </c>
    </row>
    <row r="27" spans="2:22">
      <c r="B27" s="111" t="s">
        <v>103</v>
      </c>
      <c r="D27" s="131">
        <v>122136</v>
      </c>
      <c r="F27" s="42">
        <v>1352</v>
      </c>
      <c r="G27" s="114">
        <v>1.106962730071396</v>
      </c>
      <c r="I27" s="42">
        <v>1300</v>
      </c>
      <c r="J27" s="114">
        <v>1.064387240453265</v>
      </c>
      <c r="K27" s="42">
        <v>1231</v>
      </c>
      <c r="L27" s="113">
        <v>94.692307692307693</v>
      </c>
      <c r="M27" s="112">
        <v>37</v>
      </c>
      <c r="N27" s="113">
        <v>2.8461538461538458</v>
      </c>
      <c r="O27" s="112">
        <v>0</v>
      </c>
      <c r="P27" s="113">
        <v>0</v>
      </c>
      <c r="Q27" s="112">
        <v>6</v>
      </c>
      <c r="R27" s="113">
        <v>0.46153846153846162</v>
      </c>
      <c r="S27" s="112">
        <v>24</v>
      </c>
      <c r="T27" s="113">
        <v>1.846153846153846</v>
      </c>
      <c r="U27" s="112">
        <v>2</v>
      </c>
      <c r="V27" s="114">
        <v>0.15384615384615391</v>
      </c>
    </row>
    <row r="28" spans="2:22">
      <c r="B28" s="111" t="s">
        <v>104</v>
      </c>
      <c r="D28" s="131">
        <v>15391</v>
      </c>
      <c r="F28" s="42">
        <v>335</v>
      </c>
      <c r="G28" s="114">
        <v>2.1765967123643688</v>
      </c>
      <c r="I28" s="42">
        <v>250</v>
      </c>
      <c r="J28" s="114">
        <v>1.6243259047495291</v>
      </c>
      <c r="K28" s="42">
        <v>74</v>
      </c>
      <c r="L28" s="113">
        <v>29.6</v>
      </c>
      <c r="M28" s="112">
        <v>4</v>
      </c>
      <c r="N28" s="113">
        <v>1.6</v>
      </c>
      <c r="O28" s="112">
        <v>129</v>
      </c>
      <c r="P28" s="113">
        <v>51.6</v>
      </c>
      <c r="Q28" s="112">
        <v>0</v>
      </c>
      <c r="R28" s="113">
        <v>0</v>
      </c>
      <c r="S28" s="112">
        <v>0</v>
      </c>
      <c r="T28" s="113">
        <v>0</v>
      </c>
      <c r="U28" s="112">
        <v>43</v>
      </c>
      <c r="V28" s="114">
        <v>17.2</v>
      </c>
    </row>
    <row r="29" spans="2:22">
      <c r="B29" s="111" t="s">
        <v>105</v>
      </c>
      <c r="D29" s="131">
        <v>2510</v>
      </c>
      <c r="F29" s="42">
        <v>48</v>
      </c>
      <c r="G29" s="114">
        <v>1.9123505976095621</v>
      </c>
      <c r="I29" s="42">
        <v>23</v>
      </c>
      <c r="J29" s="114">
        <v>0.91633466135458164</v>
      </c>
      <c r="K29" s="42">
        <v>14</v>
      </c>
      <c r="L29" s="113">
        <v>60.869565217391312</v>
      </c>
      <c r="M29" s="112">
        <v>0</v>
      </c>
      <c r="N29" s="113">
        <v>0</v>
      </c>
      <c r="O29" s="112">
        <v>1</v>
      </c>
      <c r="P29" s="113">
        <v>4.3478260869565224</v>
      </c>
      <c r="Q29" s="112">
        <v>7</v>
      </c>
      <c r="R29" s="113">
        <v>30.434782608695659</v>
      </c>
      <c r="S29" s="112">
        <v>0</v>
      </c>
      <c r="T29" s="113">
        <v>0</v>
      </c>
      <c r="U29" s="112">
        <v>1</v>
      </c>
      <c r="V29" s="114">
        <v>4.3478260869565224</v>
      </c>
    </row>
    <row r="30" spans="2:22">
      <c r="B30" s="115" t="s">
        <v>106</v>
      </c>
      <c r="D30" s="132">
        <v>3328</v>
      </c>
      <c r="F30" s="44">
        <v>27</v>
      </c>
      <c r="G30" s="118">
        <v>0.81129807692307698</v>
      </c>
      <c r="I30" s="44">
        <v>30</v>
      </c>
      <c r="J30" s="118">
        <v>0.9014423076923076</v>
      </c>
      <c r="K30" s="44">
        <v>17</v>
      </c>
      <c r="L30" s="117">
        <v>56.666666666666657</v>
      </c>
      <c r="M30" s="116">
        <v>0</v>
      </c>
      <c r="N30" s="117">
        <v>0</v>
      </c>
      <c r="O30" s="116">
        <v>1</v>
      </c>
      <c r="P30" s="117">
        <v>3.333333333333333</v>
      </c>
      <c r="Q30" s="116">
        <v>10</v>
      </c>
      <c r="R30" s="117">
        <v>33.333333333333329</v>
      </c>
      <c r="S30" s="116">
        <v>1</v>
      </c>
      <c r="T30" s="117">
        <v>3.333333333333333</v>
      </c>
      <c r="U30" s="116">
        <v>1</v>
      </c>
      <c r="V30" s="118">
        <v>3.333333333333333</v>
      </c>
    </row>
    <row r="31" spans="2:22" ht="8" customHeight="1"/>
    <row r="32" spans="2:22">
      <c r="B32" s="119" t="s">
        <v>49</v>
      </c>
      <c r="D32" s="133">
        <v>2304208</v>
      </c>
      <c r="F32" s="120">
        <v>42692</v>
      </c>
      <c r="G32" s="123">
        <v>1.8527841236555029</v>
      </c>
      <c r="I32" s="120">
        <v>21828</v>
      </c>
      <c r="J32" s="123">
        <v>0.94731031226347617</v>
      </c>
      <c r="K32" s="120">
        <v>18547</v>
      </c>
      <c r="L32" s="122">
        <v>84.968847352024923</v>
      </c>
      <c r="M32" s="121">
        <v>535</v>
      </c>
      <c r="N32" s="122">
        <v>2.4509803921568629</v>
      </c>
      <c r="O32" s="121">
        <v>794</v>
      </c>
      <c r="P32" s="122">
        <v>3.6375297782664471</v>
      </c>
      <c r="Q32" s="121">
        <v>389</v>
      </c>
      <c r="R32" s="122">
        <v>1.7821147150448959</v>
      </c>
      <c r="S32" s="121">
        <v>291</v>
      </c>
      <c r="T32" s="122">
        <v>1.3331500824628919</v>
      </c>
      <c r="U32" s="121">
        <v>1272</v>
      </c>
      <c r="V32" s="123">
        <v>5.8273776800439796</v>
      </c>
    </row>
    <row r="34" spans="2:22">
      <c r="B34" s="244" t="s">
        <v>158</v>
      </c>
      <c r="C34" s="202"/>
      <c r="D34" s="202"/>
      <c r="E34" s="202"/>
      <c r="F34" s="202"/>
      <c r="G34" s="202"/>
      <c r="H34" s="202"/>
      <c r="I34" s="202"/>
      <c r="J34" s="202"/>
      <c r="K34" s="202"/>
      <c r="L34" s="202"/>
      <c r="M34" s="202"/>
      <c r="N34" s="202"/>
      <c r="O34" s="202"/>
      <c r="P34" s="202"/>
      <c r="Q34" s="202"/>
      <c r="R34" s="202"/>
      <c r="S34" s="202"/>
      <c r="T34" s="202"/>
      <c r="U34" s="202"/>
      <c r="V34" s="202"/>
    </row>
    <row r="35" spans="2:22">
      <c r="B35" s="202"/>
      <c r="C35" s="202"/>
      <c r="D35" s="202"/>
      <c r="E35" s="202"/>
      <c r="F35" s="202"/>
      <c r="G35" s="202"/>
      <c r="H35" s="202"/>
      <c r="I35" s="202"/>
      <c r="J35" s="202"/>
      <c r="K35" s="202"/>
      <c r="L35" s="202"/>
      <c r="M35" s="202"/>
      <c r="N35" s="202"/>
      <c r="O35" s="202"/>
      <c r="P35" s="202"/>
      <c r="Q35" s="202"/>
      <c r="R35" s="202"/>
      <c r="S35" s="202"/>
      <c r="T35" s="202"/>
      <c r="U35" s="202"/>
      <c r="V35" s="202"/>
    </row>
  </sheetData>
  <mergeCells count="31">
    <mergeCell ref="A4:V4"/>
    <mergeCell ref="K10"/>
    <mergeCell ref="K8:V8"/>
    <mergeCell ref="O10"/>
    <mergeCell ref="D10"/>
    <mergeCell ref="F10"/>
    <mergeCell ref="J10"/>
    <mergeCell ref="P10"/>
    <mergeCell ref="R10"/>
    <mergeCell ref="B5:V5"/>
    <mergeCell ref="T10"/>
    <mergeCell ref="Q9:R9"/>
    <mergeCell ref="V10"/>
    <mergeCell ref="F8:G9"/>
    <mergeCell ref="U9:V9"/>
    <mergeCell ref="K9:L9"/>
    <mergeCell ref="G10"/>
    <mergeCell ref="M10"/>
    <mergeCell ref="Q10"/>
    <mergeCell ref="D7:D9"/>
    <mergeCell ref="B34:V35"/>
    <mergeCell ref="S10"/>
    <mergeCell ref="B7:B10"/>
    <mergeCell ref="L10"/>
    <mergeCell ref="N10"/>
    <mergeCell ref="I10"/>
    <mergeCell ref="I8:J9"/>
    <mergeCell ref="U10"/>
    <mergeCell ref="M9:N9"/>
    <mergeCell ref="O9:P9"/>
    <mergeCell ref="S9:T9"/>
  </mergeCells>
  <printOptions horizontalCentered="1" verticalCentered="1"/>
  <pageMargins left="0.27777777777777779" right="0.27777777777777779" top="0.27777777777777779" bottom="0.27777777777777779" header="0.1388888888888889" footer="0.1388888888888889"/>
  <pageSetup paperSize="9" scale="62"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AD43"/>
  <sheetViews>
    <sheetView showGridLines="0" workbookViewId="0"/>
  </sheetViews>
  <sheetFormatPr baseColWidth="10" defaultColWidth="8.7265625" defaultRowHeight="14.5"/>
  <cols>
    <col min="1" max="1" width="0.7265625" customWidth="1"/>
    <col min="3" max="3" width="0.7265625" customWidth="1"/>
    <col min="4" max="4" width="10" customWidth="1"/>
    <col min="7" max="7" width="0.7265625" customWidth="1"/>
    <col min="10" max="10" width="0.7265625" customWidth="1"/>
    <col min="13" max="13" width="0.7265625" customWidth="1"/>
    <col min="16" max="16" width="0.7265625" customWidth="1"/>
    <col min="19" max="19" width="0.7265625" customWidth="1"/>
    <col min="22" max="22" width="0.7265625" customWidth="1"/>
    <col min="25" max="25" width="0.7265625" customWidth="1"/>
    <col min="28" max="28" width="0.7265625" customWidth="1"/>
  </cols>
  <sheetData>
    <row r="2" spans="2:30" ht="49" customHeight="1"/>
    <row r="3" spans="2:30" ht="9" customHeight="1"/>
    <row r="4" spans="2:30" ht="21">
      <c r="B4" s="201" t="s">
        <v>198</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row>
    <row r="5" spans="2:30" ht="23"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2:30" ht="9" customHeight="1"/>
    <row r="7" spans="2:30" ht="23" customHeight="1">
      <c r="B7" s="204" t="s">
        <v>159</v>
      </c>
      <c r="D7" s="204" t="s">
        <v>199</v>
      </c>
      <c r="E7" s="204" t="s">
        <v>160</v>
      </c>
      <c r="F7" s="210"/>
      <c r="G7" s="210"/>
      <c r="H7" s="210"/>
      <c r="I7" s="210"/>
      <c r="J7" s="210"/>
      <c r="K7" s="210"/>
      <c r="L7" s="210"/>
      <c r="M7" s="210"/>
      <c r="N7" s="210"/>
      <c r="O7" s="210"/>
      <c r="P7" s="210"/>
      <c r="Q7" s="210"/>
      <c r="R7" s="210"/>
      <c r="S7" s="210"/>
      <c r="T7" s="210"/>
      <c r="U7" s="210"/>
      <c r="V7" s="210"/>
      <c r="W7" s="210"/>
      <c r="X7" s="210"/>
      <c r="Y7" s="210"/>
      <c r="Z7" s="210"/>
      <c r="AA7" s="211"/>
      <c r="AC7" s="204" t="s">
        <v>161</v>
      </c>
      <c r="AD7" s="206"/>
    </row>
    <row r="8" spans="2:30" ht="23" customHeight="1">
      <c r="B8" s="249"/>
      <c r="D8" s="249"/>
      <c r="E8" s="204" t="s">
        <v>162</v>
      </c>
      <c r="F8" s="211"/>
      <c r="H8" s="204" t="s">
        <v>163</v>
      </c>
      <c r="I8" s="211"/>
      <c r="K8" s="204" t="s">
        <v>164</v>
      </c>
      <c r="L8" s="211"/>
      <c r="N8" s="204" t="s">
        <v>165</v>
      </c>
      <c r="O8" s="211"/>
      <c r="Q8" s="204" t="s">
        <v>166</v>
      </c>
      <c r="R8" s="211"/>
      <c r="T8" s="204" t="s">
        <v>167</v>
      </c>
      <c r="U8" s="211"/>
      <c r="W8" s="204" t="s">
        <v>168</v>
      </c>
      <c r="X8" s="211"/>
      <c r="Z8" s="204" t="s">
        <v>169</v>
      </c>
      <c r="AA8" s="211"/>
      <c r="AC8" s="207"/>
      <c r="AD8" s="209"/>
    </row>
    <row r="9" spans="2:30" ht="23" customHeight="1">
      <c r="B9" s="220"/>
      <c r="D9" s="220"/>
      <c r="E9" s="4" t="s">
        <v>119</v>
      </c>
      <c r="F9" s="4" t="s">
        <v>170</v>
      </c>
      <c r="H9" s="4" t="s">
        <v>119</v>
      </c>
      <c r="I9" s="4" t="s">
        <v>170</v>
      </c>
      <c r="K9" s="4" t="s">
        <v>119</v>
      </c>
      <c r="L9" s="4" t="s">
        <v>170</v>
      </c>
      <c r="N9" s="4" t="s">
        <v>119</v>
      </c>
      <c r="O9" s="4" t="s">
        <v>170</v>
      </c>
      <c r="Q9" s="4" t="s">
        <v>119</v>
      </c>
      <c r="R9" s="4" t="s">
        <v>170</v>
      </c>
      <c r="T9" s="4" t="s">
        <v>119</v>
      </c>
      <c r="U9" s="4" t="s">
        <v>170</v>
      </c>
      <c r="W9" s="4" t="s">
        <v>119</v>
      </c>
      <c r="X9" s="4" t="s">
        <v>170</v>
      </c>
      <c r="Z9" s="4" t="s">
        <v>119</v>
      </c>
      <c r="AA9" s="4" t="s">
        <v>170</v>
      </c>
      <c r="AC9" s="4" t="s">
        <v>119</v>
      </c>
      <c r="AD9" s="4" t="s">
        <v>170</v>
      </c>
    </row>
    <row r="10" spans="2:30" ht="9" customHeight="1"/>
    <row r="11" spans="2:30" ht="23" customHeight="1">
      <c r="B11" s="256" t="s">
        <v>120</v>
      </c>
      <c r="D11" s="34" t="s">
        <v>66</v>
      </c>
      <c r="E11" s="95">
        <v>622</v>
      </c>
      <c r="F11" s="124">
        <f t="shared" ref="F11:F20" si="0">IFERROR(E11/AC11*100,"-")</f>
        <v>0.20769957692063673</v>
      </c>
      <c r="H11" s="95">
        <v>11429</v>
      </c>
      <c r="I11" s="124">
        <f t="shared" ref="I11:I20" si="1">IFERROR(H11/AC11*100,"-")</f>
        <v>3.8163962453793521</v>
      </c>
      <c r="K11" s="95">
        <v>6522</v>
      </c>
      <c r="L11" s="124">
        <f t="shared" ref="L11:L20" si="2">IFERROR(K11/AC11*100,"-")</f>
        <v>2.1778402583221745</v>
      </c>
      <c r="N11" s="95">
        <v>8765</v>
      </c>
      <c r="O11" s="124">
        <f t="shared" ref="O11:O20" si="3">IFERROR(N11/AC11*100,"-")</f>
        <v>2.9268276394041495</v>
      </c>
      <c r="Q11" s="95">
        <v>8799</v>
      </c>
      <c r="R11" s="124">
        <f t="shared" ref="R11:R20" si="4">IFERROR(Q11/AC11*100,"-")</f>
        <v>2.9381809924834124</v>
      </c>
      <c r="T11" s="95">
        <v>12609</v>
      </c>
      <c r="U11" s="124">
        <f t="shared" ref="U11:U20" si="5">IFERROR(T11/AC11*100,"-")</f>
        <v>4.2104243816596592</v>
      </c>
      <c r="W11" s="95">
        <v>43882</v>
      </c>
      <c r="X11" s="124">
        <f t="shared" ref="X11:X20" si="6">IFERROR(W11/AC11*100,"-")</f>
        <v>14.653171759535983</v>
      </c>
      <c r="Z11" s="95">
        <v>206843</v>
      </c>
      <c r="AA11" s="124">
        <f t="shared" ref="AA11:AA20" si="7">IFERROR(Z11/AC11*100,"-")</f>
        <v>69.069459146294633</v>
      </c>
      <c r="AC11" s="66">
        <f t="shared" ref="AC11:AC20" si="8">E11+H11+K11+N11+Q11+T11+W11+Z11</f>
        <v>299471</v>
      </c>
      <c r="AD11" s="134">
        <f t="shared" ref="AD11:AD20" si="9">F11+I11+L11+O11+R11+U11+X11+AA11</f>
        <v>100</v>
      </c>
    </row>
    <row r="12" spans="2:30" ht="23" customHeight="1">
      <c r="B12" s="223"/>
      <c r="D12" s="35" t="s">
        <v>65</v>
      </c>
      <c r="E12" s="72">
        <v>924</v>
      </c>
      <c r="F12" s="125">
        <f t="shared" si="0"/>
        <v>0.2176586151823951</v>
      </c>
      <c r="H12" s="72">
        <v>14916</v>
      </c>
      <c r="I12" s="125">
        <f t="shared" si="1"/>
        <v>3.5136319308015209</v>
      </c>
      <c r="K12" s="72">
        <v>8757</v>
      </c>
      <c r="L12" s="125">
        <f t="shared" si="2"/>
        <v>2.0628100575240627</v>
      </c>
      <c r="N12" s="72">
        <v>11964</v>
      </c>
      <c r="O12" s="125">
        <f t="shared" si="3"/>
        <v>2.8182550563227</v>
      </c>
      <c r="Q12" s="72">
        <v>13980</v>
      </c>
      <c r="R12" s="125">
        <f t="shared" si="4"/>
        <v>3.2931465803570168</v>
      </c>
      <c r="T12" s="72">
        <v>23876</v>
      </c>
      <c r="U12" s="125">
        <f t="shared" si="5"/>
        <v>5.624260926509594</v>
      </c>
      <c r="W12" s="72">
        <v>78633</v>
      </c>
      <c r="X12" s="125">
        <f t="shared" si="6"/>
        <v>18.522889488784926</v>
      </c>
      <c r="Z12" s="72">
        <v>271468</v>
      </c>
      <c r="AA12" s="125">
        <f t="shared" si="7"/>
        <v>63.94734734451778</v>
      </c>
      <c r="AC12" s="141">
        <f t="shared" si="8"/>
        <v>424518</v>
      </c>
      <c r="AD12" s="142">
        <f t="shared" si="9"/>
        <v>100</v>
      </c>
    </row>
    <row r="13" spans="2:30" ht="23" customHeight="1">
      <c r="B13" s="223"/>
      <c r="D13" s="35" t="s">
        <v>64</v>
      </c>
      <c r="E13" s="72">
        <v>354</v>
      </c>
      <c r="F13" s="125">
        <f t="shared" si="0"/>
        <v>8.03734413455513E-2</v>
      </c>
      <c r="H13" s="72">
        <v>12717</v>
      </c>
      <c r="I13" s="125">
        <f t="shared" si="1"/>
        <v>2.8873137107101017</v>
      </c>
      <c r="K13" s="72">
        <v>8768</v>
      </c>
      <c r="L13" s="125">
        <f t="shared" si="2"/>
        <v>1.9907184568299263</v>
      </c>
      <c r="N13" s="72">
        <v>11069</v>
      </c>
      <c r="O13" s="125">
        <f t="shared" si="3"/>
        <v>2.5131458255760095</v>
      </c>
      <c r="Q13" s="72">
        <v>15853</v>
      </c>
      <c r="R13" s="125">
        <f t="shared" si="4"/>
        <v>3.5993225018390538</v>
      </c>
      <c r="T13" s="72">
        <v>28841</v>
      </c>
      <c r="U13" s="125">
        <f t="shared" si="5"/>
        <v>6.5481650334662298</v>
      </c>
      <c r="W13" s="72">
        <v>106364</v>
      </c>
      <c r="X13" s="125">
        <f t="shared" si="6"/>
        <v>24.149267557283103</v>
      </c>
      <c r="Z13" s="72">
        <v>256478</v>
      </c>
      <c r="AA13" s="125">
        <f t="shared" si="7"/>
        <v>58.23169347295002</v>
      </c>
      <c r="AC13" s="141">
        <f t="shared" si="8"/>
        <v>440444</v>
      </c>
      <c r="AD13" s="142">
        <f t="shared" si="9"/>
        <v>100</v>
      </c>
    </row>
    <row r="14" spans="2:30" ht="23" customHeight="1">
      <c r="B14" s="223"/>
      <c r="D14" s="35" t="s">
        <v>62</v>
      </c>
      <c r="E14" s="72">
        <v>740</v>
      </c>
      <c r="F14" s="125">
        <f t="shared" si="0"/>
        <v>0.28208529649451841</v>
      </c>
      <c r="H14" s="72">
        <v>12758</v>
      </c>
      <c r="I14" s="125">
        <f t="shared" si="1"/>
        <v>4.8633029901041427</v>
      </c>
      <c r="K14" s="72">
        <v>6011</v>
      </c>
      <c r="L14" s="125">
        <f t="shared" si="2"/>
        <v>2.2913712394980403</v>
      </c>
      <c r="N14" s="72">
        <v>6076</v>
      </c>
      <c r="O14" s="125">
        <f t="shared" si="3"/>
        <v>2.3161490020279647</v>
      </c>
      <c r="Q14" s="72">
        <v>9459</v>
      </c>
      <c r="R14" s="125">
        <f t="shared" si="4"/>
        <v>3.6057362426238506</v>
      </c>
      <c r="T14" s="72">
        <v>19060</v>
      </c>
      <c r="U14" s="125">
        <f t="shared" si="5"/>
        <v>7.2656023664669194</v>
      </c>
      <c r="W14" s="72">
        <v>78884</v>
      </c>
      <c r="X14" s="125">
        <f t="shared" si="6"/>
        <v>30.070292606315661</v>
      </c>
      <c r="Z14" s="72">
        <v>129344</v>
      </c>
      <c r="AA14" s="125">
        <f t="shared" si="7"/>
        <v>49.305460256468905</v>
      </c>
      <c r="AC14" s="141">
        <f t="shared" si="8"/>
        <v>262332</v>
      </c>
      <c r="AD14" s="142">
        <f t="shared" si="9"/>
        <v>100</v>
      </c>
    </row>
    <row r="15" spans="2:30" ht="23" customHeight="1">
      <c r="B15" s="231"/>
      <c r="D15" s="31" t="s">
        <v>161</v>
      </c>
      <c r="E15" s="60">
        <f>SUM(E11:E14)</f>
        <v>2640</v>
      </c>
      <c r="F15" s="137">
        <f t="shared" si="0"/>
        <v>0.18503397546197167</v>
      </c>
      <c r="H15" s="60">
        <f>SUM(H11:H14)</f>
        <v>51820</v>
      </c>
      <c r="I15" s="137">
        <f t="shared" si="1"/>
        <v>3.6319926547118833</v>
      </c>
      <c r="K15" s="60">
        <f>SUM(K11:K14)</f>
        <v>30058</v>
      </c>
      <c r="L15" s="137">
        <f t="shared" si="2"/>
        <v>2.1067239524378576</v>
      </c>
      <c r="N15" s="60">
        <f>SUM(N11:N14)</f>
        <v>37874</v>
      </c>
      <c r="O15" s="137">
        <f t="shared" si="3"/>
        <v>2.6545366616086041</v>
      </c>
      <c r="Q15" s="60">
        <f>SUM(Q11:Q14)</f>
        <v>48091</v>
      </c>
      <c r="R15" s="137">
        <f t="shared" si="4"/>
        <v>3.3706321643718478</v>
      </c>
      <c r="T15" s="60">
        <f>SUM(T11:T14)</f>
        <v>84386</v>
      </c>
      <c r="U15" s="137">
        <f t="shared" si="5"/>
        <v>5.9144988838386139</v>
      </c>
      <c r="W15" s="60">
        <f>SUM(W11:W14)</f>
        <v>307763</v>
      </c>
      <c r="X15" s="137">
        <f t="shared" si="6"/>
        <v>21.570686132614693</v>
      </c>
      <c r="Z15" s="60">
        <f>SUM(Z11:Z14)</f>
        <v>864133</v>
      </c>
      <c r="AA15" s="137">
        <f t="shared" si="7"/>
        <v>60.565895574954531</v>
      </c>
      <c r="AC15" s="60">
        <f t="shared" si="8"/>
        <v>1426765</v>
      </c>
      <c r="AD15" s="137">
        <f t="shared" si="9"/>
        <v>100</v>
      </c>
    </row>
    <row r="16" spans="2:30" ht="23" customHeight="1">
      <c r="B16" s="256" t="s">
        <v>121</v>
      </c>
      <c r="D16" s="34" t="s">
        <v>66</v>
      </c>
      <c r="E16" s="95">
        <v>877</v>
      </c>
      <c r="F16" s="124">
        <f t="shared" si="0"/>
        <v>0.5034818901525373</v>
      </c>
      <c r="H16" s="95">
        <v>25156</v>
      </c>
      <c r="I16" s="124">
        <f t="shared" si="1"/>
        <v>14.441950317761945</v>
      </c>
      <c r="K16" s="95">
        <v>10620</v>
      </c>
      <c r="L16" s="124">
        <f t="shared" si="2"/>
        <v>6.0968958647889915</v>
      </c>
      <c r="N16" s="95">
        <v>10960</v>
      </c>
      <c r="O16" s="124">
        <f t="shared" si="3"/>
        <v>6.2920883877671692</v>
      </c>
      <c r="Q16" s="95">
        <v>9987</v>
      </c>
      <c r="R16" s="124">
        <f t="shared" si="4"/>
        <v>5.733493314656088</v>
      </c>
      <c r="T16" s="95">
        <v>13983</v>
      </c>
      <c r="U16" s="124">
        <f t="shared" si="5"/>
        <v>8.027579555305504</v>
      </c>
      <c r="W16" s="95">
        <v>33601</v>
      </c>
      <c r="X16" s="124">
        <f t="shared" si="6"/>
        <v>19.290188131146412</v>
      </c>
      <c r="Z16" s="95">
        <v>69003</v>
      </c>
      <c r="AA16" s="124">
        <f t="shared" si="7"/>
        <v>39.614322538421355</v>
      </c>
      <c r="AC16" s="66">
        <f t="shared" si="8"/>
        <v>174187</v>
      </c>
      <c r="AD16" s="134">
        <f t="shared" si="9"/>
        <v>100</v>
      </c>
    </row>
    <row r="17" spans="2:30" ht="23" customHeight="1">
      <c r="B17" s="223"/>
      <c r="D17" s="35" t="s">
        <v>65</v>
      </c>
      <c r="E17" s="72">
        <v>1109</v>
      </c>
      <c r="F17" s="125">
        <f t="shared" si="0"/>
        <v>0.42005984621794629</v>
      </c>
      <c r="H17" s="72">
        <v>37198</v>
      </c>
      <c r="I17" s="125">
        <f t="shared" si="1"/>
        <v>14.089617817506914</v>
      </c>
      <c r="K17" s="72">
        <v>14242</v>
      </c>
      <c r="L17" s="125">
        <f t="shared" si="2"/>
        <v>5.3944926328548162</v>
      </c>
      <c r="N17" s="72">
        <v>15793</v>
      </c>
      <c r="O17" s="125">
        <f t="shared" si="3"/>
        <v>5.9819703799098516</v>
      </c>
      <c r="Q17" s="72">
        <v>16322</v>
      </c>
      <c r="R17" s="125">
        <f t="shared" si="4"/>
        <v>6.1823415779705311</v>
      </c>
      <c r="T17" s="72">
        <v>25689</v>
      </c>
      <c r="U17" s="125">
        <f t="shared" si="5"/>
        <v>9.7303132457103896</v>
      </c>
      <c r="W17" s="72">
        <v>54972</v>
      </c>
      <c r="X17" s="125">
        <f t="shared" si="6"/>
        <v>20.821938562933223</v>
      </c>
      <c r="Z17" s="72">
        <v>98685</v>
      </c>
      <c r="AA17" s="125">
        <f t="shared" si="7"/>
        <v>37.379265936896324</v>
      </c>
      <c r="AC17" s="141">
        <f t="shared" si="8"/>
        <v>264010</v>
      </c>
      <c r="AD17" s="142">
        <f t="shared" si="9"/>
        <v>100</v>
      </c>
    </row>
    <row r="18" spans="2:30" ht="23" customHeight="1">
      <c r="B18" s="223"/>
      <c r="D18" s="35" t="s">
        <v>64</v>
      </c>
      <c r="E18" s="72">
        <v>504</v>
      </c>
      <c r="F18" s="125">
        <f t="shared" si="0"/>
        <v>0.18737452598706225</v>
      </c>
      <c r="H18" s="72">
        <v>28581</v>
      </c>
      <c r="I18" s="125">
        <f t="shared" si="1"/>
        <v>10.625697077849654</v>
      </c>
      <c r="K18" s="72">
        <v>15134</v>
      </c>
      <c r="L18" s="125">
        <f t="shared" si="2"/>
        <v>5.6264406275559526</v>
      </c>
      <c r="N18" s="72">
        <v>15499</v>
      </c>
      <c r="O18" s="125">
        <f t="shared" si="3"/>
        <v>5.7621384489553122</v>
      </c>
      <c r="Q18" s="72">
        <v>17571</v>
      </c>
      <c r="R18" s="125">
        <f t="shared" si="4"/>
        <v>6.532455944679902</v>
      </c>
      <c r="T18" s="72">
        <v>27929</v>
      </c>
      <c r="U18" s="125">
        <f t="shared" si="5"/>
        <v>10.383299873596549</v>
      </c>
      <c r="W18" s="72">
        <v>59025</v>
      </c>
      <c r="X18" s="125">
        <f t="shared" si="6"/>
        <v>21.944010707115773</v>
      </c>
      <c r="Z18" s="72">
        <v>104737</v>
      </c>
      <c r="AA18" s="125">
        <f t="shared" si="7"/>
        <v>38.938582794259794</v>
      </c>
      <c r="AC18" s="141">
        <f t="shared" si="8"/>
        <v>268980</v>
      </c>
      <c r="AD18" s="142">
        <f t="shared" si="9"/>
        <v>100</v>
      </c>
    </row>
    <row r="19" spans="2:30" ht="23" customHeight="1">
      <c r="B19" s="223"/>
      <c r="D19" s="35" t="s">
        <v>62</v>
      </c>
      <c r="E19" s="72">
        <v>900</v>
      </c>
      <c r="F19" s="125">
        <f t="shared" si="0"/>
        <v>0.52858468513972257</v>
      </c>
      <c r="H19" s="72">
        <v>18509</v>
      </c>
      <c r="I19" s="125">
        <f t="shared" si="1"/>
        <v>10.870637708056806</v>
      </c>
      <c r="K19" s="72">
        <v>9459</v>
      </c>
      <c r="L19" s="125">
        <f t="shared" si="2"/>
        <v>5.5554250408184842</v>
      </c>
      <c r="N19" s="72">
        <v>7247</v>
      </c>
      <c r="O19" s="125">
        <f t="shared" si="3"/>
        <v>4.2562813480084101</v>
      </c>
      <c r="Q19" s="72">
        <v>8486</v>
      </c>
      <c r="R19" s="125">
        <f t="shared" si="4"/>
        <v>4.9839662645507623</v>
      </c>
      <c r="T19" s="72">
        <v>16340</v>
      </c>
      <c r="U19" s="125">
        <f t="shared" si="5"/>
        <v>9.5967486168700731</v>
      </c>
      <c r="W19" s="72">
        <v>41827</v>
      </c>
      <c r="X19" s="125">
        <f t="shared" si="6"/>
        <v>24.565679583710196</v>
      </c>
      <c r="Z19" s="72">
        <v>67498</v>
      </c>
      <c r="AA19" s="125">
        <f t="shared" si="7"/>
        <v>39.642676752845546</v>
      </c>
      <c r="AC19" s="141">
        <f t="shared" si="8"/>
        <v>170266</v>
      </c>
      <c r="AD19" s="142">
        <f t="shared" si="9"/>
        <v>100</v>
      </c>
    </row>
    <row r="20" spans="2:30" ht="23" customHeight="1">
      <c r="B20" s="231"/>
      <c r="D20" s="31" t="s">
        <v>161</v>
      </c>
      <c r="E20" s="60">
        <f>SUM(E16:E19)</f>
        <v>3390</v>
      </c>
      <c r="F20" s="137">
        <f t="shared" si="0"/>
        <v>0.38634988255647373</v>
      </c>
      <c r="H20" s="60">
        <f>SUM(H16:H19)</f>
        <v>109444</v>
      </c>
      <c r="I20" s="137">
        <f t="shared" si="1"/>
        <v>12.473060928174252</v>
      </c>
      <c r="K20" s="60">
        <f>SUM(K16:K19)</f>
        <v>49455</v>
      </c>
      <c r="L20" s="137">
        <f t="shared" si="2"/>
        <v>5.6362635521623625</v>
      </c>
      <c r="N20" s="60">
        <f>SUM(N16:N19)</f>
        <v>49499</v>
      </c>
      <c r="O20" s="137">
        <f t="shared" si="3"/>
        <v>5.6412781229094087</v>
      </c>
      <c r="Q20" s="60">
        <f>SUM(Q16:Q19)</f>
        <v>52366</v>
      </c>
      <c r="R20" s="137">
        <f t="shared" si="4"/>
        <v>5.9680229940862262</v>
      </c>
      <c r="T20" s="60">
        <f>SUM(T16:T19)</f>
        <v>83941</v>
      </c>
      <c r="U20" s="137">
        <f t="shared" si="5"/>
        <v>9.5665473426763903</v>
      </c>
      <c r="W20" s="60">
        <f>SUM(W16:W19)</f>
        <v>189425</v>
      </c>
      <c r="X20" s="137">
        <f t="shared" si="6"/>
        <v>21.588296903616531</v>
      </c>
      <c r="Z20" s="60">
        <f>SUM(Z16:Z19)</f>
        <v>339923</v>
      </c>
      <c r="AA20" s="137">
        <f t="shared" si="7"/>
        <v>38.74018027381836</v>
      </c>
      <c r="AC20" s="60">
        <f t="shared" si="8"/>
        <v>877443</v>
      </c>
      <c r="AD20" s="137">
        <f t="shared" si="9"/>
        <v>100</v>
      </c>
    </row>
    <row r="21" spans="2:30" ht="9" customHeight="1"/>
    <row r="22" spans="2:30" ht="23" customHeight="1">
      <c r="B22" s="253" t="s">
        <v>171</v>
      </c>
      <c r="C22" s="254"/>
      <c r="D22" s="255"/>
      <c r="E22" s="143">
        <v>6030</v>
      </c>
      <c r="F22" s="144">
        <f>IFERROR(E22/AC22*100,"-")</f>
        <v>0.26169512474568268</v>
      </c>
      <c r="G22" s="9"/>
      <c r="H22" s="143">
        <v>161264</v>
      </c>
      <c r="I22" s="144">
        <f>IFERROR(H22/AC22*100,"-")</f>
        <v>6.9986737308437439</v>
      </c>
      <c r="J22" s="9"/>
      <c r="K22" s="143">
        <v>79513</v>
      </c>
      <c r="L22" s="144">
        <f>IFERROR(K22/AC22*100,"-")</f>
        <v>3.4507735412775236</v>
      </c>
      <c r="M22" s="9"/>
      <c r="N22" s="143">
        <v>87373</v>
      </c>
      <c r="O22" s="144">
        <f>IFERROR(N22/AC22*100,"-")</f>
        <v>3.7918885795032393</v>
      </c>
      <c r="P22" s="9"/>
      <c r="Q22" s="143">
        <v>100457</v>
      </c>
      <c r="R22" s="144">
        <f>IFERROR(Q22/AC22*100,"-")</f>
        <v>4.3597192614555631</v>
      </c>
      <c r="S22" s="9"/>
      <c r="T22" s="143">
        <v>168327</v>
      </c>
      <c r="U22" s="144">
        <f>IFERROR(T22/AC22*100,"-")</f>
        <v>7.3051998777888105</v>
      </c>
      <c r="V22" s="9"/>
      <c r="W22" s="143">
        <v>497188</v>
      </c>
      <c r="X22" s="144">
        <f>IFERROR(W22/AC22*100,"-")</f>
        <v>21.577392318749002</v>
      </c>
      <c r="Y22" s="9"/>
      <c r="Z22" s="143">
        <v>1204056</v>
      </c>
      <c r="AA22" s="144">
        <f>IFERROR(Z22/AC22*100,"-")</f>
        <v>52.254657565636428</v>
      </c>
      <c r="AB22" s="9"/>
      <c r="AC22" s="143">
        <f>E22+H22+K22+N22+Q22+T22+W22+Z22</f>
        <v>2304208</v>
      </c>
      <c r="AD22" s="144">
        <f>F22+I22+L22+O22+R22+U22+X22+AA22</f>
        <v>100</v>
      </c>
    </row>
    <row r="43" spans="2:2">
      <c r="B43" s="32" t="s">
        <v>172</v>
      </c>
    </row>
  </sheetData>
  <mergeCells count="17">
    <mergeCell ref="B5:AC5"/>
    <mergeCell ref="K8:L8"/>
    <mergeCell ref="AC7:AD8"/>
    <mergeCell ref="B4:AD4"/>
    <mergeCell ref="B11:B15"/>
    <mergeCell ref="B22:D22"/>
    <mergeCell ref="D7:D9"/>
    <mergeCell ref="B7:B9"/>
    <mergeCell ref="T8:U8"/>
    <mergeCell ref="E7:AA7"/>
    <mergeCell ref="E8:F8"/>
    <mergeCell ref="B16:B20"/>
    <mergeCell ref="Q8:R8"/>
    <mergeCell ref="W8:X8"/>
    <mergeCell ref="H8:I8"/>
    <mergeCell ref="Z8:AA8"/>
    <mergeCell ref="N8:O8"/>
  </mergeCells>
  <printOptions horizontalCentered="1" verticalCentered="1"/>
  <pageMargins left="0.27777777777777779" right="0.27777777777777779" top="0.27777777777777779" bottom="0.27777777777777779" header="0.1388888888888889" footer="0.1388888888888889"/>
  <pageSetup paperSize="9" scale="72"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6:T7"/>
  <sheetViews>
    <sheetView showGridLines="0" workbookViewId="0"/>
  </sheetViews>
  <sheetFormatPr baseColWidth="10" defaultColWidth="8.7265625" defaultRowHeight="14.5"/>
  <sheetData>
    <row r="6" spans="1:20" ht="21">
      <c r="A6" s="201" t="s">
        <v>200</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6:T7"/>
  <sheetViews>
    <sheetView showGridLines="0" workbookViewId="0"/>
  </sheetViews>
  <sheetFormatPr baseColWidth="10" defaultColWidth="8.7265625" defaultRowHeight="14.5"/>
  <sheetData>
    <row r="6" spans="1:20" ht="21">
      <c r="A6" s="201" t="s">
        <v>201</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Y30"/>
  <sheetViews>
    <sheetView showGridLines="0" workbookViewId="0"/>
  </sheetViews>
  <sheetFormatPr baseColWidth="10" defaultColWidth="8.7265625" defaultRowHeight="14.5"/>
  <cols>
    <col min="1" max="1" width="0.7265625" customWidth="1"/>
    <col min="2" max="2" width="26.453125" customWidth="1"/>
    <col min="3" max="3" width="0.36328125" customWidth="1"/>
    <col min="4" max="4" width="9.08984375" customWidth="1"/>
    <col min="5" max="5" width="0.36328125" customWidth="1"/>
    <col min="6" max="6" width="10" customWidth="1"/>
    <col min="7" max="7" width="7.08984375" customWidth="1"/>
    <col min="8" max="8" width="10" customWidth="1"/>
    <col min="9" max="9" width="7.08984375" customWidth="1"/>
    <col min="10" max="10" width="10" customWidth="1"/>
    <col min="11" max="11" width="7.08984375" customWidth="1"/>
    <col min="12" max="12" width="10" customWidth="1"/>
    <col min="13" max="13" width="7.08984375" customWidth="1"/>
    <col min="14" max="14" width="10" customWidth="1"/>
    <col min="15" max="15" width="7.08984375" customWidth="1"/>
    <col min="16" max="16" width="10" customWidth="1"/>
    <col min="17" max="17" width="7.08984375" customWidth="1"/>
    <col min="18" max="18" width="10" customWidth="1"/>
    <col min="19" max="19" width="7.08984375" customWidth="1"/>
    <col min="20" max="20" width="10" customWidth="1"/>
    <col min="21" max="21" width="7.08984375" customWidth="1"/>
    <col min="22" max="22" width="10" customWidth="1"/>
    <col min="23" max="23" width="7.08984375" customWidth="1"/>
    <col min="24" max="24" width="0.36328125" customWidth="1"/>
    <col min="25" max="25" width="11.08984375" customWidth="1"/>
  </cols>
  <sheetData>
    <row r="1" spans="1:25" ht="9" customHeight="1"/>
    <row r="2" spans="1:25" ht="54.5" customHeight="1"/>
    <row r="3" spans="1:25" ht="19" customHeight="1">
      <c r="A3" s="201" t="s">
        <v>202</v>
      </c>
      <c r="B3" s="202"/>
      <c r="C3" s="202"/>
      <c r="D3" s="202"/>
      <c r="E3" s="202"/>
      <c r="F3" s="202"/>
      <c r="G3" s="202"/>
      <c r="H3" s="202"/>
      <c r="I3" s="202"/>
      <c r="J3" s="202"/>
      <c r="K3" s="202"/>
      <c r="L3" s="202"/>
      <c r="M3" s="202"/>
      <c r="N3" s="202"/>
      <c r="O3" s="202"/>
      <c r="P3" s="202"/>
      <c r="Q3" s="202"/>
      <c r="R3" s="202"/>
      <c r="S3" s="202"/>
      <c r="T3" s="202"/>
      <c r="U3" s="202"/>
      <c r="V3" s="202"/>
      <c r="W3" s="202"/>
      <c r="X3" s="202"/>
    </row>
    <row r="4" spans="1:25" ht="14.5" customHeight="1">
      <c r="B4" s="203" t="s">
        <v>113</v>
      </c>
      <c r="C4" s="202"/>
      <c r="D4" s="202"/>
      <c r="E4" s="202"/>
      <c r="F4" s="202"/>
      <c r="G4" s="202"/>
      <c r="H4" s="202"/>
      <c r="I4" s="202"/>
      <c r="J4" s="202"/>
      <c r="K4" s="202"/>
      <c r="L4" s="202"/>
      <c r="M4" s="202"/>
      <c r="N4" s="202"/>
      <c r="O4" s="202"/>
      <c r="P4" s="202"/>
      <c r="Q4" s="202"/>
      <c r="R4" s="202"/>
      <c r="S4" s="202"/>
      <c r="T4" s="202"/>
      <c r="U4" s="202"/>
      <c r="V4" s="202"/>
      <c r="W4" s="202"/>
      <c r="X4" s="202"/>
    </row>
    <row r="5" spans="1:25" ht="5.5" customHeight="1"/>
    <row r="6" spans="1:25" ht="19.5" customHeight="1">
      <c r="F6" s="258" t="s">
        <v>203</v>
      </c>
      <c r="G6" s="215"/>
      <c r="H6" s="215"/>
      <c r="I6" s="215"/>
      <c r="J6" s="215"/>
      <c r="K6" s="215"/>
      <c r="L6" s="215"/>
      <c r="M6" s="215"/>
      <c r="N6" s="215"/>
      <c r="O6" s="215"/>
      <c r="P6" s="215"/>
      <c r="Q6" s="215"/>
      <c r="R6" s="215"/>
      <c r="S6" s="215"/>
      <c r="T6" s="215"/>
      <c r="U6" s="215"/>
      <c r="V6" s="215"/>
      <c r="W6" s="216"/>
    </row>
    <row r="7" spans="1:25" ht="64.5" customHeight="1">
      <c r="B7" s="222" t="s">
        <v>114</v>
      </c>
      <c r="D7" s="36" t="s">
        <v>204</v>
      </c>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37" t="s">
        <v>210</v>
      </c>
    </row>
    <row r="8" spans="1:25" ht="20.5" customHeight="1">
      <c r="B8" s="224"/>
      <c r="D8" s="38" t="s">
        <v>119</v>
      </c>
      <c r="F8" s="20" t="s">
        <v>119</v>
      </c>
      <c r="G8" s="28" t="s">
        <v>58</v>
      </c>
      <c r="H8" s="28" t="s">
        <v>119</v>
      </c>
      <c r="I8" s="28" t="s">
        <v>58</v>
      </c>
      <c r="J8" s="28" t="s">
        <v>119</v>
      </c>
      <c r="K8" s="28" t="s">
        <v>58</v>
      </c>
      <c r="L8" s="28" t="s">
        <v>119</v>
      </c>
      <c r="M8" s="28" t="s">
        <v>58</v>
      </c>
      <c r="N8" s="28" t="s">
        <v>119</v>
      </c>
      <c r="O8" s="28" t="s">
        <v>58</v>
      </c>
      <c r="P8" s="28" t="s">
        <v>119</v>
      </c>
      <c r="Q8" s="28" t="s">
        <v>58</v>
      </c>
      <c r="R8" s="28" t="s">
        <v>119</v>
      </c>
      <c r="S8" s="28" t="s">
        <v>58</v>
      </c>
      <c r="T8" s="28" t="s">
        <v>119</v>
      </c>
      <c r="U8" s="28" t="s">
        <v>58</v>
      </c>
      <c r="V8" s="28" t="s">
        <v>119</v>
      </c>
      <c r="W8" s="21" t="s">
        <v>58</v>
      </c>
      <c r="Y8" s="38" t="s">
        <v>119</v>
      </c>
    </row>
    <row r="9" spans="1:25" ht="8.5" customHeight="1"/>
    <row r="10" spans="1:25">
      <c r="B10" s="107" t="s">
        <v>88</v>
      </c>
      <c r="D10" s="98">
        <v>358621</v>
      </c>
      <c r="F10" s="95">
        <v>409</v>
      </c>
      <c r="G10" s="124">
        <v>7.2466977914403916E-2</v>
      </c>
      <c r="H10" s="95">
        <v>199196</v>
      </c>
      <c r="I10" s="124">
        <v>35.293721595690961</v>
      </c>
      <c r="J10" s="95">
        <v>208546</v>
      </c>
      <c r="K10" s="124">
        <v>36.950362777841761</v>
      </c>
      <c r="L10" s="95">
        <v>17373</v>
      </c>
      <c r="M10" s="124">
        <v>3.0781633430487512</v>
      </c>
      <c r="N10" s="95">
        <v>32551</v>
      </c>
      <c r="O10" s="124">
        <v>5.7674146652610316</v>
      </c>
      <c r="P10" s="95">
        <v>3911</v>
      </c>
      <c r="Q10" s="124">
        <v>0.69295440250179396</v>
      </c>
      <c r="R10" s="95">
        <v>102397</v>
      </c>
      <c r="S10" s="124">
        <v>18.142790067240139</v>
      </c>
      <c r="T10" s="95">
        <v>12</v>
      </c>
      <c r="U10" s="124">
        <v>2.126170501156105E-3</v>
      </c>
      <c r="V10" s="95">
        <v>564395</v>
      </c>
      <c r="W10" s="124">
        <v>100</v>
      </c>
      <c r="Y10" s="145">
        <v>1.573792388064279</v>
      </c>
    </row>
    <row r="11" spans="1:25">
      <c r="B11" s="111" t="s">
        <v>89</v>
      </c>
      <c r="D11" s="75">
        <v>51639</v>
      </c>
      <c r="F11" s="72">
        <v>5300</v>
      </c>
      <c r="G11" s="125">
        <v>7.735419464066787</v>
      </c>
      <c r="H11" s="72">
        <v>11736</v>
      </c>
      <c r="I11" s="125">
        <v>17.12884581703544</v>
      </c>
      <c r="J11" s="72">
        <v>6431</v>
      </c>
      <c r="K11" s="125">
        <v>9.3861287874365118</v>
      </c>
      <c r="L11" s="72">
        <v>1848</v>
      </c>
      <c r="M11" s="125">
        <v>2.6971802206783821</v>
      </c>
      <c r="N11" s="72">
        <v>4036</v>
      </c>
      <c r="O11" s="125">
        <v>5.8905948975421802</v>
      </c>
      <c r="P11" s="72">
        <v>11227</v>
      </c>
      <c r="Q11" s="125">
        <v>16.38595364586374</v>
      </c>
      <c r="R11" s="72">
        <v>27938</v>
      </c>
      <c r="S11" s="125">
        <v>40.775877167376962</v>
      </c>
      <c r="T11" s="72">
        <v>0</v>
      </c>
      <c r="U11" s="125">
        <v>0</v>
      </c>
      <c r="V11" s="72">
        <v>68516</v>
      </c>
      <c r="W11" s="125">
        <v>100</v>
      </c>
      <c r="Y11" s="146">
        <v>1.3268266232885999</v>
      </c>
    </row>
    <row r="12" spans="1:25">
      <c r="B12" s="111" t="s">
        <v>90</v>
      </c>
      <c r="D12" s="75">
        <v>36078</v>
      </c>
      <c r="F12" s="72">
        <v>6501</v>
      </c>
      <c r="G12" s="125">
        <v>12.42783406614414</v>
      </c>
      <c r="H12" s="72">
        <v>10968</v>
      </c>
      <c r="I12" s="125">
        <v>20.967310265723569</v>
      </c>
      <c r="J12" s="72">
        <v>8547</v>
      </c>
      <c r="K12" s="125">
        <v>16.33913209711336</v>
      </c>
      <c r="L12" s="72">
        <v>2253</v>
      </c>
      <c r="M12" s="125">
        <v>4.3070158669470464</v>
      </c>
      <c r="N12" s="72">
        <v>4095</v>
      </c>
      <c r="O12" s="125">
        <v>7.8283311030395719</v>
      </c>
      <c r="P12" s="72">
        <v>5357</v>
      </c>
      <c r="Q12" s="125">
        <v>10.24087172624737</v>
      </c>
      <c r="R12" s="72">
        <v>14557</v>
      </c>
      <c r="S12" s="125">
        <v>27.82833110303957</v>
      </c>
      <c r="T12" s="72">
        <v>32</v>
      </c>
      <c r="U12" s="125">
        <v>6.1173771745364168E-2</v>
      </c>
      <c r="V12" s="72">
        <v>52310</v>
      </c>
      <c r="W12" s="125">
        <v>100</v>
      </c>
      <c r="Y12" s="146">
        <v>1.4499140750595929</v>
      </c>
    </row>
    <row r="13" spans="1:25">
      <c r="B13" s="111" t="s">
        <v>91</v>
      </c>
      <c r="D13" s="75">
        <v>35374</v>
      </c>
      <c r="F13" s="72">
        <v>3694</v>
      </c>
      <c r="G13" s="125">
        <v>6.1639606868127288</v>
      </c>
      <c r="H13" s="72">
        <v>20053</v>
      </c>
      <c r="I13" s="125">
        <v>33.461262493951168</v>
      </c>
      <c r="J13" s="72">
        <v>2670</v>
      </c>
      <c r="K13" s="125">
        <v>4.4552720719518097</v>
      </c>
      <c r="L13" s="72">
        <v>1860</v>
      </c>
      <c r="M13" s="125">
        <v>3.1036726793372158</v>
      </c>
      <c r="N13" s="72">
        <v>3098</v>
      </c>
      <c r="O13" s="125">
        <v>5.1694505164444591</v>
      </c>
      <c r="P13" s="72">
        <v>820</v>
      </c>
      <c r="Q13" s="125">
        <v>1.3682858048690949</v>
      </c>
      <c r="R13" s="72">
        <v>27734</v>
      </c>
      <c r="S13" s="125">
        <v>46.278095746633518</v>
      </c>
      <c r="T13" s="72">
        <v>0</v>
      </c>
      <c r="U13" s="125">
        <v>0</v>
      </c>
      <c r="V13" s="72">
        <v>59929</v>
      </c>
      <c r="W13" s="125">
        <v>100</v>
      </c>
      <c r="Y13" s="146">
        <v>1.6941538983434159</v>
      </c>
    </row>
    <row r="14" spans="1:25">
      <c r="B14" s="111" t="s">
        <v>92</v>
      </c>
      <c r="D14" s="75">
        <v>77018</v>
      </c>
      <c r="F14" s="72">
        <v>2335</v>
      </c>
      <c r="G14" s="125">
        <v>2.3068335622054712</v>
      </c>
      <c r="H14" s="72">
        <v>14079</v>
      </c>
      <c r="I14" s="125">
        <v>13.909169045948961</v>
      </c>
      <c r="J14" s="72">
        <v>1800</v>
      </c>
      <c r="K14" s="125">
        <v>1.778287114333982</v>
      </c>
      <c r="L14" s="72">
        <v>5722</v>
      </c>
      <c r="M14" s="125">
        <v>5.6529771490105807</v>
      </c>
      <c r="N14" s="72">
        <v>6169</v>
      </c>
      <c r="O14" s="125">
        <v>6.0945851157368534</v>
      </c>
      <c r="P14" s="72">
        <v>36597</v>
      </c>
      <c r="Q14" s="125">
        <v>36.15554084626708</v>
      </c>
      <c r="R14" s="72">
        <v>33961</v>
      </c>
      <c r="S14" s="125">
        <v>33.551338161053543</v>
      </c>
      <c r="T14" s="72">
        <v>558</v>
      </c>
      <c r="U14" s="125">
        <v>0.55126900544353441</v>
      </c>
      <c r="V14" s="72">
        <v>101221</v>
      </c>
      <c r="W14" s="125">
        <v>99.999999999999986</v>
      </c>
      <c r="Y14" s="146">
        <v>1.314251214001922</v>
      </c>
    </row>
    <row r="15" spans="1:25">
      <c r="B15" s="111" t="s">
        <v>93</v>
      </c>
      <c r="D15" s="75">
        <v>19351</v>
      </c>
      <c r="F15" s="72">
        <v>7797</v>
      </c>
      <c r="G15" s="125">
        <v>25.477894324085881</v>
      </c>
      <c r="H15" s="72">
        <v>4426</v>
      </c>
      <c r="I15" s="125">
        <v>14.4626343822501</v>
      </c>
      <c r="J15" s="72">
        <v>1337</v>
      </c>
      <c r="K15" s="125">
        <v>4.3688527268568436</v>
      </c>
      <c r="L15" s="72">
        <v>2190</v>
      </c>
      <c r="M15" s="125">
        <v>7.1561611606705222</v>
      </c>
      <c r="N15" s="72">
        <v>4522</v>
      </c>
      <c r="O15" s="125">
        <v>14.776329118060319</v>
      </c>
      <c r="P15" s="72">
        <v>695</v>
      </c>
      <c r="Q15" s="125">
        <v>2.2710191811260341</v>
      </c>
      <c r="R15" s="72">
        <v>9636</v>
      </c>
      <c r="S15" s="125">
        <v>31.4871091069503</v>
      </c>
      <c r="T15" s="72">
        <v>0</v>
      </c>
      <c r="U15" s="125">
        <v>0</v>
      </c>
      <c r="V15" s="72">
        <v>30603</v>
      </c>
      <c r="W15" s="125">
        <v>100</v>
      </c>
      <c r="Y15" s="146">
        <v>1.581468657950494</v>
      </c>
    </row>
    <row r="16" spans="1:25">
      <c r="B16" s="111" t="s">
        <v>94</v>
      </c>
      <c r="D16" s="75">
        <v>128805</v>
      </c>
      <c r="F16" s="72">
        <v>14142</v>
      </c>
      <c r="G16" s="125">
        <v>7.7578829570140213</v>
      </c>
      <c r="H16" s="72">
        <v>36669</v>
      </c>
      <c r="I16" s="125">
        <v>20.115528931604238</v>
      </c>
      <c r="J16" s="72">
        <v>23928</v>
      </c>
      <c r="K16" s="125">
        <v>13.126193140675401</v>
      </c>
      <c r="L16" s="72">
        <v>8082</v>
      </c>
      <c r="M16" s="125">
        <v>4.4335461786584158</v>
      </c>
      <c r="N16" s="72">
        <v>9056</v>
      </c>
      <c r="O16" s="125">
        <v>4.967853773067386</v>
      </c>
      <c r="P16" s="72">
        <v>46019</v>
      </c>
      <c r="Q16" s="125">
        <v>25.244662409760171</v>
      </c>
      <c r="R16" s="72">
        <v>41008</v>
      </c>
      <c r="S16" s="125">
        <v>22.495776007723869</v>
      </c>
      <c r="T16" s="72">
        <v>3388</v>
      </c>
      <c r="U16" s="125">
        <v>1.8585566014965</v>
      </c>
      <c r="V16" s="72">
        <v>182292</v>
      </c>
      <c r="W16" s="125">
        <v>100</v>
      </c>
      <c r="Y16" s="146">
        <v>1.415255618958891</v>
      </c>
    </row>
    <row r="17" spans="2:25">
      <c r="B17" s="111" t="s">
        <v>95</v>
      </c>
      <c r="D17" s="75">
        <v>82675</v>
      </c>
      <c r="F17" s="72">
        <v>18378</v>
      </c>
      <c r="G17" s="125">
        <v>14.873986306026319</v>
      </c>
      <c r="H17" s="72">
        <v>35081</v>
      </c>
      <c r="I17" s="125">
        <v>28.392333964615808</v>
      </c>
      <c r="J17" s="72">
        <v>15374</v>
      </c>
      <c r="K17" s="125">
        <v>12.44273944220528</v>
      </c>
      <c r="L17" s="72">
        <v>4353</v>
      </c>
      <c r="M17" s="125">
        <v>3.523041810323897</v>
      </c>
      <c r="N17" s="72">
        <v>13103</v>
      </c>
      <c r="O17" s="125">
        <v>10.60473623723272</v>
      </c>
      <c r="P17" s="72">
        <v>12423</v>
      </c>
      <c r="Q17" s="125">
        <v>10.054387413198659</v>
      </c>
      <c r="R17" s="72">
        <v>24827</v>
      </c>
      <c r="S17" s="125">
        <v>20.093397432784609</v>
      </c>
      <c r="T17" s="72">
        <v>19</v>
      </c>
      <c r="U17" s="125">
        <v>1.5377393612716299E-2</v>
      </c>
      <c r="V17" s="72">
        <v>123558</v>
      </c>
      <c r="W17" s="125">
        <v>100</v>
      </c>
      <c r="Y17" s="146">
        <v>1.4945025703054129</v>
      </c>
    </row>
    <row r="18" spans="2:25">
      <c r="B18" s="111" t="s">
        <v>96</v>
      </c>
      <c r="D18" s="75">
        <v>261818</v>
      </c>
      <c r="F18" s="72">
        <v>13</v>
      </c>
      <c r="G18" s="125">
        <v>3.9927025682291442E-3</v>
      </c>
      <c r="H18" s="72">
        <v>45048</v>
      </c>
      <c r="I18" s="125">
        <v>13.835635791814351</v>
      </c>
      <c r="J18" s="72">
        <v>32240</v>
      </c>
      <c r="K18" s="125">
        <v>9.9019023692082779</v>
      </c>
      <c r="L18" s="72">
        <v>14742</v>
      </c>
      <c r="M18" s="125">
        <v>4.5277247123718496</v>
      </c>
      <c r="N18" s="72">
        <v>38737</v>
      </c>
      <c r="O18" s="125">
        <v>11.897332260422489</v>
      </c>
      <c r="P18" s="72">
        <v>23280</v>
      </c>
      <c r="Q18" s="125">
        <v>7.1500089067980372</v>
      </c>
      <c r="R18" s="72">
        <v>171450</v>
      </c>
      <c r="S18" s="125">
        <v>52.657604255606671</v>
      </c>
      <c r="T18" s="72">
        <v>84</v>
      </c>
      <c r="U18" s="125">
        <v>2.5799001210096009E-2</v>
      </c>
      <c r="V18" s="72">
        <v>325594</v>
      </c>
      <c r="W18" s="125">
        <v>99.999999999999986</v>
      </c>
      <c r="Y18" s="146">
        <v>1.2435890580479569</v>
      </c>
    </row>
    <row r="19" spans="2:25">
      <c r="B19" s="111" t="s">
        <v>97</v>
      </c>
      <c r="D19" s="75">
        <v>185871</v>
      </c>
      <c r="F19" s="72">
        <v>1801</v>
      </c>
      <c r="G19" s="125">
        <v>0.64533235870589545</v>
      </c>
      <c r="H19" s="72">
        <v>82506</v>
      </c>
      <c r="I19" s="125">
        <v>29.563460070732152</v>
      </c>
      <c r="J19" s="72">
        <v>7094</v>
      </c>
      <c r="K19" s="125">
        <v>2.541914354613894</v>
      </c>
      <c r="L19" s="72">
        <v>10126</v>
      </c>
      <c r="M19" s="125">
        <v>3.6283372927572999</v>
      </c>
      <c r="N19" s="72">
        <v>13076</v>
      </c>
      <c r="O19" s="125">
        <v>4.6853780801989391</v>
      </c>
      <c r="P19" s="72">
        <v>28521</v>
      </c>
      <c r="Q19" s="125">
        <v>10.219613660550159</v>
      </c>
      <c r="R19" s="72">
        <v>134690</v>
      </c>
      <c r="S19" s="125">
        <v>48.261974122208237</v>
      </c>
      <c r="T19" s="72">
        <v>1267</v>
      </c>
      <c r="U19" s="125">
        <v>0.45399006023340888</v>
      </c>
      <c r="V19" s="72">
        <v>279081</v>
      </c>
      <c r="W19" s="125">
        <v>100</v>
      </c>
      <c r="Y19" s="146">
        <v>1.501476830705166</v>
      </c>
    </row>
    <row r="20" spans="2:25">
      <c r="B20" s="111" t="s">
        <v>98</v>
      </c>
      <c r="D20" s="75">
        <v>37627</v>
      </c>
      <c r="F20" s="72">
        <v>1960</v>
      </c>
      <c r="G20" s="125">
        <v>4.3502385972700033</v>
      </c>
      <c r="H20" s="72">
        <v>6680</v>
      </c>
      <c r="I20" s="125">
        <v>14.826323382532459</v>
      </c>
      <c r="J20" s="72">
        <v>892</v>
      </c>
      <c r="K20" s="125">
        <v>1.979802463655532</v>
      </c>
      <c r="L20" s="72">
        <v>2550</v>
      </c>
      <c r="M20" s="125">
        <v>5.6597491954278114</v>
      </c>
      <c r="N20" s="72">
        <v>5425</v>
      </c>
      <c r="O20" s="125">
        <v>12.04083897458662</v>
      </c>
      <c r="P20" s="72">
        <v>19814</v>
      </c>
      <c r="Q20" s="125">
        <v>43.977361003218292</v>
      </c>
      <c r="R20" s="72">
        <v>7734</v>
      </c>
      <c r="S20" s="125">
        <v>17.165686383309289</v>
      </c>
      <c r="T20" s="72">
        <v>0</v>
      </c>
      <c r="U20" s="125">
        <v>0</v>
      </c>
      <c r="V20" s="72">
        <v>45055</v>
      </c>
      <c r="W20" s="125">
        <v>100</v>
      </c>
      <c r="Y20" s="146">
        <v>1.197411433279294</v>
      </c>
    </row>
    <row r="21" spans="2:25">
      <c r="B21" s="111" t="s">
        <v>99</v>
      </c>
      <c r="D21" s="75">
        <v>98062</v>
      </c>
      <c r="F21" s="72">
        <v>5976</v>
      </c>
      <c r="G21" s="125">
        <v>3.6827055807533031</v>
      </c>
      <c r="H21" s="72">
        <v>54931</v>
      </c>
      <c r="I21" s="125">
        <v>33.851188128574243</v>
      </c>
      <c r="J21" s="72">
        <v>22221</v>
      </c>
      <c r="K21" s="125">
        <v>13.693674817590219</v>
      </c>
      <c r="L21" s="72">
        <v>7855</v>
      </c>
      <c r="M21" s="125">
        <v>4.8406379412344709</v>
      </c>
      <c r="N21" s="72">
        <v>7408</v>
      </c>
      <c r="O21" s="125">
        <v>4.5651745217905733</v>
      </c>
      <c r="P21" s="72">
        <v>21234</v>
      </c>
      <c r="Q21" s="125">
        <v>13.08543679747584</v>
      </c>
      <c r="R21" s="72">
        <v>42501</v>
      </c>
      <c r="S21" s="125">
        <v>26.19120982054822</v>
      </c>
      <c r="T21" s="72">
        <v>146</v>
      </c>
      <c r="U21" s="125">
        <v>8.9972392033129567E-2</v>
      </c>
      <c r="V21" s="72">
        <v>162272</v>
      </c>
      <c r="W21" s="125">
        <v>100</v>
      </c>
      <c r="Y21" s="146">
        <v>1.6547898268442409</v>
      </c>
    </row>
    <row r="22" spans="2:25">
      <c r="B22" s="111" t="s">
        <v>100</v>
      </c>
      <c r="D22" s="75">
        <v>225211</v>
      </c>
      <c r="F22" s="72">
        <v>7035</v>
      </c>
      <c r="G22" s="125">
        <v>2.1536747170527568</v>
      </c>
      <c r="H22" s="72">
        <v>110070</v>
      </c>
      <c r="I22" s="125">
        <v>33.696514016488543</v>
      </c>
      <c r="J22" s="72">
        <v>65840</v>
      </c>
      <c r="K22" s="125">
        <v>20.156068709417699</v>
      </c>
      <c r="L22" s="72">
        <v>19203</v>
      </c>
      <c r="M22" s="125">
        <v>5.8787513278698054</v>
      </c>
      <c r="N22" s="72">
        <v>25316</v>
      </c>
      <c r="O22" s="125">
        <v>7.7501676100792576</v>
      </c>
      <c r="P22" s="72">
        <v>32593</v>
      </c>
      <c r="Q22" s="125">
        <v>9.9779275128501066</v>
      </c>
      <c r="R22" s="72">
        <v>66497</v>
      </c>
      <c r="S22" s="125">
        <v>20.357200804528379</v>
      </c>
      <c r="T22" s="72">
        <v>97</v>
      </c>
      <c r="U22" s="125">
        <v>2.9695301713449529E-2</v>
      </c>
      <c r="V22" s="72">
        <v>326651</v>
      </c>
      <c r="W22" s="125">
        <v>99.999999999999986</v>
      </c>
      <c r="Y22" s="146">
        <v>1.4504220486565931</v>
      </c>
    </row>
    <row r="23" spans="2:25">
      <c r="B23" s="111" t="s">
        <v>101</v>
      </c>
      <c r="D23" s="75">
        <v>52295</v>
      </c>
      <c r="F23" s="72">
        <v>2978</v>
      </c>
      <c r="G23" s="125">
        <v>4.2762165965451384</v>
      </c>
      <c r="H23" s="72">
        <v>17805</v>
      </c>
      <c r="I23" s="125">
        <v>25.566835628437271</v>
      </c>
      <c r="J23" s="72">
        <v>4089</v>
      </c>
      <c r="K23" s="125">
        <v>5.8715411898163454</v>
      </c>
      <c r="L23" s="72">
        <v>4278</v>
      </c>
      <c r="M23" s="125">
        <v>6.1429330423170256</v>
      </c>
      <c r="N23" s="72">
        <v>5375</v>
      </c>
      <c r="O23" s="125">
        <v>7.718154535402995</v>
      </c>
      <c r="P23" s="72">
        <v>1650</v>
      </c>
      <c r="Q23" s="125">
        <v>2.3692939504027799</v>
      </c>
      <c r="R23" s="72">
        <v>33460</v>
      </c>
      <c r="S23" s="125">
        <v>48.046409442713347</v>
      </c>
      <c r="T23" s="72">
        <v>6</v>
      </c>
      <c r="U23" s="125">
        <v>8.6156143651010177E-3</v>
      </c>
      <c r="V23" s="72">
        <v>69641</v>
      </c>
      <c r="W23" s="125">
        <v>100</v>
      </c>
      <c r="Y23" s="146">
        <v>1.3316951907448129</v>
      </c>
    </row>
    <row r="24" spans="2:25">
      <c r="B24" s="111" t="s">
        <v>102</v>
      </c>
      <c r="D24" s="75">
        <v>17254</v>
      </c>
      <c r="F24" s="72">
        <v>2534</v>
      </c>
      <c r="G24" s="125">
        <v>10.13721646597592</v>
      </c>
      <c r="H24" s="72">
        <v>4275</v>
      </c>
      <c r="I24" s="125">
        <v>17.102052246269551</v>
      </c>
      <c r="J24" s="72">
        <v>1252</v>
      </c>
      <c r="K24" s="125">
        <v>5.0086010321238552</v>
      </c>
      <c r="L24" s="72">
        <v>854</v>
      </c>
      <c r="M24" s="125">
        <v>3.4164099691963039</v>
      </c>
      <c r="N24" s="72">
        <v>2754</v>
      </c>
      <c r="O24" s="125">
        <v>11.017322078649441</v>
      </c>
      <c r="P24" s="72">
        <v>3068</v>
      </c>
      <c r="Q24" s="125">
        <v>12.27347281673801</v>
      </c>
      <c r="R24" s="72">
        <v>10221</v>
      </c>
      <c r="S24" s="125">
        <v>40.88890666880026</v>
      </c>
      <c r="T24" s="72">
        <v>39</v>
      </c>
      <c r="U24" s="125">
        <v>0.1560187222466696</v>
      </c>
      <c r="V24" s="72">
        <v>24997</v>
      </c>
      <c r="W24" s="125">
        <v>100</v>
      </c>
      <c r="Y24" s="146">
        <v>1.4487655036513269</v>
      </c>
    </row>
    <row r="25" spans="2:25">
      <c r="B25" s="111" t="s">
        <v>103</v>
      </c>
      <c r="D25" s="75">
        <v>75104</v>
      </c>
      <c r="F25" s="72">
        <v>1142</v>
      </c>
      <c r="G25" s="125">
        <v>1.0471588252015001</v>
      </c>
      <c r="H25" s="72">
        <v>29375</v>
      </c>
      <c r="I25" s="125">
        <v>26.935455770835439</v>
      </c>
      <c r="J25" s="72">
        <v>7326</v>
      </c>
      <c r="K25" s="125">
        <v>6.7175880502856309</v>
      </c>
      <c r="L25" s="72">
        <v>7935</v>
      </c>
      <c r="M25" s="125">
        <v>7.2760116269473762</v>
      </c>
      <c r="N25" s="72">
        <v>13561</v>
      </c>
      <c r="O25" s="125">
        <v>12.43478181134636</v>
      </c>
      <c r="P25" s="72">
        <v>1348</v>
      </c>
      <c r="Q25" s="125">
        <v>1.2360508724795289</v>
      </c>
      <c r="R25" s="72">
        <v>40572</v>
      </c>
      <c r="S25" s="125">
        <v>37.202563796913537</v>
      </c>
      <c r="T25" s="72">
        <v>7798</v>
      </c>
      <c r="U25" s="125">
        <v>7.1503892459906293</v>
      </c>
      <c r="V25" s="72">
        <v>109057</v>
      </c>
      <c r="W25" s="125">
        <v>100</v>
      </c>
      <c r="Y25" s="146">
        <v>1.452079782701321</v>
      </c>
    </row>
    <row r="26" spans="2:25">
      <c r="B26" s="111" t="s">
        <v>104</v>
      </c>
      <c r="D26" s="75">
        <v>9786</v>
      </c>
      <c r="F26" s="72">
        <v>1096</v>
      </c>
      <c r="G26" s="125">
        <v>7.5135394529375468</v>
      </c>
      <c r="H26" s="72">
        <v>4363</v>
      </c>
      <c r="I26" s="125">
        <v>29.910194008363611</v>
      </c>
      <c r="J26" s="72">
        <v>3552</v>
      </c>
      <c r="K26" s="125">
        <v>24.350449029958181</v>
      </c>
      <c r="L26" s="72">
        <v>1174</v>
      </c>
      <c r="M26" s="125">
        <v>8.0482621512305474</v>
      </c>
      <c r="N26" s="72">
        <v>2177</v>
      </c>
      <c r="O26" s="125">
        <v>14.92424761774183</v>
      </c>
      <c r="P26" s="72">
        <v>994</v>
      </c>
      <c r="Q26" s="125">
        <v>6.814286693631316</v>
      </c>
      <c r="R26" s="72">
        <v>1231</v>
      </c>
      <c r="S26" s="125">
        <v>8.4390210461369719</v>
      </c>
      <c r="T26" s="72">
        <v>0</v>
      </c>
      <c r="U26" s="125">
        <v>0</v>
      </c>
      <c r="V26" s="72">
        <v>14587</v>
      </c>
      <c r="W26" s="125">
        <v>100</v>
      </c>
      <c r="Y26" s="146">
        <v>1.490598814633149</v>
      </c>
    </row>
    <row r="27" spans="2:25">
      <c r="B27" s="111" t="s">
        <v>105</v>
      </c>
      <c r="D27" s="75">
        <v>1668</v>
      </c>
      <c r="F27" s="72">
        <v>2</v>
      </c>
      <c r="G27" s="125">
        <v>0.1119194180190263</v>
      </c>
      <c r="H27" s="72">
        <v>155</v>
      </c>
      <c r="I27" s="125">
        <v>8.6737548964745379</v>
      </c>
      <c r="J27" s="72">
        <v>636</v>
      </c>
      <c r="K27" s="125">
        <v>35.590374930050359</v>
      </c>
      <c r="L27" s="72">
        <v>30</v>
      </c>
      <c r="M27" s="125">
        <v>1.678791270285394</v>
      </c>
      <c r="N27" s="72">
        <v>76</v>
      </c>
      <c r="O27" s="125">
        <v>4.2529378847229991</v>
      </c>
      <c r="P27" s="72">
        <v>0</v>
      </c>
      <c r="Q27" s="125">
        <v>0</v>
      </c>
      <c r="R27" s="72">
        <v>888</v>
      </c>
      <c r="S27" s="125">
        <v>49.692221600447681</v>
      </c>
      <c r="T27" s="72">
        <v>0</v>
      </c>
      <c r="U27" s="125">
        <v>0</v>
      </c>
      <c r="V27" s="72">
        <v>1787</v>
      </c>
      <c r="W27" s="125">
        <v>100</v>
      </c>
      <c r="Y27" s="146">
        <v>1.071342925659472</v>
      </c>
    </row>
    <row r="28" spans="2:25">
      <c r="B28" s="115" t="s">
        <v>106</v>
      </c>
      <c r="D28" s="90">
        <v>2435</v>
      </c>
      <c r="F28" s="87">
        <v>790</v>
      </c>
      <c r="G28" s="126">
        <v>20.882897171556969</v>
      </c>
      <c r="H28" s="87">
        <v>798</v>
      </c>
      <c r="I28" s="126">
        <v>21.094369547977799</v>
      </c>
      <c r="J28" s="87">
        <v>859</v>
      </c>
      <c r="K28" s="126">
        <v>22.706846418186629</v>
      </c>
      <c r="L28" s="87">
        <v>44</v>
      </c>
      <c r="M28" s="126">
        <v>1.163098070314565</v>
      </c>
      <c r="N28" s="87">
        <v>122</v>
      </c>
      <c r="O28" s="126">
        <v>3.224953740417658</v>
      </c>
      <c r="P28" s="87">
        <v>6</v>
      </c>
      <c r="Q28" s="126">
        <v>0.15860428231562251</v>
      </c>
      <c r="R28" s="87">
        <v>1164</v>
      </c>
      <c r="S28" s="126">
        <v>30.76923076923077</v>
      </c>
      <c r="T28" s="87">
        <v>0</v>
      </c>
      <c r="U28" s="126">
        <v>0</v>
      </c>
      <c r="V28" s="87">
        <v>3783</v>
      </c>
      <c r="W28" s="126">
        <v>100</v>
      </c>
      <c r="Y28" s="147">
        <v>1.5535934291581111</v>
      </c>
    </row>
    <row r="29" spans="2:25" ht="8" customHeight="1"/>
    <row r="30" spans="2:25">
      <c r="B30" s="119" t="s">
        <v>49</v>
      </c>
      <c r="D30" s="63">
        <v>1756692</v>
      </c>
      <c r="F30" s="60">
        <v>83883</v>
      </c>
      <c r="G30" s="137">
        <v>3.2955661134572392</v>
      </c>
      <c r="H30" s="60">
        <v>688214</v>
      </c>
      <c r="I30" s="137">
        <v>27.038312139609459</v>
      </c>
      <c r="J30" s="60">
        <v>414634</v>
      </c>
      <c r="K30" s="137">
        <v>16.289996303031941</v>
      </c>
      <c r="L30" s="60">
        <v>112472</v>
      </c>
      <c r="M30" s="137">
        <v>4.4187607967378666</v>
      </c>
      <c r="N30" s="60">
        <v>190657</v>
      </c>
      <c r="O30" s="137">
        <v>7.4904658690487551</v>
      </c>
      <c r="P30" s="60">
        <v>249557</v>
      </c>
      <c r="Q30" s="137">
        <v>9.8045085723692296</v>
      </c>
      <c r="R30" s="60">
        <v>792466</v>
      </c>
      <c r="S30" s="137">
        <v>31.13412843683469</v>
      </c>
      <c r="T30" s="60">
        <v>13446</v>
      </c>
      <c r="U30" s="137">
        <v>0.52826176891081666</v>
      </c>
      <c r="V30" s="60">
        <v>2545329</v>
      </c>
      <c r="W30" s="137">
        <v>100</v>
      </c>
      <c r="Y30" s="148">
        <v>1.44893299451469</v>
      </c>
    </row>
  </sheetData>
  <mergeCells count="13">
    <mergeCell ref="A3:X3"/>
    <mergeCell ref="V7:W7"/>
    <mergeCell ref="L7:M7"/>
    <mergeCell ref="R7:S7"/>
    <mergeCell ref="P7:Q7"/>
    <mergeCell ref="N7:O7"/>
    <mergeCell ref="B4:X4"/>
    <mergeCell ref="H7:I7"/>
    <mergeCell ref="T7:U7"/>
    <mergeCell ref="J7:K7"/>
    <mergeCell ref="B7:B8"/>
    <mergeCell ref="F6:W6"/>
    <mergeCell ref="F7:G7"/>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6:T7"/>
  <sheetViews>
    <sheetView showGridLines="0" workbookViewId="0"/>
  </sheetViews>
  <sheetFormatPr baseColWidth="10" defaultColWidth="8.7265625" defaultRowHeight="14.5"/>
  <sheetData>
    <row r="6" spans="1:20" ht="21">
      <c r="A6" s="201" t="s">
        <v>211</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Y30"/>
  <sheetViews>
    <sheetView showGridLines="0" workbookViewId="0"/>
  </sheetViews>
  <sheetFormatPr baseColWidth="10" defaultColWidth="8.7265625" defaultRowHeight="14.5"/>
  <cols>
    <col min="1" max="1" width="0.7265625" customWidth="1"/>
    <col min="2" max="2" width="26.453125" customWidth="1"/>
    <col min="3" max="3" width="0.36328125" customWidth="1"/>
    <col min="4" max="4" width="9.08984375" customWidth="1"/>
    <col min="5" max="5" width="0.36328125" customWidth="1"/>
    <col min="6" max="6" width="10" customWidth="1"/>
    <col min="7" max="7" width="7.08984375" customWidth="1"/>
    <col min="8" max="8" width="10" customWidth="1"/>
    <col min="9" max="9" width="7.08984375" customWidth="1"/>
    <col min="10" max="10" width="10" customWidth="1"/>
    <col min="11" max="11" width="7.08984375" customWidth="1"/>
    <col min="12" max="12" width="10" customWidth="1"/>
    <col min="13" max="13" width="7.08984375" customWidth="1"/>
    <col min="14" max="14" width="10" customWidth="1"/>
    <col min="15" max="15" width="7.08984375" customWidth="1"/>
    <col min="16" max="16" width="10" customWidth="1"/>
    <col min="17" max="17" width="7.08984375" customWidth="1"/>
    <col min="18" max="18" width="10" customWidth="1"/>
    <col min="19" max="19" width="7.08984375" customWidth="1"/>
    <col min="20" max="20" width="10" customWidth="1"/>
    <col min="21" max="21" width="7.08984375" customWidth="1"/>
    <col min="22" max="22" width="10" customWidth="1"/>
    <col min="23" max="23" width="7.08984375" customWidth="1"/>
    <col min="24" max="24" width="0.36328125" customWidth="1"/>
    <col min="25" max="25" width="11.08984375" customWidth="1"/>
  </cols>
  <sheetData>
    <row r="1" spans="1:25" ht="9" customHeight="1"/>
    <row r="2" spans="1:25" ht="54.5" customHeight="1"/>
    <row r="3" spans="1:25" ht="19" customHeight="1">
      <c r="A3" s="201" t="s">
        <v>212</v>
      </c>
      <c r="B3" s="202"/>
      <c r="C3" s="202"/>
      <c r="D3" s="202"/>
      <c r="E3" s="202"/>
      <c r="F3" s="202"/>
      <c r="G3" s="202"/>
      <c r="H3" s="202"/>
      <c r="I3" s="202"/>
      <c r="J3" s="202"/>
      <c r="K3" s="202"/>
      <c r="L3" s="202"/>
      <c r="M3" s="202"/>
      <c r="N3" s="202"/>
      <c r="O3" s="202"/>
      <c r="P3" s="202"/>
      <c r="Q3" s="202"/>
      <c r="R3" s="202"/>
      <c r="S3" s="202"/>
      <c r="T3" s="202"/>
      <c r="U3" s="202"/>
      <c r="V3" s="202"/>
      <c r="W3" s="202"/>
      <c r="X3" s="202"/>
    </row>
    <row r="4" spans="1:25" ht="14.5" customHeight="1">
      <c r="B4" s="203" t="s">
        <v>113</v>
      </c>
      <c r="C4" s="202"/>
      <c r="D4" s="202"/>
      <c r="E4" s="202"/>
      <c r="F4" s="202"/>
      <c r="G4" s="202"/>
      <c r="H4" s="202"/>
      <c r="I4" s="202"/>
      <c r="J4" s="202"/>
      <c r="K4" s="202"/>
      <c r="L4" s="202"/>
      <c r="M4" s="202"/>
      <c r="N4" s="202"/>
      <c r="O4" s="202"/>
      <c r="P4" s="202"/>
      <c r="Q4" s="202"/>
      <c r="R4" s="202"/>
      <c r="S4" s="202"/>
      <c r="T4" s="202"/>
      <c r="U4" s="202"/>
      <c r="V4" s="202"/>
      <c r="W4" s="202"/>
      <c r="X4" s="202"/>
    </row>
    <row r="5" spans="1:25" ht="5.5" customHeight="1"/>
    <row r="6" spans="1:25" ht="19.5" customHeight="1">
      <c r="F6" s="258" t="s">
        <v>203</v>
      </c>
      <c r="G6" s="215"/>
      <c r="H6" s="215"/>
      <c r="I6" s="215"/>
      <c r="J6" s="215"/>
      <c r="K6" s="215"/>
      <c r="L6" s="215"/>
      <c r="M6" s="215"/>
      <c r="N6" s="215"/>
      <c r="O6" s="215"/>
      <c r="P6" s="215"/>
      <c r="Q6" s="215"/>
      <c r="R6" s="215"/>
      <c r="S6" s="215"/>
      <c r="T6" s="215"/>
      <c r="U6" s="215"/>
      <c r="V6" s="215"/>
      <c r="W6" s="216"/>
    </row>
    <row r="7" spans="1:25" ht="64.5" customHeight="1">
      <c r="B7" s="222" t="s">
        <v>114</v>
      </c>
      <c r="D7" s="36" t="s">
        <v>213</v>
      </c>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37" t="s">
        <v>210</v>
      </c>
    </row>
    <row r="8" spans="1:25" ht="20.5" customHeight="1">
      <c r="B8" s="224"/>
      <c r="D8" s="38" t="s">
        <v>119</v>
      </c>
      <c r="F8" s="20" t="s">
        <v>119</v>
      </c>
      <c r="G8" s="28" t="s">
        <v>58</v>
      </c>
      <c r="H8" s="28" t="s">
        <v>119</v>
      </c>
      <c r="I8" s="28" t="s">
        <v>58</v>
      </c>
      <c r="J8" s="28" t="s">
        <v>119</v>
      </c>
      <c r="K8" s="28" t="s">
        <v>58</v>
      </c>
      <c r="L8" s="28" t="s">
        <v>119</v>
      </c>
      <c r="M8" s="28" t="s">
        <v>58</v>
      </c>
      <c r="N8" s="28" t="s">
        <v>119</v>
      </c>
      <c r="O8" s="28" t="s">
        <v>58</v>
      </c>
      <c r="P8" s="28" t="s">
        <v>119</v>
      </c>
      <c r="Q8" s="28" t="s">
        <v>58</v>
      </c>
      <c r="R8" s="28" t="s">
        <v>119</v>
      </c>
      <c r="S8" s="28" t="s">
        <v>58</v>
      </c>
      <c r="T8" s="28" t="s">
        <v>119</v>
      </c>
      <c r="U8" s="28" t="s">
        <v>58</v>
      </c>
      <c r="V8" s="28" t="s">
        <v>119</v>
      </c>
      <c r="W8" s="21" t="s">
        <v>58</v>
      </c>
      <c r="Y8" s="38" t="s">
        <v>119</v>
      </c>
    </row>
    <row r="9" spans="1:25" ht="8.5" customHeight="1"/>
    <row r="10" spans="1:25">
      <c r="B10" s="107" t="s">
        <v>88</v>
      </c>
      <c r="D10" s="98">
        <v>88904</v>
      </c>
      <c r="F10" s="95">
        <v>1</v>
      </c>
      <c r="G10" s="124">
        <v>7.6282305556403139E-4</v>
      </c>
      <c r="H10" s="95">
        <v>37710</v>
      </c>
      <c r="I10" s="124">
        <v>28.76605742531962</v>
      </c>
      <c r="J10" s="95">
        <v>39668</v>
      </c>
      <c r="K10" s="124">
        <v>30.259664968113999</v>
      </c>
      <c r="L10" s="95">
        <v>6889</v>
      </c>
      <c r="M10" s="124">
        <v>5.2550880297806124</v>
      </c>
      <c r="N10" s="95">
        <v>15928</v>
      </c>
      <c r="O10" s="124">
        <v>12.150245629023891</v>
      </c>
      <c r="P10" s="95">
        <v>1979</v>
      </c>
      <c r="Q10" s="124">
        <v>1.5096268269612181</v>
      </c>
      <c r="R10" s="95">
        <v>28908</v>
      </c>
      <c r="S10" s="124">
        <v>22.051688890245021</v>
      </c>
      <c r="T10" s="95">
        <v>9</v>
      </c>
      <c r="U10" s="124">
        <v>6.8654075000762829E-3</v>
      </c>
      <c r="V10" s="95">
        <v>131092</v>
      </c>
      <c r="W10" s="124">
        <v>100</v>
      </c>
      <c r="Y10" s="145">
        <v>1.474534329164042</v>
      </c>
    </row>
    <row r="11" spans="1:25">
      <c r="B11" s="111" t="s">
        <v>89</v>
      </c>
      <c r="D11" s="75">
        <v>15017</v>
      </c>
      <c r="F11" s="72">
        <v>2551</v>
      </c>
      <c r="G11" s="125">
        <v>12.904041681420409</v>
      </c>
      <c r="H11" s="72">
        <v>2178</v>
      </c>
      <c r="I11" s="125">
        <v>11.01724922859022</v>
      </c>
      <c r="J11" s="72">
        <v>746</v>
      </c>
      <c r="K11" s="125">
        <v>3.773584905660377</v>
      </c>
      <c r="L11" s="72">
        <v>539</v>
      </c>
      <c r="M11" s="125">
        <v>2.72649097071172</v>
      </c>
      <c r="N11" s="72">
        <v>2806</v>
      </c>
      <c r="O11" s="125">
        <v>14.1939400070818</v>
      </c>
      <c r="P11" s="72">
        <v>4998</v>
      </c>
      <c r="Q11" s="125">
        <v>25.28200718296322</v>
      </c>
      <c r="R11" s="72">
        <v>5951</v>
      </c>
      <c r="S11" s="125">
        <v>30.102686023572261</v>
      </c>
      <c r="T11" s="72">
        <v>0</v>
      </c>
      <c r="U11" s="125">
        <v>0</v>
      </c>
      <c r="V11" s="72">
        <v>19769</v>
      </c>
      <c r="W11" s="125">
        <v>100</v>
      </c>
      <c r="Y11" s="146">
        <v>1.316441366451355</v>
      </c>
    </row>
    <row r="12" spans="1:25">
      <c r="B12" s="111" t="s">
        <v>90</v>
      </c>
      <c r="D12" s="75">
        <v>7526</v>
      </c>
      <c r="F12" s="72">
        <v>1873</v>
      </c>
      <c r="G12" s="125">
        <v>17.863614687649019</v>
      </c>
      <c r="H12" s="72">
        <v>1026</v>
      </c>
      <c r="I12" s="125">
        <v>9.785407725321889</v>
      </c>
      <c r="J12" s="72">
        <v>855</v>
      </c>
      <c r="K12" s="125">
        <v>8.1545064377682408</v>
      </c>
      <c r="L12" s="72">
        <v>535</v>
      </c>
      <c r="M12" s="125">
        <v>5.1025274201239874</v>
      </c>
      <c r="N12" s="72">
        <v>1825</v>
      </c>
      <c r="O12" s="125">
        <v>17.405817835002381</v>
      </c>
      <c r="P12" s="72">
        <v>1594</v>
      </c>
      <c r="Q12" s="125">
        <v>15.202670481640441</v>
      </c>
      <c r="R12" s="72">
        <v>2764</v>
      </c>
      <c r="S12" s="125">
        <v>26.361468764902241</v>
      </c>
      <c r="T12" s="72">
        <v>13</v>
      </c>
      <c r="U12" s="125">
        <v>0.1239866475917978</v>
      </c>
      <c r="V12" s="72">
        <v>10485</v>
      </c>
      <c r="W12" s="125">
        <v>100</v>
      </c>
      <c r="Y12" s="146">
        <v>1.393170342811586</v>
      </c>
    </row>
    <row r="13" spans="1:25">
      <c r="B13" s="111" t="s">
        <v>91</v>
      </c>
      <c r="D13" s="75">
        <v>8374</v>
      </c>
      <c r="F13" s="72">
        <v>450</v>
      </c>
      <c r="G13" s="125">
        <v>3.581376840429765</v>
      </c>
      <c r="H13" s="72">
        <v>3112</v>
      </c>
      <c r="I13" s="125">
        <v>24.767210505372059</v>
      </c>
      <c r="J13" s="72">
        <v>724</v>
      </c>
      <c r="K13" s="125">
        <v>5.7620374054914443</v>
      </c>
      <c r="L13" s="72">
        <v>644</v>
      </c>
      <c r="M13" s="125">
        <v>5.1253481894150417</v>
      </c>
      <c r="N13" s="72">
        <v>2228</v>
      </c>
      <c r="O13" s="125">
        <v>17.731794667727819</v>
      </c>
      <c r="P13" s="72">
        <v>414</v>
      </c>
      <c r="Q13" s="125">
        <v>3.2948666931953841</v>
      </c>
      <c r="R13" s="72">
        <v>4993</v>
      </c>
      <c r="S13" s="125">
        <v>39.737365698368492</v>
      </c>
      <c r="T13" s="72">
        <v>0</v>
      </c>
      <c r="U13" s="125">
        <v>0</v>
      </c>
      <c r="V13" s="72">
        <v>12565</v>
      </c>
      <c r="W13" s="125">
        <v>100</v>
      </c>
      <c r="Y13" s="146">
        <v>1.5004776689754</v>
      </c>
    </row>
    <row r="14" spans="1:25">
      <c r="B14" s="111" t="s">
        <v>92</v>
      </c>
      <c r="D14" s="75">
        <v>26371</v>
      </c>
      <c r="F14" s="72">
        <v>804</v>
      </c>
      <c r="G14" s="125">
        <v>2.3710519331151021</v>
      </c>
      <c r="H14" s="72">
        <v>3688</v>
      </c>
      <c r="I14" s="125">
        <v>10.87616856881654</v>
      </c>
      <c r="J14" s="72">
        <v>623</v>
      </c>
      <c r="K14" s="125">
        <v>1.837270341207349</v>
      </c>
      <c r="L14" s="72">
        <v>1825</v>
      </c>
      <c r="M14" s="125">
        <v>5.3820519626057983</v>
      </c>
      <c r="N14" s="72">
        <v>3838</v>
      </c>
      <c r="O14" s="125">
        <v>11.31852900409921</v>
      </c>
      <c r="P14" s="72">
        <v>10842</v>
      </c>
      <c r="Q14" s="125">
        <v>31.97381226223127</v>
      </c>
      <c r="R14" s="72">
        <v>11941</v>
      </c>
      <c r="S14" s="125">
        <v>35.214839718068937</v>
      </c>
      <c r="T14" s="72">
        <v>348</v>
      </c>
      <c r="U14" s="125">
        <v>1.02627620985579</v>
      </c>
      <c r="V14" s="72">
        <v>33909</v>
      </c>
      <c r="W14" s="125">
        <v>100</v>
      </c>
      <c r="Y14" s="146">
        <v>1.285844298661408</v>
      </c>
    </row>
    <row r="15" spans="1:25">
      <c r="B15" s="111" t="s">
        <v>93</v>
      </c>
      <c r="D15" s="75">
        <v>5073</v>
      </c>
      <c r="F15" s="72">
        <v>2438</v>
      </c>
      <c r="G15" s="125">
        <v>28.75339073003892</v>
      </c>
      <c r="H15" s="72">
        <v>741</v>
      </c>
      <c r="I15" s="125">
        <v>8.7392381177025591</v>
      </c>
      <c r="J15" s="72">
        <v>380</v>
      </c>
      <c r="K15" s="125">
        <v>4.4816605731807986</v>
      </c>
      <c r="L15" s="72">
        <v>721</v>
      </c>
      <c r="M15" s="125">
        <v>8.5033612454298861</v>
      </c>
      <c r="N15" s="72">
        <v>1730</v>
      </c>
      <c r="O15" s="125">
        <v>20.403349451586269</v>
      </c>
      <c r="P15" s="72">
        <v>297</v>
      </c>
      <c r="Q15" s="125">
        <v>3.5027715532492039</v>
      </c>
      <c r="R15" s="72">
        <v>2172</v>
      </c>
      <c r="S15" s="125">
        <v>25.616228328812358</v>
      </c>
      <c r="T15" s="72">
        <v>0</v>
      </c>
      <c r="U15" s="125">
        <v>0</v>
      </c>
      <c r="V15" s="72">
        <v>8479</v>
      </c>
      <c r="W15" s="125">
        <v>100</v>
      </c>
      <c r="Y15" s="146">
        <v>1.671397595111374</v>
      </c>
    </row>
    <row r="16" spans="1:25">
      <c r="B16" s="111" t="s">
        <v>94</v>
      </c>
      <c r="D16" s="75">
        <v>34356</v>
      </c>
      <c r="F16" s="72">
        <v>5899</v>
      </c>
      <c r="G16" s="125">
        <v>12.32862397592376</v>
      </c>
      <c r="H16" s="72">
        <v>4906</v>
      </c>
      <c r="I16" s="125">
        <v>10.253302123390741</v>
      </c>
      <c r="J16" s="72">
        <v>3274</v>
      </c>
      <c r="K16" s="125">
        <v>6.8425012539709078</v>
      </c>
      <c r="L16" s="72">
        <v>2085</v>
      </c>
      <c r="M16" s="125">
        <v>4.357548904865407</v>
      </c>
      <c r="N16" s="72">
        <v>5547</v>
      </c>
      <c r="O16" s="125">
        <v>11.5929610433038</v>
      </c>
      <c r="P16" s="72">
        <v>15790</v>
      </c>
      <c r="Q16" s="125">
        <v>33.000334392242102</v>
      </c>
      <c r="R16" s="72">
        <v>9701</v>
      </c>
      <c r="S16" s="125">
        <v>20.27461962882461</v>
      </c>
      <c r="T16" s="72">
        <v>646</v>
      </c>
      <c r="U16" s="125">
        <v>1.350108677478683</v>
      </c>
      <c r="V16" s="72">
        <v>47848</v>
      </c>
      <c r="W16" s="125">
        <v>100</v>
      </c>
      <c r="Y16" s="146">
        <v>1.3927116078705319</v>
      </c>
    </row>
    <row r="17" spans="2:25">
      <c r="B17" s="111" t="s">
        <v>95</v>
      </c>
      <c r="D17" s="75">
        <v>25100</v>
      </c>
      <c r="F17" s="72">
        <v>5739</v>
      </c>
      <c r="G17" s="125">
        <v>15.198622881355931</v>
      </c>
      <c r="H17" s="72">
        <v>6077</v>
      </c>
      <c r="I17" s="125">
        <v>16.09375</v>
      </c>
      <c r="J17" s="72">
        <v>2952</v>
      </c>
      <c r="K17" s="125">
        <v>7.8177966101694913</v>
      </c>
      <c r="L17" s="72">
        <v>1479</v>
      </c>
      <c r="M17" s="125">
        <v>3.9168432203389831</v>
      </c>
      <c r="N17" s="72">
        <v>7902</v>
      </c>
      <c r="O17" s="125">
        <v>20.926906779661021</v>
      </c>
      <c r="P17" s="72">
        <v>4228</v>
      </c>
      <c r="Q17" s="125">
        <v>11.197033898305079</v>
      </c>
      <c r="R17" s="72">
        <v>9370</v>
      </c>
      <c r="S17" s="125">
        <v>24.814618644067799</v>
      </c>
      <c r="T17" s="72">
        <v>13</v>
      </c>
      <c r="U17" s="125">
        <v>3.4427966101694907E-2</v>
      </c>
      <c r="V17" s="72">
        <v>37760</v>
      </c>
      <c r="W17" s="125">
        <v>99.999999999999986</v>
      </c>
      <c r="Y17" s="146">
        <v>1.5043824701195221</v>
      </c>
    </row>
    <row r="18" spans="2:25">
      <c r="B18" s="111" t="s">
        <v>96</v>
      </c>
      <c r="D18" s="75">
        <v>47877</v>
      </c>
      <c r="F18" s="72">
        <v>8</v>
      </c>
      <c r="G18" s="125">
        <v>1.3350243641946469E-2</v>
      </c>
      <c r="H18" s="72">
        <v>4888</v>
      </c>
      <c r="I18" s="125">
        <v>8.1569988652292906</v>
      </c>
      <c r="J18" s="72">
        <v>5996</v>
      </c>
      <c r="K18" s="125">
        <v>10.006007609638869</v>
      </c>
      <c r="L18" s="72">
        <v>3791</v>
      </c>
      <c r="M18" s="125">
        <v>6.3263467058273823</v>
      </c>
      <c r="N18" s="72">
        <v>14349</v>
      </c>
      <c r="O18" s="125">
        <v>23.945330752286232</v>
      </c>
      <c r="P18" s="72">
        <v>7060</v>
      </c>
      <c r="Q18" s="125">
        <v>11.781590014017761</v>
      </c>
      <c r="R18" s="72">
        <v>23772</v>
      </c>
      <c r="S18" s="125">
        <v>39.670248982043923</v>
      </c>
      <c r="T18" s="72">
        <v>60</v>
      </c>
      <c r="U18" s="125">
        <v>0.1001268273145985</v>
      </c>
      <c r="V18" s="72">
        <v>59924</v>
      </c>
      <c r="W18" s="125">
        <v>100</v>
      </c>
      <c r="Y18" s="146">
        <v>1.251623953046348</v>
      </c>
    </row>
    <row r="19" spans="2:25">
      <c r="B19" s="111" t="s">
        <v>97</v>
      </c>
      <c r="D19" s="75">
        <v>49712</v>
      </c>
      <c r="F19" s="72">
        <v>25</v>
      </c>
      <c r="G19" s="125">
        <v>3.3488272407003063E-2</v>
      </c>
      <c r="H19" s="72">
        <v>20777</v>
      </c>
      <c r="I19" s="125">
        <v>27.831433432012108</v>
      </c>
      <c r="J19" s="72">
        <v>1216</v>
      </c>
      <c r="K19" s="125">
        <v>1.6288695698766289</v>
      </c>
      <c r="L19" s="72">
        <v>3297</v>
      </c>
      <c r="M19" s="125">
        <v>4.4164333650355641</v>
      </c>
      <c r="N19" s="72">
        <v>5986</v>
      </c>
      <c r="O19" s="125">
        <v>8.0184319451328143</v>
      </c>
      <c r="P19" s="72">
        <v>8378</v>
      </c>
      <c r="Q19" s="125">
        <v>11.22258984903487</v>
      </c>
      <c r="R19" s="72">
        <v>34554</v>
      </c>
      <c r="S19" s="125">
        <v>46.286150590063357</v>
      </c>
      <c r="T19" s="72">
        <v>420</v>
      </c>
      <c r="U19" s="125">
        <v>0.56260297643765156</v>
      </c>
      <c r="V19" s="72">
        <v>74653</v>
      </c>
      <c r="W19" s="125">
        <v>99.999999999999986</v>
      </c>
      <c r="Y19" s="146">
        <v>1.5017098487286771</v>
      </c>
    </row>
    <row r="20" spans="2:25">
      <c r="B20" s="111" t="s">
        <v>98</v>
      </c>
      <c r="D20" s="75">
        <v>12291</v>
      </c>
      <c r="F20" s="72">
        <v>461</v>
      </c>
      <c r="G20" s="125">
        <v>3.3134478545245449</v>
      </c>
      <c r="H20" s="72">
        <v>977</v>
      </c>
      <c r="I20" s="125">
        <v>7.0222094444045133</v>
      </c>
      <c r="J20" s="72">
        <v>174</v>
      </c>
      <c r="K20" s="125">
        <v>1.2506289082153379</v>
      </c>
      <c r="L20" s="72">
        <v>797</v>
      </c>
      <c r="M20" s="125">
        <v>5.7284554014231288</v>
      </c>
      <c r="N20" s="72">
        <v>3534</v>
      </c>
      <c r="O20" s="125">
        <v>25.40070437720118</v>
      </c>
      <c r="P20" s="72">
        <v>5891</v>
      </c>
      <c r="Q20" s="125">
        <v>42.341694817796302</v>
      </c>
      <c r="R20" s="72">
        <v>2079</v>
      </c>
      <c r="S20" s="125">
        <v>14.942859196434989</v>
      </c>
      <c r="T20" s="72">
        <v>0</v>
      </c>
      <c r="U20" s="125">
        <v>0</v>
      </c>
      <c r="V20" s="72">
        <v>13913</v>
      </c>
      <c r="W20" s="125">
        <v>100</v>
      </c>
      <c r="Y20" s="146">
        <v>1.131966479537873</v>
      </c>
    </row>
    <row r="21" spans="2:25">
      <c r="B21" s="111" t="s">
        <v>99</v>
      </c>
      <c r="D21" s="75">
        <v>27793</v>
      </c>
      <c r="F21" s="72">
        <v>1414</v>
      </c>
      <c r="G21" s="125">
        <v>3.2493048693613988</v>
      </c>
      <c r="H21" s="72">
        <v>13139</v>
      </c>
      <c r="I21" s="125">
        <v>30.192798216788841</v>
      </c>
      <c r="J21" s="72">
        <v>7493</v>
      </c>
      <c r="K21" s="125">
        <v>17.21855826458625</v>
      </c>
      <c r="L21" s="72">
        <v>1677</v>
      </c>
      <c r="M21" s="125">
        <v>3.8536663832525222</v>
      </c>
      <c r="N21" s="72">
        <v>3811</v>
      </c>
      <c r="O21" s="125">
        <v>8.7574970701105315</v>
      </c>
      <c r="P21" s="72">
        <v>6880</v>
      </c>
      <c r="Q21" s="125">
        <v>15.80991336718983</v>
      </c>
      <c r="R21" s="72">
        <v>9013</v>
      </c>
      <c r="S21" s="125">
        <v>20.711446101523538</v>
      </c>
      <c r="T21" s="72">
        <v>90</v>
      </c>
      <c r="U21" s="125">
        <v>0.2068157271870763</v>
      </c>
      <c r="V21" s="72">
        <v>43517</v>
      </c>
      <c r="W21" s="125">
        <v>99.999999999999986</v>
      </c>
      <c r="Y21" s="146">
        <v>1.5657539668261791</v>
      </c>
    </row>
    <row r="22" spans="2:25">
      <c r="B22" s="111" t="s">
        <v>100</v>
      </c>
      <c r="D22" s="75">
        <v>72304</v>
      </c>
      <c r="F22" s="72">
        <v>2858</v>
      </c>
      <c r="G22" s="125">
        <v>2.7035975442479971</v>
      </c>
      <c r="H22" s="72">
        <v>25768</v>
      </c>
      <c r="I22" s="125">
        <v>24.37589276423456</v>
      </c>
      <c r="J22" s="72">
        <v>18874</v>
      </c>
      <c r="K22" s="125">
        <v>17.854338715933061</v>
      </c>
      <c r="L22" s="72">
        <v>7663</v>
      </c>
      <c r="M22" s="125">
        <v>7.2490090908230931</v>
      </c>
      <c r="N22" s="72">
        <v>16242</v>
      </c>
      <c r="O22" s="125">
        <v>15.364531600306499</v>
      </c>
      <c r="P22" s="72">
        <v>14702</v>
      </c>
      <c r="Q22" s="125">
        <v>13.90772956456755</v>
      </c>
      <c r="R22" s="72">
        <v>19536</v>
      </c>
      <c r="S22" s="125">
        <v>18.48057439623123</v>
      </c>
      <c r="T22" s="72">
        <v>68</v>
      </c>
      <c r="U22" s="125">
        <v>6.4326323656005518E-2</v>
      </c>
      <c r="V22" s="72">
        <v>105711</v>
      </c>
      <c r="W22" s="125">
        <v>100</v>
      </c>
      <c r="Y22" s="146">
        <v>1.462035295419341</v>
      </c>
    </row>
    <row r="23" spans="2:25">
      <c r="B23" s="111" t="s">
        <v>101</v>
      </c>
      <c r="D23" s="75">
        <v>14721</v>
      </c>
      <c r="F23" s="72">
        <v>1057</v>
      </c>
      <c r="G23" s="125">
        <v>5.7156762018060876</v>
      </c>
      <c r="H23" s="72">
        <v>3191</v>
      </c>
      <c r="I23" s="125">
        <v>17.255177634780729</v>
      </c>
      <c r="J23" s="72">
        <v>616</v>
      </c>
      <c r="K23" s="125">
        <v>3.330990104363813</v>
      </c>
      <c r="L23" s="72">
        <v>1562</v>
      </c>
      <c r="M23" s="125">
        <v>8.4464391932082403</v>
      </c>
      <c r="N23" s="72">
        <v>2818</v>
      </c>
      <c r="O23" s="125">
        <v>15.23819823717082</v>
      </c>
      <c r="P23" s="72">
        <v>935</v>
      </c>
      <c r="Q23" s="125">
        <v>5.0559671226950744</v>
      </c>
      <c r="R23" s="72">
        <v>8312</v>
      </c>
      <c r="S23" s="125">
        <v>44.946736603038993</v>
      </c>
      <c r="T23" s="72">
        <v>2</v>
      </c>
      <c r="U23" s="125">
        <v>1.081490293624615E-2</v>
      </c>
      <c r="V23" s="72">
        <v>18493</v>
      </c>
      <c r="W23" s="125">
        <v>100</v>
      </c>
      <c r="Y23" s="146">
        <v>1.256232592894504</v>
      </c>
    </row>
    <row r="24" spans="2:25">
      <c r="B24" s="111" t="s">
        <v>102</v>
      </c>
      <c r="D24" s="75">
        <v>3090</v>
      </c>
      <c r="F24" s="72">
        <v>325</v>
      </c>
      <c r="G24" s="125">
        <v>8.1453634085213036</v>
      </c>
      <c r="H24" s="72">
        <v>345</v>
      </c>
      <c r="I24" s="125">
        <v>8.6466165413533833</v>
      </c>
      <c r="J24" s="72">
        <v>175</v>
      </c>
      <c r="K24" s="125">
        <v>4.3859649122807012</v>
      </c>
      <c r="L24" s="72">
        <v>204</v>
      </c>
      <c r="M24" s="125">
        <v>5.1127819548872182</v>
      </c>
      <c r="N24" s="72">
        <v>986</v>
      </c>
      <c r="O24" s="125">
        <v>24.711779448621559</v>
      </c>
      <c r="P24" s="72">
        <v>697</v>
      </c>
      <c r="Q24" s="125">
        <v>17.468671679198</v>
      </c>
      <c r="R24" s="72">
        <v>1246</v>
      </c>
      <c r="S24" s="125">
        <v>31.228070175438599</v>
      </c>
      <c r="T24" s="72">
        <v>12</v>
      </c>
      <c r="U24" s="125">
        <v>0.30075187969924821</v>
      </c>
      <c r="V24" s="72">
        <v>3990</v>
      </c>
      <c r="W24" s="125">
        <v>100</v>
      </c>
      <c r="Y24" s="146">
        <v>1.29126213592233</v>
      </c>
    </row>
    <row r="25" spans="2:25">
      <c r="B25" s="111" t="s">
        <v>103</v>
      </c>
      <c r="D25" s="75">
        <v>17141</v>
      </c>
      <c r="F25" s="72">
        <v>255</v>
      </c>
      <c r="G25" s="125">
        <v>1.0159362549800799</v>
      </c>
      <c r="H25" s="72">
        <v>5561</v>
      </c>
      <c r="I25" s="125">
        <v>22.155378486055781</v>
      </c>
      <c r="J25" s="72">
        <v>1447</v>
      </c>
      <c r="K25" s="125">
        <v>5.7649402390438249</v>
      </c>
      <c r="L25" s="72">
        <v>1998</v>
      </c>
      <c r="M25" s="125">
        <v>7.9601593625498008</v>
      </c>
      <c r="N25" s="72">
        <v>5904</v>
      </c>
      <c r="O25" s="125">
        <v>23.52191235059761</v>
      </c>
      <c r="P25" s="72">
        <v>629</v>
      </c>
      <c r="Q25" s="125">
        <v>2.5059760956175299</v>
      </c>
      <c r="R25" s="72">
        <v>7242</v>
      </c>
      <c r="S25" s="125">
        <v>28.85258964143426</v>
      </c>
      <c r="T25" s="72">
        <v>2064</v>
      </c>
      <c r="U25" s="125">
        <v>8.2231075697211153</v>
      </c>
      <c r="V25" s="72">
        <v>25100</v>
      </c>
      <c r="W25" s="125">
        <v>100</v>
      </c>
      <c r="Y25" s="146">
        <v>1.4643253019077069</v>
      </c>
    </row>
    <row r="26" spans="2:25">
      <c r="B26" s="111" t="s">
        <v>104</v>
      </c>
      <c r="D26" s="75">
        <v>2104</v>
      </c>
      <c r="F26" s="72">
        <v>282</v>
      </c>
      <c r="G26" s="125">
        <v>8.9637635092180545</v>
      </c>
      <c r="H26" s="72">
        <v>447</v>
      </c>
      <c r="I26" s="125">
        <v>14.2085187539733</v>
      </c>
      <c r="J26" s="72">
        <v>551</v>
      </c>
      <c r="K26" s="125">
        <v>17.51430387794024</v>
      </c>
      <c r="L26" s="72">
        <v>295</v>
      </c>
      <c r="M26" s="125">
        <v>9.3769866497139223</v>
      </c>
      <c r="N26" s="72">
        <v>698</v>
      </c>
      <c r="O26" s="125">
        <v>22.186904005085822</v>
      </c>
      <c r="P26" s="72">
        <v>397</v>
      </c>
      <c r="Q26" s="125">
        <v>12.61919898283535</v>
      </c>
      <c r="R26" s="72">
        <v>476</v>
      </c>
      <c r="S26" s="125">
        <v>15.130324221233311</v>
      </c>
      <c r="T26" s="72">
        <v>0</v>
      </c>
      <c r="U26" s="125">
        <v>0</v>
      </c>
      <c r="V26" s="72">
        <v>3146</v>
      </c>
      <c r="W26" s="125">
        <v>99.999999999999986</v>
      </c>
      <c r="Y26" s="146">
        <v>1.4952471482889731</v>
      </c>
    </row>
    <row r="27" spans="2:25">
      <c r="B27" s="111" t="s">
        <v>105</v>
      </c>
      <c r="D27" s="75">
        <v>430</v>
      </c>
      <c r="F27" s="72">
        <v>1</v>
      </c>
      <c r="G27" s="125">
        <v>0.21505376344086019</v>
      </c>
      <c r="H27" s="72">
        <v>35</v>
      </c>
      <c r="I27" s="125">
        <v>7.5268817204301079</v>
      </c>
      <c r="J27" s="72">
        <v>166</v>
      </c>
      <c r="K27" s="125">
        <v>35.6989247311828</v>
      </c>
      <c r="L27" s="72">
        <v>4</v>
      </c>
      <c r="M27" s="125">
        <v>0.86021505376344087</v>
      </c>
      <c r="N27" s="72">
        <v>28</v>
      </c>
      <c r="O27" s="125">
        <v>6.021505376344086</v>
      </c>
      <c r="P27" s="72">
        <v>0</v>
      </c>
      <c r="Q27" s="125">
        <v>0</v>
      </c>
      <c r="R27" s="72">
        <v>231</v>
      </c>
      <c r="S27" s="125">
        <v>49.677419354838712</v>
      </c>
      <c r="T27" s="72">
        <v>0</v>
      </c>
      <c r="U27" s="125">
        <v>0</v>
      </c>
      <c r="V27" s="72">
        <v>465</v>
      </c>
      <c r="W27" s="125">
        <v>100</v>
      </c>
      <c r="Y27" s="146">
        <v>1.081395348837209</v>
      </c>
    </row>
    <row r="28" spans="2:25">
      <c r="B28" s="115" t="s">
        <v>106</v>
      </c>
      <c r="D28" s="90">
        <v>845</v>
      </c>
      <c r="F28" s="87">
        <v>197</v>
      </c>
      <c r="G28" s="126">
        <v>16.081632653061231</v>
      </c>
      <c r="H28" s="87">
        <v>215</v>
      </c>
      <c r="I28" s="126">
        <v>17.551020408163261</v>
      </c>
      <c r="J28" s="87">
        <v>266</v>
      </c>
      <c r="K28" s="126">
        <v>21.714285714285719</v>
      </c>
      <c r="L28" s="87">
        <v>18</v>
      </c>
      <c r="M28" s="126">
        <v>1.4693877551020409</v>
      </c>
      <c r="N28" s="87">
        <v>62</v>
      </c>
      <c r="O28" s="126">
        <v>5.0612244897959187</v>
      </c>
      <c r="P28" s="87">
        <v>1</v>
      </c>
      <c r="Q28" s="126">
        <v>8.1632653061224497E-2</v>
      </c>
      <c r="R28" s="87">
        <v>466</v>
      </c>
      <c r="S28" s="126">
        <v>38.04081632653061</v>
      </c>
      <c r="T28" s="87">
        <v>0</v>
      </c>
      <c r="U28" s="126">
        <v>0</v>
      </c>
      <c r="V28" s="87">
        <v>1225</v>
      </c>
      <c r="W28" s="126">
        <v>100</v>
      </c>
      <c r="Y28" s="147">
        <v>1.449704142011834</v>
      </c>
    </row>
    <row r="29" spans="2:25" ht="8" customHeight="1"/>
    <row r="30" spans="2:25">
      <c r="B30" s="119" t="s">
        <v>49</v>
      </c>
      <c r="D30" s="63">
        <v>459029</v>
      </c>
      <c r="F30" s="60">
        <v>26638</v>
      </c>
      <c r="G30" s="137">
        <v>4.0853071265129346</v>
      </c>
      <c r="H30" s="60">
        <v>134781</v>
      </c>
      <c r="I30" s="137">
        <v>20.670537571084161</v>
      </c>
      <c r="J30" s="60">
        <v>86196</v>
      </c>
      <c r="K30" s="137">
        <v>13.219353295176401</v>
      </c>
      <c r="L30" s="60">
        <v>36023</v>
      </c>
      <c r="M30" s="137">
        <v>5.5246271723994083</v>
      </c>
      <c r="N30" s="60">
        <v>96222</v>
      </c>
      <c r="O30" s="137">
        <v>14.756979590334399</v>
      </c>
      <c r="P30" s="60">
        <v>85712</v>
      </c>
      <c r="Q30" s="137">
        <v>13.145125175601651</v>
      </c>
      <c r="R30" s="60">
        <v>182727</v>
      </c>
      <c r="S30" s="137">
        <v>28.023722325487238</v>
      </c>
      <c r="T30" s="60">
        <v>3745</v>
      </c>
      <c r="U30" s="137">
        <v>0.57434774340381933</v>
      </c>
      <c r="V30" s="60">
        <v>652044</v>
      </c>
      <c r="W30" s="137">
        <v>100</v>
      </c>
      <c r="Y30" s="148">
        <v>1.420485415954112</v>
      </c>
    </row>
  </sheetData>
  <mergeCells count="13">
    <mergeCell ref="A3:X3"/>
    <mergeCell ref="V7:W7"/>
    <mergeCell ref="L7:M7"/>
    <mergeCell ref="R7:S7"/>
    <mergeCell ref="P7:Q7"/>
    <mergeCell ref="N7:O7"/>
    <mergeCell ref="B4:X4"/>
    <mergeCell ref="H7:I7"/>
    <mergeCell ref="T7:U7"/>
    <mergeCell ref="J7:K7"/>
    <mergeCell ref="B7:B8"/>
    <mergeCell ref="F6:W6"/>
    <mergeCell ref="F7:G7"/>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6:T7"/>
  <sheetViews>
    <sheetView showGridLines="0" workbookViewId="0"/>
  </sheetViews>
  <sheetFormatPr baseColWidth="10" defaultColWidth="8.7265625" defaultRowHeight="14.5"/>
  <sheetData>
    <row r="6" spans="1:20" ht="21">
      <c r="A6" s="201" t="s">
        <v>214</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Y30"/>
  <sheetViews>
    <sheetView showGridLines="0" workbookViewId="0"/>
  </sheetViews>
  <sheetFormatPr baseColWidth="10" defaultColWidth="8.7265625" defaultRowHeight="14.5"/>
  <cols>
    <col min="1" max="1" width="0.7265625" customWidth="1"/>
    <col min="2" max="2" width="26.453125" customWidth="1"/>
    <col min="3" max="3" width="0.36328125" customWidth="1"/>
    <col min="4" max="4" width="9.08984375" customWidth="1"/>
    <col min="5" max="5" width="0.36328125" customWidth="1"/>
    <col min="6" max="6" width="10" customWidth="1"/>
    <col min="7" max="7" width="7.08984375" customWidth="1"/>
    <col min="8" max="8" width="10" customWidth="1"/>
    <col min="9" max="9" width="7.08984375" customWidth="1"/>
    <col min="10" max="10" width="10" customWidth="1"/>
    <col min="11" max="11" width="7.08984375" customWidth="1"/>
    <col min="12" max="12" width="10" customWidth="1"/>
    <col min="13" max="13" width="7.08984375" customWidth="1"/>
    <col min="14" max="14" width="10" customWidth="1"/>
    <col min="15" max="15" width="7.08984375" customWidth="1"/>
    <col min="16" max="16" width="10" customWidth="1"/>
    <col min="17" max="17" width="7.08984375" customWidth="1"/>
    <col min="18" max="18" width="10" customWidth="1"/>
    <col min="19" max="19" width="7.08984375" customWidth="1"/>
    <col min="20" max="20" width="10" customWidth="1"/>
    <col min="21" max="21" width="7.08984375" customWidth="1"/>
    <col min="22" max="22" width="10" customWidth="1"/>
    <col min="23" max="23" width="7.08984375" customWidth="1"/>
    <col min="24" max="24" width="0.36328125" customWidth="1"/>
    <col min="25" max="25" width="11.08984375" customWidth="1"/>
  </cols>
  <sheetData>
    <row r="1" spans="1:25" ht="9" customHeight="1"/>
    <row r="2" spans="1:25" ht="54.5" customHeight="1"/>
    <row r="3" spans="1:25" ht="19" customHeight="1">
      <c r="A3" s="201" t="s">
        <v>215</v>
      </c>
      <c r="B3" s="202"/>
      <c r="C3" s="202"/>
      <c r="D3" s="202"/>
      <c r="E3" s="202"/>
      <c r="F3" s="202"/>
      <c r="G3" s="202"/>
      <c r="H3" s="202"/>
      <c r="I3" s="202"/>
      <c r="J3" s="202"/>
      <c r="K3" s="202"/>
      <c r="L3" s="202"/>
      <c r="M3" s="202"/>
      <c r="N3" s="202"/>
      <c r="O3" s="202"/>
      <c r="P3" s="202"/>
      <c r="Q3" s="202"/>
      <c r="R3" s="202"/>
      <c r="S3" s="202"/>
      <c r="T3" s="202"/>
      <c r="U3" s="202"/>
      <c r="V3" s="202"/>
      <c r="W3" s="202"/>
      <c r="X3" s="202"/>
    </row>
    <row r="4" spans="1:25" ht="14.5" customHeight="1">
      <c r="B4" s="203" t="s">
        <v>113</v>
      </c>
      <c r="C4" s="202"/>
      <c r="D4" s="202"/>
      <c r="E4" s="202"/>
      <c r="F4" s="202"/>
      <c r="G4" s="202"/>
      <c r="H4" s="202"/>
      <c r="I4" s="202"/>
      <c r="J4" s="202"/>
      <c r="K4" s="202"/>
      <c r="L4" s="202"/>
      <c r="M4" s="202"/>
      <c r="N4" s="202"/>
      <c r="O4" s="202"/>
      <c r="P4" s="202"/>
      <c r="Q4" s="202"/>
      <c r="R4" s="202"/>
      <c r="S4" s="202"/>
      <c r="T4" s="202"/>
      <c r="U4" s="202"/>
      <c r="V4" s="202"/>
      <c r="W4" s="202"/>
      <c r="X4" s="202"/>
    </row>
    <row r="5" spans="1:25" ht="5.5" customHeight="1"/>
    <row r="6" spans="1:25" ht="19.5" customHeight="1">
      <c r="F6" s="258" t="s">
        <v>203</v>
      </c>
      <c r="G6" s="215"/>
      <c r="H6" s="215"/>
      <c r="I6" s="215"/>
      <c r="J6" s="215"/>
      <c r="K6" s="215"/>
      <c r="L6" s="215"/>
      <c r="M6" s="215"/>
      <c r="N6" s="215"/>
      <c r="O6" s="215"/>
      <c r="P6" s="215"/>
      <c r="Q6" s="215"/>
      <c r="R6" s="215"/>
      <c r="S6" s="215"/>
      <c r="T6" s="215"/>
      <c r="U6" s="215"/>
      <c r="V6" s="215"/>
      <c r="W6" s="216"/>
    </row>
    <row r="7" spans="1:25" ht="64.5" customHeight="1">
      <c r="B7" s="222" t="s">
        <v>114</v>
      </c>
      <c r="D7" s="36" t="s">
        <v>216</v>
      </c>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37" t="s">
        <v>210</v>
      </c>
    </row>
    <row r="8" spans="1:25" ht="20.5" customHeight="1">
      <c r="B8" s="224"/>
      <c r="D8" s="38" t="s">
        <v>119</v>
      </c>
      <c r="F8" s="20" t="s">
        <v>119</v>
      </c>
      <c r="G8" s="28" t="s">
        <v>58</v>
      </c>
      <c r="H8" s="28" t="s">
        <v>119</v>
      </c>
      <c r="I8" s="28" t="s">
        <v>58</v>
      </c>
      <c r="J8" s="28" t="s">
        <v>119</v>
      </c>
      <c r="K8" s="28" t="s">
        <v>58</v>
      </c>
      <c r="L8" s="28" t="s">
        <v>119</v>
      </c>
      <c r="M8" s="28" t="s">
        <v>58</v>
      </c>
      <c r="N8" s="28" t="s">
        <v>119</v>
      </c>
      <c r="O8" s="28" t="s">
        <v>58</v>
      </c>
      <c r="P8" s="28" t="s">
        <v>119</v>
      </c>
      <c r="Q8" s="28" t="s">
        <v>58</v>
      </c>
      <c r="R8" s="28" t="s">
        <v>119</v>
      </c>
      <c r="S8" s="28" t="s">
        <v>58</v>
      </c>
      <c r="T8" s="28" t="s">
        <v>119</v>
      </c>
      <c r="U8" s="28" t="s">
        <v>58</v>
      </c>
      <c r="V8" s="28" t="s">
        <v>119</v>
      </c>
      <c r="W8" s="21" t="s">
        <v>58</v>
      </c>
      <c r="Y8" s="38" t="s">
        <v>119</v>
      </c>
    </row>
    <row r="9" spans="1:25" ht="8.5" customHeight="1"/>
    <row r="10" spans="1:25">
      <c r="B10" s="107" t="s">
        <v>88</v>
      </c>
      <c r="D10" s="98">
        <v>151166</v>
      </c>
      <c r="F10" s="95">
        <v>10</v>
      </c>
      <c r="G10" s="124">
        <v>4.2461943483153219E-3</v>
      </c>
      <c r="H10" s="95">
        <v>79405</v>
      </c>
      <c r="I10" s="124">
        <v>33.716906222797817</v>
      </c>
      <c r="J10" s="95">
        <v>83968</v>
      </c>
      <c r="K10" s="124">
        <v>35.654444703934097</v>
      </c>
      <c r="L10" s="95">
        <v>9126</v>
      </c>
      <c r="M10" s="124">
        <v>3.8750769622725629</v>
      </c>
      <c r="N10" s="95">
        <v>16542</v>
      </c>
      <c r="O10" s="124">
        <v>7.0240546909832062</v>
      </c>
      <c r="P10" s="95">
        <v>1852</v>
      </c>
      <c r="Q10" s="124">
        <v>0.78639519330799768</v>
      </c>
      <c r="R10" s="95">
        <v>44599</v>
      </c>
      <c r="S10" s="124">
        <v>18.937602174051509</v>
      </c>
      <c r="T10" s="95">
        <v>3</v>
      </c>
      <c r="U10" s="124">
        <v>1.273858304494597E-3</v>
      </c>
      <c r="V10" s="95">
        <v>235505</v>
      </c>
      <c r="W10" s="124">
        <v>100</v>
      </c>
      <c r="Y10" s="145">
        <v>1.5579230779408071</v>
      </c>
    </row>
    <row r="11" spans="1:25">
      <c r="B11" s="111" t="s">
        <v>89</v>
      </c>
      <c r="D11" s="75">
        <v>18302</v>
      </c>
      <c r="F11" s="72">
        <v>1554</v>
      </c>
      <c r="G11" s="125">
        <v>6.4524165421026396</v>
      </c>
      <c r="H11" s="72">
        <v>4176</v>
      </c>
      <c r="I11" s="125">
        <v>17.33931240657698</v>
      </c>
      <c r="J11" s="72">
        <v>1995</v>
      </c>
      <c r="K11" s="125">
        <v>8.2835077229696061</v>
      </c>
      <c r="L11" s="72">
        <v>676</v>
      </c>
      <c r="M11" s="125">
        <v>2.806842717156619</v>
      </c>
      <c r="N11" s="72">
        <v>1136</v>
      </c>
      <c r="O11" s="125">
        <v>4.7168244477661521</v>
      </c>
      <c r="P11" s="72">
        <v>4249</v>
      </c>
      <c r="Q11" s="125">
        <v>17.642418202956321</v>
      </c>
      <c r="R11" s="72">
        <v>10298</v>
      </c>
      <c r="S11" s="125">
        <v>42.75867796047168</v>
      </c>
      <c r="T11" s="72">
        <v>0</v>
      </c>
      <c r="U11" s="125">
        <v>0</v>
      </c>
      <c r="V11" s="72">
        <v>24084</v>
      </c>
      <c r="W11" s="125">
        <v>100</v>
      </c>
      <c r="Y11" s="146">
        <v>1.315921757185007</v>
      </c>
    </row>
    <row r="12" spans="1:25">
      <c r="B12" s="111" t="s">
        <v>90</v>
      </c>
      <c r="D12" s="75">
        <v>11573</v>
      </c>
      <c r="F12" s="72">
        <v>2218</v>
      </c>
      <c r="G12" s="125">
        <v>13.24653607262303</v>
      </c>
      <c r="H12" s="72">
        <v>2889</v>
      </c>
      <c r="I12" s="125">
        <v>17.253941710463451</v>
      </c>
      <c r="J12" s="72">
        <v>2032</v>
      </c>
      <c r="K12" s="125">
        <v>12.13569039655996</v>
      </c>
      <c r="L12" s="72">
        <v>859</v>
      </c>
      <c r="M12" s="125">
        <v>5.1301958910654557</v>
      </c>
      <c r="N12" s="72">
        <v>1980</v>
      </c>
      <c r="O12" s="125">
        <v>11.82513139034878</v>
      </c>
      <c r="P12" s="72">
        <v>1952</v>
      </c>
      <c r="Q12" s="125">
        <v>11.657907310081219</v>
      </c>
      <c r="R12" s="72">
        <v>4806</v>
      </c>
      <c r="S12" s="125">
        <v>28.70281892021023</v>
      </c>
      <c r="T12" s="72">
        <v>8</v>
      </c>
      <c r="U12" s="125">
        <v>4.7778308647873857E-2</v>
      </c>
      <c r="V12" s="72">
        <v>16744</v>
      </c>
      <c r="W12" s="125">
        <v>100</v>
      </c>
      <c r="Y12" s="146">
        <v>1.4468158645122271</v>
      </c>
    </row>
    <row r="13" spans="1:25">
      <c r="B13" s="111" t="s">
        <v>91</v>
      </c>
      <c r="D13" s="75">
        <v>11300</v>
      </c>
      <c r="F13" s="72">
        <v>960</v>
      </c>
      <c r="G13" s="125">
        <v>4.9789948654115452</v>
      </c>
      <c r="H13" s="72">
        <v>6201</v>
      </c>
      <c r="I13" s="125">
        <v>32.161194958767688</v>
      </c>
      <c r="J13" s="72">
        <v>942</v>
      </c>
      <c r="K13" s="125">
        <v>4.885638711685079</v>
      </c>
      <c r="L13" s="72">
        <v>994</v>
      </c>
      <c r="M13" s="125">
        <v>5.1553342668948714</v>
      </c>
      <c r="N13" s="72">
        <v>866</v>
      </c>
      <c r="O13" s="125">
        <v>4.491468284839998</v>
      </c>
      <c r="P13" s="72">
        <v>360</v>
      </c>
      <c r="Q13" s="125">
        <v>1.867123074529329</v>
      </c>
      <c r="R13" s="72">
        <v>8958</v>
      </c>
      <c r="S13" s="125">
        <v>46.460245837871483</v>
      </c>
      <c r="T13" s="72">
        <v>0</v>
      </c>
      <c r="U13" s="125">
        <v>0</v>
      </c>
      <c r="V13" s="72">
        <v>19281</v>
      </c>
      <c r="W13" s="125">
        <v>100</v>
      </c>
      <c r="Y13" s="146">
        <v>1.7062831858407079</v>
      </c>
    </row>
    <row r="14" spans="1:25">
      <c r="B14" s="111" t="s">
        <v>92</v>
      </c>
      <c r="D14" s="75">
        <v>27748</v>
      </c>
      <c r="F14" s="72">
        <v>769</v>
      </c>
      <c r="G14" s="125">
        <v>2.0868951667616491</v>
      </c>
      <c r="H14" s="72">
        <v>5455</v>
      </c>
      <c r="I14" s="125">
        <v>14.803658172542001</v>
      </c>
      <c r="J14" s="72">
        <v>581</v>
      </c>
      <c r="K14" s="125">
        <v>1.5767049309343539</v>
      </c>
      <c r="L14" s="72">
        <v>1961</v>
      </c>
      <c r="M14" s="125">
        <v>5.3217183641347123</v>
      </c>
      <c r="N14" s="72">
        <v>2153</v>
      </c>
      <c r="O14" s="125">
        <v>5.8427637113625881</v>
      </c>
      <c r="P14" s="72">
        <v>13194</v>
      </c>
      <c r="Q14" s="125">
        <v>35.8055849548156</v>
      </c>
      <c r="R14" s="72">
        <v>12578</v>
      </c>
      <c r="S14" s="125">
        <v>34.13389779912616</v>
      </c>
      <c r="T14" s="72">
        <v>158</v>
      </c>
      <c r="U14" s="125">
        <v>0.42877690032293952</v>
      </c>
      <c r="V14" s="72">
        <v>36849</v>
      </c>
      <c r="W14" s="125">
        <v>100</v>
      </c>
      <c r="Y14" s="146">
        <v>1.327987602710105</v>
      </c>
    </row>
    <row r="15" spans="1:25">
      <c r="B15" s="111" t="s">
        <v>93</v>
      </c>
      <c r="D15" s="75">
        <v>8367</v>
      </c>
      <c r="F15" s="72">
        <v>3874</v>
      </c>
      <c r="G15" s="125">
        <v>28.215586307356151</v>
      </c>
      <c r="H15" s="72">
        <v>1715</v>
      </c>
      <c r="I15" s="125">
        <v>12.49089584850692</v>
      </c>
      <c r="J15" s="72">
        <v>555</v>
      </c>
      <c r="K15" s="125">
        <v>4.0422432629278946</v>
      </c>
      <c r="L15" s="72">
        <v>859</v>
      </c>
      <c r="M15" s="125">
        <v>6.2563729060451569</v>
      </c>
      <c r="N15" s="72">
        <v>2750</v>
      </c>
      <c r="O15" s="125">
        <v>20.02913328477786</v>
      </c>
      <c r="P15" s="72">
        <v>350</v>
      </c>
      <c r="Q15" s="125">
        <v>2.549162418062636</v>
      </c>
      <c r="R15" s="72">
        <v>3627</v>
      </c>
      <c r="S15" s="125">
        <v>26.416605972323381</v>
      </c>
      <c r="T15" s="72">
        <v>0</v>
      </c>
      <c r="U15" s="125">
        <v>0</v>
      </c>
      <c r="V15" s="72">
        <v>13730</v>
      </c>
      <c r="W15" s="125">
        <v>100</v>
      </c>
      <c r="Y15" s="146">
        <v>1.640970479263774</v>
      </c>
    </row>
    <row r="16" spans="1:25">
      <c r="B16" s="111" t="s">
        <v>94</v>
      </c>
      <c r="D16" s="75">
        <v>42501</v>
      </c>
      <c r="F16" s="72">
        <v>4712</v>
      </c>
      <c r="G16" s="125">
        <v>7.8204872867290707</v>
      </c>
      <c r="H16" s="72">
        <v>10837</v>
      </c>
      <c r="I16" s="125">
        <v>17.986124941910639</v>
      </c>
      <c r="J16" s="72">
        <v>7152</v>
      </c>
      <c r="K16" s="125">
        <v>11.870145389364669</v>
      </c>
      <c r="L16" s="72">
        <v>2453</v>
      </c>
      <c r="M16" s="125">
        <v>4.071234149903737</v>
      </c>
      <c r="N16" s="72">
        <v>3506</v>
      </c>
      <c r="O16" s="125">
        <v>5.8188939786231169</v>
      </c>
      <c r="P16" s="72">
        <v>15642</v>
      </c>
      <c r="Q16" s="125">
        <v>25.9609639514041</v>
      </c>
      <c r="R16" s="72">
        <v>14864</v>
      </c>
      <c r="S16" s="125">
        <v>24.669720507203081</v>
      </c>
      <c r="T16" s="72">
        <v>1086</v>
      </c>
      <c r="U16" s="125">
        <v>1.8024297948615811</v>
      </c>
      <c r="V16" s="72">
        <v>60252</v>
      </c>
      <c r="W16" s="125">
        <v>100</v>
      </c>
      <c r="Y16" s="146">
        <v>1.4176607609232721</v>
      </c>
    </row>
    <row r="17" spans="2:25">
      <c r="B17" s="111" t="s">
        <v>95</v>
      </c>
      <c r="D17" s="75">
        <v>26790</v>
      </c>
      <c r="F17" s="72">
        <v>5084</v>
      </c>
      <c r="G17" s="125">
        <v>12.65652617690259</v>
      </c>
      <c r="H17" s="72">
        <v>10641</v>
      </c>
      <c r="I17" s="125">
        <v>26.49057731086161</v>
      </c>
      <c r="J17" s="72">
        <v>4666</v>
      </c>
      <c r="K17" s="125">
        <v>11.615922726480621</v>
      </c>
      <c r="L17" s="72">
        <v>1768</v>
      </c>
      <c r="M17" s="125">
        <v>4.4014040678134876</v>
      </c>
      <c r="N17" s="72">
        <v>3682</v>
      </c>
      <c r="O17" s="125">
        <v>9.1662724986930222</v>
      </c>
      <c r="P17" s="72">
        <v>4619</v>
      </c>
      <c r="Q17" s="125">
        <v>11.498917075356619</v>
      </c>
      <c r="R17" s="72">
        <v>9704</v>
      </c>
      <c r="S17" s="125">
        <v>24.15793273419801</v>
      </c>
      <c r="T17" s="72">
        <v>5</v>
      </c>
      <c r="U17" s="125">
        <v>1.244740969404267E-2</v>
      </c>
      <c r="V17" s="72">
        <v>40169</v>
      </c>
      <c r="W17" s="125">
        <v>100</v>
      </c>
      <c r="Y17" s="146">
        <v>1.499402762224711</v>
      </c>
    </row>
    <row r="18" spans="2:25">
      <c r="B18" s="111" t="s">
        <v>96</v>
      </c>
      <c r="D18" s="75">
        <v>100022</v>
      </c>
      <c r="F18" s="72">
        <v>4</v>
      </c>
      <c r="G18" s="125">
        <v>3.1633306708633521E-3</v>
      </c>
      <c r="H18" s="72">
        <v>14945</v>
      </c>
      <c r="I18" s="125">
        <v>11.8189942190132</v>
      </c>
      <c r="J18" s="72">
        <v>13588</v>
      </c>
      <c r="K18" s="125">
        <v>10.74583428892281</v>
      </c>
      <c r="L18" s="72">
        <v>7735</v>
      </c>
      <c r="M18" s="125">
        <v>6.1170906847820072</v>
      </c>
      <c r="N18" s="72">
        <v>21180</v>
      </c>
      <c r="O18" s="125">
        <v>16.749835902221449</v>
      </c>
      <c r="P18" s="72">
        <v>12358</v>
      </c>
      <c r="Q18" s="125">
        <v>9.7731101076323252</v>
      </c>
      <c r="R18" s="72">
        <v>56622</v>
      </c>
      <c r="S18" s="125">
        <v>44.778527311406179</v>
      </c>
      <c r="T18" s="72">
        <v>17</v>
      </c>
      <c r="U18" s="125">
        <v>1.3444155351169249E-2</v>
      </c>
      <c r="V18" s="72">
        <v>126449</v>
      </c>
      <c r="W18" s="125">
        <v>99.999999999999986</v>
      </c>
      <c r="Y18" s="146">
        <v>1.2642118733878549</v>
      </c>
    </row>
    <row r="19" spans="2:25">
      <c r="B19" s="111" t="s">
        <v>97</v>
      </c>
      <c r="D19" s="75">
        <v>70400</v>
      </c>
      <c r="F19" s="72">
        <v>398</v>
      </c>
      <c r="G19" s="125">
        <v>0.37530175015087508</v>
      </c>
      <c r="H19" s="72">
        <v>31209</v>
      </c>
      <c r="I19" s="125">
        <v>29.429126433313218</v>
      </c>
      <c r="J19" s="72">
        <v>2582</v>
      </c>
      <c r="K19" s="125">
        <v>2.4347465298732649</v>
      </c>
      <c r="L19" s="72">
        <v>4498</v>
      </c>
      <c r="M19" s="125">
        <v>4.241475558237779</v>
      </c>
      <c r="N19" s="72">
        <v>6232</v>
      </c>
      <c r="O19" s="125">
        <v>5.8765841882920942</v>
      </c>
      <c r="P19" s="72">
        <v>11127</v>
      </c>
      <c r="Q19" s="125">
        <v>10.492418527459259</v>
      </c>
      <c r="R19" s="72">
        <v>49371</v>
      </c>
      <c r="S19" s="125">
        <v>46.555333433916722</v>
      </c>
      <c r="T19" s="72">
        <v>631</v>
      </c>
      <c r="U19" s="125">
        <v>0.5950135787567894</v>
      </c>
      <c r="V19" s="72">
        <v>106048</v>
      </c>
      <c r="W19" s="125">
        <v>100</v>
      </c>
      <c r="Y19" s="146">
        <v>1.5063636363636359</v>
      </c>
    </row>
    <row r="20" spans="2:25">
      <c r="B20" s="111" t="s">
        <v>98</v>
      </c>
      <c r="D20" s="75">
        <v>12761</v>
      </c>
      <c r="F20" s="72">
        <v>478</v>
      </c>
      <c r="G20" s="125">
        <v>3.1192900026102839</v>
      </c>
      <c r="H20" s="72">
        <v>2164</v>
      </c>
      <c r="I20" s="125">
        <v>14.121639258679201</v>
      </c>
      <c r="J20" s="72">
        <v>284</v>
      </c>
      <c r="K20" s="125">
        <v>1.8533020099190809</v>
      </c>
      <c r="L20" s="72">
        <v>970</v>
      </c>
      <c r="M20" s="125">
        <v>6.3299399634560158</v>
      </c>
      <c r="N20" s="72">
        <v>1846</v>
      </c>
      <c r="O20" s="125">
        <v>12.046463064474031</v>
      </c>
      <c r="P20" s="72">
        <v>6722</v>
      </c>
      <c r="Q20" s="125">
        <v>43.865831375619941</v>
      </c>
      <c r="R20" s="72">
        <v>2860</v>
      </c>
      <c r="S20" s="125">
        <v>18.66353432524145</v>
      </c>
      <c r="T20" s="72">
        <v>0</v>
      </c>
      <c r="U20" s="125">
        <v>0</v>
      </c>
      <c r="V20" s="72">
        <v>15324</v>
      </c>
      <c r="W20" s="125">
        <v>100</v>
      </c>
      <c r="Y20" s="146">
        <v>1.200846328657629</v>
      </c>
    </row>
    <row r="21" spans="2:25">
      <c r="B21" s="111" t="s">
        <v>99</v>
      </c>
      <c r="D21" s="75">
        <v>32794</v>
      </c>
      <c r="F21" s="72">
        <v>2164</v>
      </c>
      <c r="G21" s="125">
        <v>4.0176747985592813</v>
      </c>
      <c r="H21" s="72">
        <v>17882</v>
      </c>
      <c r="I21" s="125">
        <v>33.199658386246327</v>
      </c>
      <c r="J21" s="72">
        <v>7525</v>
      </c>
      <c r="K21" s="125">
        <v>13.970888567078831</v>
      </c>
      <c r="L21" s="72">
        <v>2805</v>
      </c>
      <c r="M21" s="125">
        <v>5.2077531469310463</v>
      </c>
      <c r="N21" s="72">
        <v>2778</v>
      </c>
      <c r="O21" s="125">
        <v>5.1576250417734224</v>
      </c>
      <c r="P21" s="72">
        <v>6938</v>
      </c>
      <c r="Q21" s="125">
        <v>12.88106642902232</v>
      </c>
      <c r="R21" s="72">
        <v>13716</v>
      </c>
      <c r="S21" s="125">
        <v>25.46507742007352</v>
      </c>
      <c r="T21" s="72">
        <v>54</v>
      </c>
      <c r="U21" s="125">
        <v>0.1002562103152501</v>
      </c>
      <c r="V21" s="72">
        <v>53862</v>
      </c>
      <c r="W21" s="125">
        <v>100</v>
      </c>
      <c r="Y21" s="146">
        <v>1.642434591693603</v>
      </c>
    </row>
    <row r="22" spans="2:25">
      <c r="B22" s="111" t="s">
        <v>100</v>
      </c>
      <c r="D22" s="75">
        <v>85644</v>
      </c>
      <c r="F22" s="72">
        <v>3040</v>
      </c>
      <c r="G22" s="125">
        <v>2.409390281597489</v>
      </c>
      <c r="H22" s="72">
        <v>41998</v>
      </c>
      <c r="I22" s="125">
        <v>33.286043765306367</v>
      </c>
      <c r="J22" s="72">
        <v>26655</v>
      </c>
      <c r="K22" s="125">
        <v>21.125755906572721</v>
      </c>
      <c r="L22" s="72">
        <v>8260</v>
      </c>
      <c r="M22" s="125">
        <v>6.5465670151300186</v>
      </c>
      <c r="N22" s="72">
        <v>7948</v>
      </c>
      <c r="O22" s="125">
        <v>6.2992874862292254</v>
      </c>
      <c r="P22" s="72">
        <v>12124</v>
      </c>
      <c r="Q22" s="125">
        <v>9.6090288730552498</v>
      </c>
      <c r="R22" s="72">
        <v>26125</v>
      </c>
      <c r="S22" s="125">
        <v>20.70569773247842</v>
      </c>
      <c r="T22" s="72">
        <v>23</v>
      </c>
      <c r="U22" s="125">
        <v>1.822893963050732E-2</v>
      </c>
      <c r="V22" s="72">
        <v>126173</v>
      </c>
      <c r="W22" s="125">
        <v>100</v>
      </c>
      <c r="Y22" s="146">
        <v>1.473226378964084</v>
      </c>
    </row>
    <row r="23" spans="2:25">
      <c r="B23" s="111" t="s">
        <v>101</v>
      </c>
      <c r="D23" s="75">
        <v>19138</v>
      </c>
      <c r="F23" s="72">
        <v>1562</v>
      </c>
      <c r="G23" s="125">
        <v>6.2427560848886934</v>
      </c>
      <c r="H23" s="72">
        <v>5658</v>
      </c>
      <c r="I23" s="125">
        <v>22.613005075736378</v>
      </c>
      <c r="J23" s="72">
        <v>1309</v>
      </c>
      <c r="K23" s="125">
        <v>5.2316054514208066</v>
      </c>
      <c r="L23" s="72">
        <v>2020</v>
      </c>
      <c r="M23" s="125">
        <v>8.073218496462971</v>
      </c>
      <c r="N23" s="72">
        <v>2538</v>
      </c>
      <c r="O23" s="125">
        <v>10.14347947723912</v>
      </c>
      <c r="P23" s="72">
        <v>500</v>
      </c>
      <c r="Q23" s="125">
        <v>1.9983214100155871</v>
      </c>
      <c r="R23" s="72">
        <v>11432</v>
      </c>
      <c r="S23" s="125">
        <v>45.68962071859638</v>
      </c>
      <c r="T23" s="72">
        <v>2</v>
      </c>
      <c r="U23" s="125">
        <v>7.9932856400623479E-3</v>
      </c>
      <c r="V23" s="72">
        <v>25021</v>
      </c>
      <c r="W23" s="125">
        <v>100</v>
      </c>
      <c r="Y23" s="146">
        <v>1.3073988922562441</v>
      </c>
    </row>
    <row r="24" spans="2:25">
      <c r="B24" s="111" t="s">
        <v>102</v>
      </c>
      <c r="D24" s="75">
        <v>6516</v>
      </c>
      <c r="F24" s="72">
        <v>699</v>
      </c>
      <c r="G24" s="125">
        <v>7.9612756264236904</v>
      </c>
      <c r="H24" s="72">
        <v>1214</v>
      </c>
      <c r="I24" s="125">
        <v>13.82687927107062</v>
      </c>
      <c r="J24" s="72">
        <v>329</v>
      </c>
      <c r="K24" s="125">
        <v>3.7471526195899769</v>
      </c>
      <c r="L24" s="72">
        <v>367</v>
      </c>
      <c r="M24" s="125">
        <v>4.1799544419134396</v>
      </c>
      <c r="N24" s="72">
        <v>1694</v>
      </c>
      <c r="O24" s="125">
        <v>19.29384965831435</v>
      </c>
      <c r="P24" s="72">
        <v>1391</v>
      </c>
      <c r="Q24" s="125">
        <v>15.84282460136674</v>
      </c>
      <c r="R24" s="72">
        <v>3071</v>
      </c>
      <c r="S24" s="125">
        <v>34.977220956719819</v>
      </c>
      <c r="T24" s="72">
        <v>15</v>
      </c>
      <c r="U24" s="125">
        <v>0.17084282460136671</v>
      </c>
      <c r="V24" s="72">
        <v>8780</v>
      </c>
      <c r="W24" s="125">
        <v>100</v>
      </c>
      <c r="Y24" s="146">
        <v>1.3474524248004911</v>
      </c>
    </row>
    <row r="25" spans="2:25">
      <c r="B25" s="111" t="s">
        <v>103</v>
      </c>
      <c r="D25" s="75">
        <v>24439</v>
      </c>
      <c r="F25" s="72">
        <v>492</v>
      </c>
      <c r="G25" s="125">
        <v>1.343711593609177</v>
      </c>
      <c r="H25" s="72">
        <v>9358</v>
      </c>
      <c r="I25" s="125">
        <v>25.557831489826569</v>
      </c>
      <c r="J25" s="72">
        <v>2230</v>
      </c>
      <c r="K25" s="125">
        <v>6.090400109244845</v>
      </c>
      <c r="L25" s="72">
        <v>3318</v>
      </c>
      <c r="M25" s="125">
        <v>9.0618598934862771</v>
      </c>
      <c r="N25" s="72">
        <v>5166</v>
      </c>
      <c r="O25" s="125">
        <v>14.10897173289635</v>
      </c>
      <c r="P25" s="72">
        <v>686</v>
      </c>
      <c r="Q25" s="125">
        <v>1.873549091902226</v>
      </c>
      <c r="R25" s="72">
        <v>12535</v>
      </c>
      <c r="S25" s="125">
        <v>34.234603304656567</v>
      </c>
      <c r="T25" s="72">
        <v>2830</v>
      </c>
      <c r="U25" s="125">
        <v>7.7290727843779869</v>
      </c>
      <c r="V25" s="72">
        <v>36615</v>
      </c>
      <c r="W25" s="125">
        <v>100</v>
      </c>
      <c r="Y25" s="146">
        <v>1.4982200581038509</v>
      </c>
    </row>
    <row r="26" spans="2:25">
      <c r="B26" s="111" t="s">
        <v>104</v>
      </c>
      <c r="D26" s="75">
        <v>4279</v>
      </c>
      <c r="F26" s="72">
        <v>498</v>
      </c>
      <c r="G26" s="125">
        <v>7.7763897564022484</v>
      </c>
      <c r="H26" s="72">
        <v>1374</v>
      </c>
      <c r="I26" s="125">
        <v>21.45534041224235</v>
      </c>
      <c r="J26" s="72">
        <v>1289</v>
      </c>
      <c r="K26" s="125">
        <v>20.128044971892571</v>
      </c>
      <c r="L26" s="72">
        <v>569</v>
      </c>
      <c r="M26" s="125">
        <v>8.8850718301061846</v>
      </c>
      <c r="N26" s="72">
        <v>1366</v>
      </c>
      <c r="O26" s="125">
        <v>21.330418488444721</v>
      </c>
      <c r="P26" s="72">
        <v>560</v>
      </c>
      <c r="Q26" s="125">
        <v>8.7445346658338536</v>
      </c>
      <c r="R26" s="72">
        <v>748</v>
      </c>
      <c r="S26" s="125">
        <v>11.680199875078079</v>
      </c>
      <c r="T26" s="72">
        <v>0</v>
      </c>
      <c r="U26" s="125">
        <v>0</v>
      </c>
      <c r="V26" s="72">
        <v>6404</v>
      </c>
      <c r="W26" s="125">
        <v>100</v>
      </c>
      <c r="Y26" s="146">
        <v>1.4966113577938771</v>
      </c>
    </row>
    <row r="27" spans="2:25">
      <c r="B27" s="111" t="s">
        <v>105</v>
      </c>
      <c r="D27" s="75">
        <v>588</v>
      </c>
      <c r="F27" s="72">
        <v>0</v>
      </c>
      <c r="G27" s="125">
        <v>0</v>
      </c>
      <c r="H27" s="72">
        <v>43</v>
      </c>
      <c r="I27" s="125">
        <v>6.902086677367576</v>
      </c>
      <c r="J27" s="72">
        <v>195</v>
      </c>
      <c r="K27" s="125">
        <v>31.300160513643661</v>
      </c>
      <c r="L27" s="72">
        <v>10</v>
      </c>
      <c r="M27" s="125">
        <v>1.605136436597111</v>
      </c>
      <c r="N27" s="72">
        <v>48</v>
      </c>
      <c r="O27" s="125">
        <v>7.7046548956661312</v>
      </c>
      <c r="P27" s="72">
        <v>0</v>
      </c>
      <c r="Q27" s="125">
        <v>0</v>
      </c>
      <c r="R27" s="72">
        <v>327</v>
      </c>
      <c r="S27" s="125">
        <v>52.487961476725523</v>
      </c>
      <c r="T27" s="72">
        <v>0</v>
      </c>
      <c r="U27" s="125">
        <v>0</v>
      </c>
      <c r="V27" s="72">
        <v>623</v>
      </c>
      <c r="W27" s="125">
        <v>100</v>
      </c>
      <c r="Y27" s="146">
        <v>1.05952380952381</v>
      </c>
    </row>
    <row r="28" spans="2:25">
      <c r="B28" s="115" t="s">
        <v>106</v>
      </c>
      <c r="D28" s="90">
        <v>948</v>
      </c>
      <c r="F28" s="87">
        <v>279</v>
      </c>
      <c r="G28" s="126">
        <v>19.29460580912863</v>
      </c>
      <c r="H28" s="87">
        <v>297</v>
      </c>
      <c r="I28" s="126">
        <v>20.539419087136931</v>
      </c>
      <c r="J28" s="87">
        <v>322</v>
      </c>
      <c r="K28" s="126">
        <v>22.26832641770401</v>
      </c>
      <c r="L28" s="87">
        <v>17</v>
      </c>
      <c r="M28" s="126">
        <v>1.175656984785616</v>
      </c>
      <c r="N28" s="87">
        <v>60</v>
      </c>
      <c r="O28" s="126">
        <v>4.1493775933609953</v>
      </c>
      <c r="P28" s="87">
        <v>4</v>
      </c>
      <c r="Q28" s="126">
        <v>0.27662517289073307</v>
      </c>
      <c r="R28" s="87">
        <v>467</v>
      </c>
      <c r="S28" s="126">
        <v>32.295988934993083</v>
      </c>
      <c r="T28" s="87">
        <v>0</v>
      </c>
      <c r="U28" s="126">
        <v>0</v>
      </c>
      <c r="V28" s="87">
        <v>1446</v>
      </c>
      <c r="W28" s="126">
        <v>100</v>
      </c>
      <c r="Y28" s="147">
        <v>1.525316455696202</v>
      </c>
    </row>
    <row r="29" spans="2:25" ht="8" customHeight="1"/>
    <row r="30" spans="2:25">
      <c r="B30" s="119" t="s">
        <v>49</v>
      </c>
      <c r="D30" s="63">
        <v>655276</v>
      </c>
      <c r="F30" s="60">
        <v>28795</v>
      </c>
      <c r="G30" s="137">
        <v>3.0203732277138</v>
      </c>
      <c r="H30" s="60">
        <v>247461</v>
      </c>
      <c r="I30" s="137">
        <v>25.956748716905171</v>
      </c>
      <c r="J30" s="60">
        <v>158199</v>
      </c>
      <c r="K30" s="137">
        <v>16.593853941694579</v>
      </c>
      <c r="L30" s="60">
        <v>49265</v>
      </c>
      <c r="M30" s="137">
        <v>5.1675182171668803</v>
      </c>
      <c r="N30" s="60">
        <v>83471</v>
      </c>
      <c r="O30" s="137">
        <v>8.7554635766799276</v>
      </c>
      <c r="P30" s="60">
        <v>94628</v>
      </c>
      <c r="Q30" s="137">
        <v>9.9257467543705982</v>
      </c>
      <c r="R30" s="60">
        <v>286708</v>
      </c>
      <c r="S30" s="137">
        <v>30.073456064294771</v>
      </c>
      <c r="T30" s="60">
        <v>4832</v>
      </c>
      <c r="U30" s="137">
        <v>0.50683950117426912</v>
      </c>
      <c r="V30" s="60">
        <v>953359</v>
      </c>
      <c r="W30" s="137">
        <v>100</v>
      </c>
      <c r="Y30" s="148">
        <v>1.4548968678846781</v>
      </c>
    </row>
  </sheetData>
  <mergeCells count="13">
    <mergeCell ref="A3:X3"/>
    <mergeCell ref="V7:W7"/>
    <mergeCell ref="L7:M7"/>
    <mergeCell ref="R7:S7"/>
    <mergeCell ref="P7:Q7"/>
    <mergeCell ref="N7:O7"/>
    <mergeCell ref="B4:X4"/>
    <mergeCell ref="H7:I7"/>
    <mergeCell ref="T7:U7"/>
    <mergeCell ref="J7:K7"/>
    <mergeCell ref="B7:B8"/>
    <mergeCell ref="F6:W6"/>
    <mergeCell ref="F7:G7"/>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6:T7"/>
  <sheetViews>
    <sheetView showGridLines="0" workbookViewId="0"/>
  </sheetViews>
  <sheetFormatPr baseColWidth="10" defaultColWidth="8.7265625" defaultRowHeight="14.5"/>
  <sheetData>
    <row r="6" spans="1:20" ht="21">
      <c r="A6" s="201" t="s">
        <v>217</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AA43"/>
  <sheetViews>
    <sheetView showGridLines="0" workbookViewId="0"/>
  </sheetViews>
  <sheetFormatPr baseColWidth="10" defaultColWidth="8.7265625" defaultRowHeight="14.5"/>
  <cols>
    <col min="1" max="1" width="1.1796875" customWidth="1"/>
    <col min="2" max="2" width="35.54296875" customWidth="1"/>
    <col min="3" max="3" width="0.6328125" customWidth="1"/>
    <col min="4" max="12" width="10.1796875" customWidth="1"/>
    <col min="13" max="13" width="0.81640625" customWidth="1"/>
  </cols>
  <sheetData>
    <row r="2" spans="2:27" ht="49" customHeight="1"/>
    <row r="3" spans="2:27" ht="24" customHeight="1">
      <c r="B3" s="201" t="s">
        <v>4</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49</v>
      </c>
      <c r="E5" s="205"/>
      <c r="F5" s="205"/>
      <c r="G5" s="205"/>
      <c r="H5" s="205"/>
      <c r="I5" s="205"/>
      <c r="J5" s="205"/>
      <c r="K5" s="205"/>
      <c r="L5" s="206"/>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31" t="s">
        <v>60</v>
      </c>
      <c r="D9" s="60">
        <v>1894744</v>
      </c>
      <c r="E9" s="61">
        <v>1850950</v>
      </c>
      <c r="F9" s="61">
        <v>1892604</v>
      </c>
      <c r="G9" s="61">
        <v>1982018</v>
      </c>
      <c r="H9" s="61">
        <v>2061372</v>
      </c>
      <c r="I9" s="61">
        <v>2165648</v>
      </c>
      <c r="J9" s="62">
        <v>2326315</v>
      </c>
      <c r="K9" s="63">
        <v>2405965</v>
      </c>
      <c r="L9" s="64"/>
      <c r="N9" s="65">
        <f t="shared" ref="N9:N23" si="0">IFERROR(E9/D9-1,"-")</f>
        <v>-2.3113412682663204E-2</v>
      </c>
      <c r="O9" s="62">
        <f t="shared" ref="O9:O23" si="1">E9-D9</f>
        <v>-43794</v>
      </c>
      <c r="P9" s="65">
        <f t="shared" ref="P9:P23" si="2">IFERROR(F9/E9-1,"-")</f>
        <v>2.250411950619946E-2</v>
      </c>
      <c r="Q9" s="62">
        <f t="shared" ref="Q9:Q23" si="3">F9-E9</f>
        <v>41654</v>
      </c>
      <c r="R9" s="65">
        <f t="shared" ref="R9:R23" si="4">IFERROR(G9/F9-1,"-")</f>
        <v>4.7243903109155383E-2</v>
      </c>
      <c r="S9" s="62">
        <f t="shared" ref="S9:S23" si="5">G9-F9</f>
        <v>89414</v>
      </c>
      <c r="T9" s="65">
        <f t="shared" ref="T9:T23" si="6">IFERROR(H9/G9-1,"-")</f>
        <v>4.003697241901949E-2</v>
      </c>
      <c r="U9" s="62">
        <f t="shared" ref="U9:U23" si="7">H9-G9</f>
        <v>79354</v>
      </c>
      <c r="V9" s="65">
        <f t="shared" ref="V9:V23" si="8">IFERROR(I9/H9-1,"-")</f>
        <v>5.0585726399698938E-2</v>
      </c>
      <c r="W9" s="62">
        <f t="shared" ref="W9:W23" si="9">I9-H9</f>
        <v>104276</v>
      </c>
      <c r="X9" s="65">
        <f t="shared" ref="X9:X23" si="10">IFERROR(J9/I9-1,"-")</f>
        <v>7.4188880187362027E-2</v>
      </c>
      <c r="Y9" s="62">
        <f t="shared" ref="Y9:Y23" si="11">J9-I9</f>
        <v>160667</v>
      </c>
      <c r="Z9" s="65">
        <v>6.8380926414304266E-2</v>
      </c>
      <c r="AA9" s="62">
        <v>153992</v>
      </c>
    </row>
    <row r="10" spans="2:27">
      <c r="B10" s="29" t="s">
        <v>61</v>
      </c>
      <c r="D10" s="66">
        <v>1735551</v>
      </c>
      <c r="E10" s="67">
        <v>1709394</v>
      </c>
      <c r="F10" s="67">
        <v>1768008</v>
      </c>
      <c r="G10" s="67">
        <v>1850208</v>
      </c>
      <c r="H10" s="67">
        <v>1944185</v>
      </c>
      <c r="I10" s="67">
        <v>2037769</v>
      </c>
      <c r="J10" s="68">
        <v>2217055</v>
      </c>
      <c r="K10" s="69">
        <v>2304208</v>
      </c>
      <c r="L10" s="33"/>
      <c r="N10" s="70">
        <f t="shared" si="0"/>
        <v>-1.507129436127197E-2</v>
      </c>
      <c r="O10" s="68">
        <f t="shared" si="1"/>
        <v>-26157</v>
      </c>
      <c r="P10" s="70">
        <f t="shared" si="2"/>
        <v>3.4289344644944375E-2</v>
      </c>
      <c r="Q10" s="68">
        <f t="shared" si="3"/>
        <v>58614</v>
      </c>
      <c r="R10" s="70">
        <f t="shared" si="4"/>
        <v>4.6493002294107244E-2</v>
      </c>
      <c r="S10" s="68">
        <f t="shared" si="5"/>
        <v>82200</v>
      </c>
      <c r="T10" s="70">
        <f t="shared" si="6"/>
        <v>5.0792667635206401E-2</v>
      </c>
      <c r="U10" s="68">
        <f t="shared" si="7"/>
        <v>93977</v>
      </c>
      <c r="V10" s="70">
        <f t="shared" si="8"/>
        <v>4.8135336914953974E-2</v>
      </c>
      <c r="W10" s="68">
        <f t="shared" si="9"/>
        <v>93584</v>
      </c>
      <c r="X10" s="70">
        <f t="shared" si="10"/>
        <v>8.798151311556901E-2</v>
      </c>
      <c r="Y10" s="68">
        <f t="shared" si="11"/>
        <v>179286</v>
      </c>
      <c r="Z10" s="70">
        <v>8.6412954304994294E-2</v>
      </c>
      <c r="AA10" s="68">
        <v>183276</v>
      </c>
    </row>
    <row r="11" spans="2:27">
      <c r="B11" s="71" t="s">
        <v>62</v>
      </c>
      <c r="D11" s="72">
        <v>350514</v>
      </c>
      <c r="E11" s="73">
        <v>352921</v>
      </c>
      <c r="F11" s="73">
        <v>352430</v>
      </c>
      <c r="G11" s="73">
        <v>359348</v>
      </c>
      <c r="H11" s="73">
        <v>377078</v>
      </c>
      <c r="I11" s="73">
        <v>401012</v>
      </c>
      <c r="J11" s="74">
        <v>432686</v>
      </c>
      <c r="K11" s="75">
        <v>432598</v>
      </c>
      <c r="L11" s="76"/>
      <c r="N11" s="77">
        <f t="shared" si="0"/>
        <v>6.8670580918308577E-3</v>
      </c>
      <c r="O11" s="74">
        <f t="shared" si="1"/>
        <v>2407</v>
      </c>
      <c r="P11" s="77">
        <f t="shared" si="2"/>
        <v>-1.3912461995744252E-3</v>
      </c>
      <c r="Q11" s="74">
        <f t="shared" si="3"/>
        <v>-491</v>
      </c>
      <c r="R11" s="77">
        <f t="shared" si="4"/>
        <v>1.9629429957722211E-2</v>
      </c>
      <c r="S11" s="74">
        <f t="shared" si="5"/>
        <v>6918</v>
      </c>
      <c r="T11" s="77">
        <f t="shared" si="6"/>
        <v>4.9339359061411292E-2</v>
      </c>
      <c r="U11" s="74">
        <f t="shared" si="7"/>
        <v>17730</v>
      </c>
      <c r="V11" s="77">
        <f t="shared" si="8"/>
        <v>6.3472278944939786E-2</v>
      </c>
      <c r="W11" s="74">
        <f t="shared" si="9"/>
        <v>23934</v>
      </c>
      <c r="X11" s="77">
        <f t="shared" si="10"/>
        <v>7.8985167526158806E-2</v>
      </c>
      <c r="Y11" s="74">
        <f t="shared" si="11"/>
        <v>31674</v>
      </c>
      <c r="Z11" s="77">
        <v>4.2349562191883898E-2</v>
      </c>
      <c r="AA11" s="74">
        <v>17576</v>
      </c>
    </row>
    <row r="12" spans="2:27">
      <c r="B12" s="78" t="s">
        <v>63</v>
      </c>
      <c r="D12" s="79">
        <v>1385037</v>
      </c>
      <c r="E12" s="80">
        <v>1356473</v>
      </c>
      <c r="F12" s="80">
        <v>1415578</v>
      </c>
      <c r="G12" s="80">
        <v>1490860</v>
      </c>
      <c r="H12" s="80">
        <v>1567107</v>
      </c>
      <c r="I12" s="80">
        <v>1636757</v>
      </c>
      <c r="J12" s="81">
        <v>1784369</v>
      </c>
      <c r="K12" s="82">
        <v>1871610</v>
      </c>
      <c r="L12" s="83"/>
      <c r="N12" s="84">
        <f t="shared" si="0"/>
        <v>-2.0623275768084204E-2</v>
      </c>
      <c r="O12" s="81">
        <f t="shared" si="1"/>
        <v>-28564</v>
      </c>
      <c r="P12" s="84">
        <f t="shared" si="2"/>
        <v>4.3572559129448241E-2</v>
      </c>
      <c r="Q12" s="81">
        <f t="shared" si="3"/>
        <v>59105</v>
      </c>
      <c r="R12" s="84">
        <f t="shared" si="4"/>
        <v>5.3181103407936581E-2</v>
      </c>
      <c r="S12" s="81">
        <f t="shared" si="5"/>
        <v>75282</v>
      </c>
      <c r="T12" s="84">
        <f t="shared" si="6"/>
        <v>5.1142964463464002E-2</v>
      </c>
      <c r="U12" s="81">
        <f t="shared" si="7"/>
        <v>76247</v>
      </c>
      <c r="V12" s="84">
        <f t="shared" si="8"/>
        <v>4.4444954939260706E-2</v>
      </c>
      <c r="W12" s="81">
        <f t="shared" si="9"/>
        <v>69650</v>
      </c>
      <c r="X12" s="84">
        <f t="shared" si="10"/>
        <v>9.0185653704245583E-2</v>
      </c>
      <c r="Y12" s="81">
        <f t="shared" si="11"/>
        <v>147612</v>
      </c>
      <c r="Z12" s="84">
        <v>9.7132908535620288E-2</v>
      </c>
      <c r="AA12" s="81">
        <v>165700</v>
      </c>
    </row>
    <row r="13" spans="2:27">
      <c r="B13" s="85" t="s">
        <v>64</v>
      </c>
      <c r="D13" s="72">
        <v>467298</v>
      </c>
      <c r="E13" s="73">
        <v>473559</v>
      </c>
      <c r="F13" s="73">
        <v>487549</v>
      </c>
      <c r="G13" s="73">
        <v>515590</v>
      </c>
      <c r="H13" s="73">
        <v>543298</v>
      </c>
      <c r="I13" s="73">
        <v>591643</v>
      </c>
      <c r="J13" s="74">
        <v>669801</v>
      </c>
      <c r="K13" s="75">
        <v>709424</v>
      </c>
      <c r="L13" s="76"/>
      <c r="N13" s="77">
        <f t="shared" si="0"/>
        <v>1.3398302582078303E-2</v>
      </c>
      <c r="O13" s="74">
        <f t="shared" si="1"/>
        <v>6261</v>
      </c>
      <c r="P13" s="77">
        <f t="shared" si="2"/>
        <v>2.9542253446772193E-2</v>
      </c>
      <c r="Q13" s="74">
        <f t="shared" si="3"/>
        <v>13990</v>
      </c>
      <c r="R13" s="77">
        <f t="shared" si="4"/>
        <v>5.7514219083620421E-2</v>
      </c>
      <c r="S13" s="74">
        <f t="shared" si="5"/>
        <v>28041</v>
      </c>
      <c r="T13" s="77">
        <f t="shared" si="6"/>
        <v>5.374037510424956E-2</v>
      </c>
      <c r="U13" s="74">
        <f t="shared" si="7"/>
        <v>27708</v>
      </c>
      <c r="V13" s="77">
        <f t="shared" si="8"/>
        <v>8.8984314317372748E-2</v>
      </c>
      <c r="W13" s="74">
        <f t="shared" si="9"/>
        <v>48345</v>
      </c>
      <c r="X13" s="77">
        <f t="shared" si="10"/>
        <v>0.13210331230150607</v>
      </c>
      <c r="Y13" s="74">
        <f t="shared" si="11"/>
        <v>78158</v>
      </c>
      <c r="Z13" s="77">
        <v>0.1210021995803099</v>
      </c>
      <c r="AA13" s="74">
        <v>76576</v>
      </c>
    </row>
    <row r="14" spans="2:27">
      <c r="B14" s="85" t="s">
        <v>65</v>
      </c>
      <c r="D14" s="72">
        <v>515590</v>
      </c>
      <c r="E14" s="73">
        <v>506355</v>
      </c>
      <c r="F14" s="73">
        <v>529632</v>
      </c>
      <c r="G14" s="73">
        <v>560619</v>
      </c>
      <c r="H14" s="73">
        <v>592130</v>
      </c>
      <c r="I14" s="73">
        <v>612870</v>
      </c>
      <c r="J14" s="74">
        <v>659166</v>
      </c>
      <c r="K14" s="75">
        <v>688528</v>
      </c>
      <c r="L14" s="76"/>
      <c r="N14" s="77">
        <f t="shared" si="0"/>
        <v>-1.7911518842491092E-2</v>
      </c>
      <c r="O14" s="74">
        <f t="shared" si="1"/>
        <v>-9235</v>
      </c>
      <c r="P14" s="77">
        <f t="shared" si="2"/>
        <v>4.5969724797819689E-2</v>
      </c>
      <c r="Q14" s="74">
        <f t="shared" si="3"/>
        <v>23277</v>
      </c>
      <c r="R14" s="77">
        <f t="shared" si="4"/>
        <v>5.8506661228928669E-2</v>
      </c>
      <c r="S14" s="74">
        <f t="shared" si="5"/>
        <v>30987</v>
      </c>
      <c r="T14" s="77">
        <f t="shared" si="6"/>
        <v>5.6207513480634796E-2</v>
      </c>
      <c r="U14" s="74">
        <f t="shared" si="7"/>
        <v>31511</v>
      </c>
      <c r="V14" s="77">
        <f t="shared" si="8"/>
        <v>3.5026092243257478E-2</v>
      </c>
      <c r="W14" s="74">
        <f t="shared" si="9"/>
        <v>20740</v>
      </c>
      <c r="X14" s="77">
        <f t="shared" si="10"/>
        <v>7.5539673992853329E-2</v>
      </c>
      <c r="Y14" s="74">
        <f t="shared" si="11"/>
        <v>46296</v>
      </c>
      <c r="Z14" s="77">
        <v>8.6829145094077465E-2</v>
      </c>
      <c r="AA14" s="74">
        <v>55008</v>
      </c>
    </row>
    <row r="15" spans="2:27">
      <c r="B15" s="86" t="s">
        <v>66</v>
      </c>
      <c r="D15" s="87">
        <v>402149</v>
      </c>
      <c r="E15" s="88">
        <v>376559</v>
      </c>
      <c r="F15" s="88">
        <v>398397</v>
      </c>
      <c r="G15" s="88">
        <v>414651</v>
      </c>
      <c r="H15" s="88">
        <v>431679</v>
      </c>
      <c r="I15" s="88">
        <v>432244</v>
      </c>
      <c r="J15" s="89">
        <v>455402</v>
      </c>
      <c r="K15" s="90">
        <v>473658</v>
      </c>
      <c r="L15" s="91"/>
      <c r="N15" s="92">
        <f t="shared" si="0"/>
        <v>-6.363313100368273E-2</v>
      </c>
      <c r="O15" s="89">
        <f t="shared" si="1"/>
        <v>-25590</v>
      </c>
      <c r="P15" s="92">
        <f t="shared" si="2"/>
        <v>5.7993568072997936E-2</v>
      </c>
      <c r="Q15" s="89">
        <f t="shared" si="3"/>
        <v>21838</v>
      </c>
      <c r="R15" s="92">
        <f t="shared" si="4"/>
        <v>4.0798499988704773E-2</v>
      </c>
      <c r="S15" s="89">
        <f t="shared" si="5"/>
        <v>16254</v>
      </c>
      <c r="T15" s="92">
        <f t="shared" si="6"/>
        <v>4.1065860205329319E-2</v>
      </c>
      <c r="U15" s="89">
        <f t="shared" si="7"/>
        <v>17028</v>
      </c>
      <c r="V15" s="92">
        <f t="shared" si="8"/>
        <v>1.3088429133685242E-3</v>
      </c>
      <c r="W15" s="89">
        <f t="shared" si="9"/>
        <v>565</v>
      </c>
      <c r="X15" s="92">
        <f t="shared" si="10"/>
        <v>5.3576220838230215E-2</v>
      </c>
      <c r="Y15" s="89">
        <f t="shared" si="11"/>
        <v>23158</v>
      </c>
      <c r="Z15" s="92">
        <v>7.7617156039695878E-2</v>
      </c>
      <c r="AA15" s="89">
        <v>34116</v>
      </c>
    </row>
    <row r="16" spans="2:27">
      <c r="B16" s="29" t="s">
        <v>67</v>
      </c>
      <c r="D16" s="66">
        <v>1115183</v>
      </c>
      <c r="E16" s="67">
        <v>1124230</v>
      </c>
      <c r="F16" s="67">
        <v>1222142</v>
      </c>
      <c r="G16" s="67">
        <v>1313437</v>
      </c>
      <c r="H16" s="67">
        <v>1411866</v>
      </c>
      <c r="I16" s="67">
        <v>1518424</v>
      </c>
      <c r="J16" s="68">
        <v>1677042</v>
      </c>
      <c r="K16" s="69">
        <v>1756692</v>
      </c>
      <c r="L16" s="33"/>
      <c r="N16" s="70">
        <f t="shared" si="0"/>
        <v>8.1125698652149136E-3</v>
      </c>
      <c r="O16" s="68">
        <f t="shared" si="1"/>
        <v>9047</v>
      </c>
      <c r="P16" s="70">
        <f t="shared" si="2"/>
        <v>8.7092498865890322E-2</v>
      </c>
      <c r="Q16" s="68">
        <f t="shared" si="3"/>
        <v>97912</v>
      </c>
      <c r="R16" s="70">
        <f t="shared" si="4"/>
        <v>7.4700812180581222E-2</v>
      </c>
      <c r="S16" s="68">
        <f t="shared" si="5"/>
        <v>91295</v>
      </c>
      <c r="T16" s="70">
        <f t="shared" si="6"/>
        <v>7.4940023769697328E-2</v>
      </c>
      <c r="U16" s="68">
        <f t="shared" si="7"/>
        <v>98429</v>
      </c>
      <c r="V16" s="70">
        <f t="shared" si="8"/>
        <v>7.5473168133519675E-2</v>
      </c>
      <c r="W16" s="68">
        <f t="shared" si="9"/>
        <v>106558</v>
      </c>
      <c r="X16" s="70">
        <f t="shared" si="10"/>
        <v>0.10446225823617117</v>
      </c>
      <c r="Y16" s="68">
        <f t="shared" si="11"/>
        <v>158618</v>
      </c>
      <c r="Z16" s="70">
        <v>0.1090150257794926</v>
      </c>
      <c r="AA16" s="68">
        <v>172681</v>
      </c>
    </row>
    <row r="17" spans="2:27">
      <c r="B17" s="85" t="s">
        <v>64</v>
      </c>
      <c r="D17" s="72">
        <v>310719</v>
      </c>
      <c r="E17" s="73">
        <v>337667</v>
      </c>
      <c r="F17" s="73">
        <v>378893</v>
      </c>
      <c r="G17" s="73">
        <v>419029</v>
      </c>
      <c r="H17" s="73">
        <v>459833</v>
      </c>
      <c r="I17" s="73">
        <v>525352</v>
      </c>
      <c r="J17" s="74">
        <v>608536</v>
      </c>
      <c r="K17" s="75">
        <v>642387</v>
      </c>
      <c r="L17" s="76"/>
      <c r="N17" s="77">
        <f t="shared" si="0"/>
        <v>8.6727879531023122E-2</v>
      </c>
      <c r="O17" s="74">
        <f t="shared" si="1"/>
        <v>26948</v>
      </c>
      <c r="P17" s="77">
        <f t="shared" si="2"/>
        <v>0.12209069882458157</v>
      </c>
      <c r="Q17" s="74">
        <f t="shared" si="3"/>
        <v>41226</v>
      </c>
      <c r="R17" s="77">
        <f t="shared" si="4"/>
        <v>0.10592964240563951</v>
      </c>
      <c r="S17" s="74">
        <f t="shared" si="5"/>
        <v>40136</v>
      </c>
      <c r="T17" s="77">
        <f t="shared" si="6"/>
        <v>9.7377508477933583E-2</v>
      </c>
      <c r="U17" s="74">
        <f t="shared" si="7"/>
        <v>40804</v>
      </c>
      <c r="V17" s="77">
        <f t="shared" si="8"/>
        <v>0.14248433670484717</v>
      </c>
      <c r="W17" s="74">
        <f t="shared" si="9"/>
        <v>65519</v>
      </c>
      <c r="X17" s="77">
        <f t="shared" si="10"/>
        <v>0.15833955138649891</v>
      </c>
      <c r="Y17" s="74">
        <f t="shared" si="11"/>
        <v>83184</v>
      </c>
      <c r="Z17" s="77">
        <v>0.13693192075296709</v>
      </c>
      <c r="AA17" s="74">
        <v>77369</v>
      </c>
    </row>
    <row r="18" spans="2:27">
      <c r="B18" s="85" t="s">
        <v>65</v>
      </c>
      <c r="D18" s="72">
        <v>442658</v>
      </c>
      <c r="E18" s="73">
        <v>443395</v>
      </c>
      <c r="F18" s="73">
        <v>474372</v>
      </c>
      <c r="G18" s="73">
        <v>508082</v>
      </c>
      <c r="H18" s="73">
        <v>544804</v>
      </c>
      <c r="I18" s="73">
        <v>578248</v>
      </c>
      <c r="J18" s="74">
        <v>628063</v>
      </c>
      <c r="K18" s="75">
        <v>655276</v>
      </c>
      <c r="L18" s="76"/>
      <c r="N18" s="77">
        <f t="shared" si="0"/>
        <v>1.6649422353147703E-3</v>
      </c>
      <c r="O18" s="74">
        <f t="shared" si="1"/>
        <v>737</v>
      </c>
      <c r="P18" s="77">
        <f t="shared" si="2"/>
        <v>6.9863214515274219E-2</v>
      </c>
      <c r="Q18" s="74">
        <f t="shared" si="3"/>
        <v>30977</v>
      </c>
      <c r="R18" s="77">
        <f t="shared" si="4"/>
        <v>7.1062372989974198E-2</v>
      </c>
      <c r="S18" s="74">
        <f t="shared" si="5"/>
        <v>33710</v>
      </c>
      <c r="T18" s="77">
        <f t="shared" si="6"/>
        <v>7.2275735019150522E-2</v>
      </c>
      <c r="U18" s="74">
        <f t="shared" si="7"/>
        <v>36722</v>
      </c>
      <c r="V18" s="77">
        <f t="shared" si="8"/>
        <v>6.138721448447515E-2</v>
      </c>
      <c r="W18" s="74">
        <f t="shared" si="9"/>
        <v>33444</v>
      </c>
      <c r="X18" s="77">
        <f t="shared" si="10"/>
        <v>8.614815788381458E-2</v>
      </c>
      <c r="Y18" s="74">
        <f t="shared" si="11"/>
        <v>49815</v>
      </c>
      <c r="Z18" s="77">
        <v>9.6597127623612167E-2</v>
      </c>
      <c r="AA18" s="74">
        <v>57722</v>
      </c>
    </row>
    <row r="19" spans="2:27">
      <c r="B19" s="86" t="s">
        <v>66</v>
      </c>
      <c r="D19" s="87">
        <v>361806</v>
      </c>
      <c r="E19" s="88">
        <v>343168</v>
      </c>
      <c r="F19" s="88">
        <v>368877</v>
      </c>
      <c r="G19" s="88">
        <v>386326</v>
      </c>
      <c r="H19" s="88">
        <v>407229</v>
      </c>
      <c r="I19" s="88">
        <v>414824</v>
      </c>
      <c r="J19" s="89">
        <v>440443</v>
      </c>
      <c r="K19" s="90">
        <v>459029</v>
      </c>
      <c r="L19" s="91"/>
      <c r="N19" s="92">
        <f t="shared" si="0"/>
        <v>-5.151379468554973E-2</v>
      </c>
      <c r="O19" s="89">
        <f t="shared" si="1"/>
        <v>-18638</v>
      </c>
      <c r="P19" s="92">
        <f t="shared" si="2"/>
        <v>7.4916658895934463E-2</v>
      </c>
      <c r="Q19" s="89">
        <f t="shared" si="3"/>
        <v>25709</v>
      </c>
      <c r="R19" s="92">
        <f t="shared" si="4"/>
        <v>4.7303030549478597E-2</v>
      </c>
      <c r="S19" s="89">
        <f t="shared" si="5"/>
        <v>17449</v>
      </c>
      <c r="T19" s="92">
        <f t="shared" si="6"/>
        <v>5.4107153026200727E-2</v>
      </c>
      <c r="U19" s="89">
        <f t="shared" si="7"/>
        <v>20903</v>
      </c>
      <c r="V19" s="92">
        <f t="shared" si="8"/>
        <v>1.8650439924465134E-2</v>
      </c>
      <c r="W19" s="89">
        <f t="shared" si="9"/>
        <v>7595</v>
      </c>
      <c r="X19" s="92">
        <f t="shared" si="10"/>
        <v>6.1758721771160818E-2</v>
      </c>
      <c r="Y19" s="89">
        <f t="shared" si="11"/>
        <v>25619</v>
      </c>
      <c r="Z19" s="92">
        <v>8.9194402985959931E-2</v>
      </c>
      <c r="AA19" s="89">
        <v>37590</v>
      </c>
    </row>
    <row r="20" spans="2:27">
      <c r="B20" s="29" t="s">
        <v>68</v>
      </c>
      <c r="D20" s="66">
        <v>269854</v>
      </c>
      <c r="E20" s="67">
        <v>232243</v>
      </c>
      <c r="F20" s="67">
        <v>193436</v>
      </c>
      <c r="G20" s="67">
        <v>177423</v>
      </c>
      <c r="H20" s="67">
        <v>155241</v>
      </c>
      <c r="I20" s="67">
        <v>118333</v>
      </c>
      <c r="J20" s="68">
        <v>107327</v>
      </c>
      <c r="K20" s="69">
        <v>114918</v>
      </c>
      <c r="L20" s="33"/>
      <c r="N20" s="70">
        <f t="shared" si="0"/>
        <v>-0.13937536593861866</v>
      </c>
      <c r="O20" s="68">
        <f t="shared" si="1"/>
        <v>-37611</v>
      </c>
      <c r="P20" s="70">
        <f t="shared" si="2"/>
        <v>-0.16709653251120593</v>
      </c>
      <c r="Q20" s="68">
        <f t="shared" si="3"/>
        <v>-38807</v>
      </c>
      <c r="R20" s="70">
        <f t="shared" si="4"/>
        <v>-8.2781902024442244E-2</v>
      </c>
      <c r="S20" s="68">
        <f t="shared" si="5"/>
        <v>-16013</v>
      </c>
      <c r="T20" s="70">
        <f t="shared" si="6"/>
        <v>-0.12502324952232802</v>
      </c>
      <c r="U20" s="68">
        <f t="shared" si="7"/>
        <v>-22182</v>
      </c>
      <c r="V20" s="70">
        <f t="shared" si="8"/>
        <v>-0.23774647161510165</v>
      </c>
      <c r="W20" s="68">
        <f t="shared" si="9"/>
        <v>-36908</v>
      </c>
      <c r="X20" s="70">
        <f t="shared" si="10"/>
        <v>-9.3008712700599183E-2</v>
      </c>
      <c r="Y20" s="68">
        <f t="shared" si="11"/>
        <v>-11006</v>
      </c>
      <c r="Z20" s="70">
        <v>-5.7268722466960353E-2</v>
      </c>
      <c r="AA20" s="68">
        <v>-6981</v>
      </c>
    </row>
    <row r="21" spans="2:27">
      <c r="B21" s="35" t="s">
        <v>64</v>
      </c>
      <c r="D21" s="72">
        <f t="shared" ref="D21:K23" si="12">D13-D17</f>
        <v>156579</v>
      </c>
      <c r="E21" s="73">
        <f t="shared" si="12"/>
        <v>135892</v>
      </c>
      <c r="F21" s="73">
        <f t="shared" si="12"/>
        <v>108656</v>
      </c>
      <c r="G21" s="73">
        <f t="shared" si="12"/>
        <v>96561</v>
      </c>
      <c r="H21" s="73">
        <f t="shared" si="12"/>
        <v>83465</v>
      </c>
      <c r="I21" s="73">
        <f t="shared" si="12"/>
        <v>66291</v>
      </c>
      <c r="J21" s="74">
        <f t="shared" si="12"/>
        <v>61265</v>
      </c>
      <c r="K21" s="75">
        <f t="shared" si="12"/>
        <v>67037</v>
      </c>
      <c r="L21" s="76"/>
      <c r="N21" s="77">
        <f t="shared" si="0"/>
        <v>-0.13211861105256772</v>
      </c>
      <c r="O21" s="74">
        <f t="shared" si="1"/>
        <v>-20687</v>
      </c>
      <c r="P21" s="77">
        <f t="shared" si="2"/>
        <v>-0.20042386601124418</v>
      </c>
      <c r="Q21" s="74">
        <f t="shared" si="3"/>
        <v>-27236</v>
      </c>
      <c r="R21" s="77">
        <f t="shared" si="4"/>
        <v>-0.11131460756884115</v>
      </c>
      <c r="S21" s="74">
        <f t="shared" si="5"/>
        <v>-12095</v>
      </c>
      <c r="T21" s="77">
        <f t="shared" si="6"/>
        <v>-0.1356241132548337</v>
      </c>
      <c r="U21" s="74">
        <f t="shared" si="7"/>
        <v>-13096</v>
      </c>
      <c r="V21" s="77">
        <f t="shared" si="8"/>
        <v>-0.20576289462649011</v>
      </c>
      <c r="W21" s="74">
        <f t="shared" si="9"/>
        <v>-17174</v>
      </c>
      <c r="X21" s="77">
        <f t="shared" si="10"/>
        <v>-7.5817230091565935E-2</v>
      </c>
      <c r="Y21" s="74">
        <f t="shared" si="11"/>
        <v>-5026</v>
      </c>
      <c r="Z21" s="77">
        <f t="shared" ref="Z21:AA23" si="13">IFERROR(Z13-Z17,"-")</f>
        <v>-1.5929721172657188E-2</v>
      </c>
      <c r="AA21" s="74">
        <f t="shared" si="13"/>
        <v>-793</v>
      </c>
    </row>
    <row r="22" spans="2:27">
      <c r="B22" s="35" t="s">
        <v>65</v>
      </c>
      <c r="D22" s="72">
        <f t="shared" si="12"/>
        <v>72932</v>
      </c>
      <c r="E22" s="73">
        <f t="shared" si="12"/>
        <v>62960</v>
      </c>
      <c r="F22" s="73">
        <f t="shared" si="12"/>
        <v>55260</v>
      </c>
      <c r="G22" s="73">
        <f t="shared" si="12"/>
        <v>52537</v>
      </c>
      <c r="H22" s="73">
        <f t="shared" si="12"/>
        <v>47326</v>
      </c>
      <c r="I22" s="73">
        <f t="shared" si="12"/>
        <v>34622</v>
      </c>
      <c r="J22" s="74">
        <f t="shared" si="12"/>
        <v>31103</v>
      </c>
      <c r="K22" s="75">
        <f t="shared" si="12"/>
        <v>33252</v>
      </c>
      <c r="L22" s="76"/>
      <c r="N22" s="77">
        <f t="shared" si="0"/>
        <v>-0.13673010475511438</v>
      </c>
      <c r="O22" s="74">
        <f t="shared" si="1"/>
        <v>-9972</v>
      </c>
      <c r="P22" s="77">
        <f t="shared" si="2"/>
        <v>-0.12229987293519695</v>
      </c>
      <c r="Q22" s="74">
        <f t="shared" si="3"/>
        <v>-7700</v>
      </c>
      <c r="R22" s="77">
        <f t="shared" si="4"/>
        <v>-4.9276149113282708E-2</v>
      </c>
      <c r="S22" s="74">
        <f t="shared" si="5"/>
        <v>-2723</v>
      </c>
      <c r="T22" s="77">
        <f t="shared" si="6"/>
        <v>-9.9187239469326394E-2</v>
      </c>
      <c r="U22" s="74">
        <f t="shared" si="7"/>
        <v>-5211</v>
      </c>
      <c r="V22" s="77">
        <f t="shared" si="8"/>
        <v>-0.26843595486624683</v>
      </c>
      <c r="W22" s="74">
        <f t="shared" si="9"/>
        <v>-12704</v>
      </c>
      <c r="X22" s="77">
        <f t="shared" si="10"/>
        <v>-0.10164057535670956</v>
      </c>
      <c r="Y22" s="74">
        <f t="shared" si="11"/>
        <v>-3519</v>
      </c>
      <c r="Z22" s="77">
        <f t="shared" si="13"/>
        <v>-9.7679825295347023E-3</v>
      </c>
      <c r="AA22" s="74">
        <f t="shared" si="13"/>
        <v>-2714</v>
      </c>
    </row>
    <row r="23" spans="2:27">
      <c r="B23" s="93" t="s">
        <v>66</v>
      </c>
      <c r="D23" s="87">
        <f t="shared" si="12"/>
        <v>40343</v>
      </c>
      <c r="E23" s="88">
        <f t="shared" si="12"/>
        <v>33391</v>
      </c>
      <c r="F23" s="88">
        <f t="shared" si="12"/>
        <v>29520</v>
      </c>
      <c r="G23" s="88">
        <f t="shared" si="12"/>
        <v>28325</v>
      </c>
      <c r="H23" s="88">
        <f t="shared" si="12"/>
        <v>24450</v>
      </c>
      <c r="I23" s="88">
        <f t="shared" si="12"/>
        <v>17420</v>
      </c>
      <c r="J23" s="89">
        <f t="shared" si="12"/>
        <v>14959</v>
      </c>
      <c r="K23" s="90">
        <f t="shared" si="12"/>
        <v>14629</v>
      </c>
      <c r="L23" s="91"/>
      <c r="N23" s="92">
        <f t="shared" si="0"/>
        <v>-0.17232233596906521</v>
      </c>
      <c r="O23" s="89">
        <f t="shared" si="1"/>
        <v>-6952</v>
      </c>
      <c r="P23" s="92">
        <f t="shared" si="2"/>
        <v>-0.11592944206522715</v>
      </c>
      <c r="Q23" s="89">
        <f t="shared" si="3"/>
        <v>-3871</v>
      </c>
      <c r="R23" s="92">
        <f t="shared" si="4"/>
        <v>-4.0481029810298108E-2</v>
      </c>
      <c r="S23" s="89">
        <f t="shared" si="5"/>
        <v>-1195</v>
      </c>
      <c r="T23" s="92">
        <f t="shared" si="6"/>
        <v>-0.13680494263018539</v>
      </c>
      <c r="U23" s="89">
        <f t="shared" si="7"/>
        <v>-3875</v>
      </c>
      <c r="V23" s="92">
        <f t="shared" si="8"/>
        <v>-0.28752556237218818</v>
      </c>
      <c r="W23" s="89">
        <f t="shared" si="9"/>
        <v>-7030</v>
      </c>
      <c r="X23" s="92">
        <f t="shared" si="10"/>
        <v>-0.14127439724454649</v>
      </c>
      <c r="Y23" s="89">
        <f t="shared" si="11"/>
        <v>-2461</v>
      </c>
      <c r="Z23" s="92">
        <f t="shared" si="13"/>
        <v>-1.1577246946264053E-2</v>
      </c>
      <c r="AA23" s="89">
        <f t="shared" si="13"/>
        <v>-3474</v>
      </c>
    </row>
    <row r="25" spans="2:27">
      <c r="D25" s="204" t="s">
        <v>49</v>
      </c>
      <c r="E25" s="205"/>
      <c r="F25" s="205"/>
      <c r="G25" s="205"/>
      <c r="H25" s="205"/>
      <c r="I25" s="205"/>
      <c r="J25" s="205"/>
      <c r="K25" s="205"/>
      <c r="L25" s="206"/>
      <c r="N25" s="204" t="s">
        <v>50</v>
      </c>
      <c r="O25" s="210"/>
      <c r="P25" s="210"/>
      <c r="Q25" s="210"/>
      <c r="R25" s="210"/>
      <c r="S25" s="210"/>
      <c r="T25" s="210"/>
      <c r="U25" s="210"/>
      <c r="V25" s="210"/>
      <c r="W25" s="210"/>
      <c r="X25" s="210"/>
      <c r="Y25" s="210"/>
      <c r="Z25" s="210"/>
      <c r="AA25" s="211"/>
    </row>
    <row r="26" spans="2:27">
      <c r="D26" s="207"/>
      <c r="E26" s="208"/>
      <c r="F26" s="208"/>
      <c r="G26" s="208"/>
      <c r="H26" s="208"/>
      <c r="I26" s="208"/>
      <c r="J26" s="208"/>
      <c r="K26" s="208"/>
      <c r="L26" s="209"/>
      <c r="N26" s="204" t="s">
        <v>51</v>
      </c>
      <c r="O26" s="211"/>
      <c r="P26" s="204" t="s">
        <v>52</v>
      </c>
      <c r="Q26" s="211"/>
      <c r="R26" s="204" t="s">
        <v>53</v>
      </c>
      <c r="S26" s="211"/>
      <c r="T26" s="204" t="s">
        <v>54</v>
      </c>
      <c r="U26" s="211"/>
      <c r="V26" s="204" t="s">
        <v>55</v>
      </c>
      <c r="W26" s="211"/>
      <c r="X26" s="204" t="s">
        <v>56</v>
      </c>
      <c r="Y26" s="211"/>
      <c r="Z26" s="204" t="s">
        <v>2</v>
      </c>
      <c r="AA26" s="211"/>
    </row>
    <row r="27" spans="2:27">
      <c r="D27" s="4" t="s">
        <v>57</v>
      </c>
      <c r="E27" s="4" t="s">
        <v>51</v>
      </c>
      <c r="F27" s="4" t="s">
        <v>52</v>
      </c>
      <c r="G27" s="4" t="s">
        <v>53</v>
      </c>
      <c r="H27" s="4" t="s">
        <v>54</v>
      </c>
      <c r="I27" s="4" t="s">
        <v>55</v>
      </c>
      <c r="J27" s="4" t="s">
        <v>56</v>
      </c>
      <c r="K27" s="4" t="s">
        <v>2</v>
      </c>
      <c r="L27" s="4"/>
      <c r="N27" s="4" t="s">
        <v>58</v>
      </c>
      <c r="O27" s="4" t="s">
        <v>59</v>
      </c>
      <c r="P27" s="4" t="s">
        <v>58</v>
      </c>
      <c r="Q27" s="4" t="s">
        <v>59</v>
      </c>
      <c r="R27" s="4" t="s">
        <v>58</v>
      </c>
      <c r="S27" s="4" t="s">
        <v>59</v>
      </c>
      <c r="T27" s="4" t="s">
        <v>58</v>
      </c>
      <c r="U27" s="4" t="s">
        <v>59</v>
      </c>
      <c r="V27" s="4" t="s">
        <v>58</v>
      </c>
      <c r="W27" s="4" t="s">
        <v>59</v>
      </c>
      <c r="X27" s="4" t="s">
        <v>58</v>
      </c>
      <c r="Y27" s="4" t="s">
        <v>59</v>
      </c>
      <c r="Z27" s="4" t="s">
        <v>58</v>
      </c>
      <c r="AA27" s="4" t="s">
        <v>59</v>
      </c>
    </row>
    <row r="28" spans="2:27">
      <c r="B28" s="31" t="s">
        <v>69</v>
      </c>
      <c r="D28" s="60">
        <f t="shared" ref="D28:K28" si="14">D29+D30+D31+D32+D33+D34+D41+D42</f>
        <v>1411021</v>
      </c>
      <c r="E28" s="61">
        <f t="shared" si="14"/>
        <v>1427207</v>
      </c>
      <c r="F28" s="61">
        <f t="shared" si="14"/>
        <v>1569205</v>
      </c>
      <c r="G28" s="61">
        <f t="shared" si="14"/>
        <v>1727429</v>
      </c>
      <c r="H28" s="61">
        <f t="shared" si="14"/>
        <v>1906051</v>
      </c>
      <c r="I28" s="61">
        <f t="shared" si="14"/>
        <v>2125145</v>
      </c>
      <c r="J28" s="62">
        <f t="shared" si="14"/>
        <v>2391346</v>
      </c>
      <c r="K28" s="63">
        <f t="shared" si="14"/>
        <v>2545329</v>
      </c>
      <c r="L28" s="64"/>
      <c r="N28" s="65">
        <f t="shared" ref="N28:N43" si="15">IFERROR(E28/D28-1,"-")</f>
        <v>1.1471126227037054E-2</v>
      </c>
      <c r="O28" s="62">
        <f t="shared" ref="O28:O42" si="16">E28-D28</f>
        <v>16186</v>
      </c>
      <c r="P28" s="65">
        <f t="shared" ref="P28:P43" si="17">IFERROR(F28/E28-1,"-")</f>
        <v>9.9493626362538778E-2</v>
      </c>
      <c r="Q28" s="62">
        <f t="shared" ref="Q28:Q42" si="18">F28-E28</f>
        <v>141998</v>
      </c>
      <c r="R28" s="65">
        <f t="shared" ref="R28:R43" si="19">IFERROR(G28/F28-1,"-")</f>
        <v>0.10083067540569912</v>
      </c>
      <c r="S28" s="62">
        <f t="shared" ref="S28:S42" si="20">G28-F28</f>
        <v>158224</v>
      </c>
      <c r="T28" s="65">
        <f t="shared" ref="T28:T43" si="21">IFERROR(H28/G28-1,"-")</f>
        <v>0.10340338155721596</v>
      </c>
      <c r="U28" s="62">
        <f t="shared" ref="U28:U42" si="22">H28-G28</f>
        <v>178622</v>
      </c>
      <c r="V28" s="65">
        <f t="shared" ref="V28:V43" si="23">IFERROR(I28/H28-1,"-")</f>
        <v>0.11494655704385659</v>
      </c>
      <c r="W28" s="62">
        <f t="shared" ref="W28:W42" si="24">I28-H28</f>
        <v>219094</v>
      </c>
      <c r="X28" s="65">
        <f t="shared" ref="X28:X43" si="25">IFERROR(J28/I28-1,"-")</f>
        <v>0.12526251149921541</v>
      </c>
      <c r="Y28" s="62">
        <f t="shared" ref="Y28:Y42" si="26">J28-I28</f>
        <v>266201</v>
      </c>
      <c r="Z28" s="65">
        <f>IFERROR(K28/D28-1,"-")</f>
        <v>0.80389165008883645</v>
      </c>
      <c r="AA28" s="62">
        <f>K28-D28</f>
        <v>1134308</v>
      </c>
    </row>
    <row r="29" spans="2:27">
      <c r="B29" s="94" t="s">
        <v>70</v>
      </c>
      <c r="D29" s="95">
        <v>60438</v>
      </c>
      <c r="E29" s="96">
        <v>61411</v>
      </c>
      <c r="F29" s="96">
        <v>62214</v>
      </c>
      <c r="G29" s="96">
        <v>65642</v>
      </c>
      <c r="H29" s="96">
        <v>69697</v>
      </c>
      <c r="I29" s="96">
        <v>78342</v>
      </c>
      <c r="J29" s="97">
        <v>79376</v>
      </c>
      <c r="K29" s="98">
        <v>83883</v>
      </c>
      <c r="L29" s="99"/>
      <c r="N29" s="100">
        <f t="shared" si="15"/>
        <v>1.6099142923326371E-2</v>
      </c>
      <c r="O29" s="97">
        <f t="shared" si="16"/>
        <v>973</v>
      </c>
      <c r="P29" s="100">
        <f t="shared" si="17"/>
        <v>1.3075833319763586E-2</v>
      </c>
      <c r="Q29" s="97">
        <f t="shared" si="18"/>
        <v>803</v>
      </c>
      <c r="R29" s="100">
        <f t="shared" si="19"/>
        <v>5.510013823255222E-2</v>
      </c>
      <c r="S29" s="97">
        <f t="shared" si="20"/>
        <v>3428</v>
      </c>
      <c r="T29" s="100">
        <f t="shared" si="21"/>
        <v>6.1774473660156648E-2</v>
      </c>
      <c r="U29" s="97">
        <f t="shared" si="22"/>
        <v>4055</v>
      </c>
      <c r="V29" s="100">
        <f t="shared" si="23"/>
        <v>0.1240369025926511</v>
      </c>
      <c r="W29" s="97">
        <f t="shared" si="24"/>
        <v>8645</v>
      </c>
      <c r="X29" s="100">
        <f t="shared" si="25"/>
        <v>1.3198539736029247E-2</v>
      </c>
      <c r="Y29" s="97">
        <f t="shared" si="26"/>
        <v>1034</v>
      </c>
      <c r="Z29" s="100">
        <v>8.7299735573183934E-2</v>
      </c>
      <c r="AA29" s="97">
        <v>6735</v>
      </c>
    </row>
    <row r="30" spans="2:27">
      <c r="B30" s="71" t="s">
        <v>71</v>
      </c>
      <c r="D30" s="72">
        <v>246617</v>
      </c>
      <c r="E30" s="73">
        <v>254644</v>
      </c>
      <c r="F30" s="73">
        <v>292469</v>
      </c>
      <c r="G30" s="73">
        <v>351993</v>
      </c>
      <c r="H30" s="73">
        <v>427677</v>
      </c>
      <c r="I30" s="73">
        <v>524561</v>
      </c>
      <c r="J30" s="74">
        <v>628736</v>
      </c>
      <c r="K30" s="75">
        <v>688214</v>
      </c>
      <c r="L30" s="76"/>
      <c r="N30" s="77">
        <f t="shared" si="15"/>
        <v>3.2548445565390827E-2</v>
      </c>
      <c r="O30" s="74">
        <f t="shared" si="16"/>
        <v>8027</v>
      </c>
      <c r="P30" s="77">
        <f t="shared" si="17"/>
        <v>0.14854070781169004</v>
      </c>
      <c r="Q30" s="74">
        <f t="shared" si="18"/>
        <v>37825</v>
      </c>
      <c r="R30" s="77">
        <f t="shared" si="19"/>
        <v>0.20352242459884629</v>
      </c>
      <c r="S30" s="74">
        <f t="shared" si="20"/>
        <v>59524</v>
      </c>
      <c r="T30" s="77">
        <f t="shared" si="21"/>
        <v>0.21501563951555847</v>
      </c>
      <c r="U30" s="74">
        <f t="shared" si="22"/>
        <v>75684</v>
      </c>
      <c r="V30" s="77">
        <f t="shared" si="23"/>
        <v>0.22653544614276666</v>
      </c>
      <c r="W30" s="74">
        <f t="shared" si="24"/>
        <v>96884</v>
      </c>
      <c r="X30" s="77">
        <f t="shared" si="25"/>
        <v>0.19859463437045455</v>
      </c>
      <c r="Y30" s="74">
        <f t="shared" si="26"/>
        <v>104175</v>
      </c>
      <c r="Z30" s="77">
        <v>0.2181188393945992</v>
      </c>
      <c r="AA30" s="74">
        <v>123233</v>
      </c>
    </row>
    <row r="31" spans="2:27">
      <c r="B31" s="71" t="s">
        <v>72</v>
      </c>
      <c r="D31" s="72">
        <v>250318</v>
      </c>
      <c r="E31" s="73">
        <v>253202</v>
      </c>
      <c r="F31" s="73">
        <v>291129</v>
      </c>
      <c r="G31" s="73">
        <v>322595</v>
      </c>
      <c r="H31" s="73">
        <v>343152</v>
      </c>
      <c r="I31" s="73">
        <v>357497</v>
      </c>
      <c r="J31" s="74">
        <v>395421</v>
      </c>
      <c r="K31" s="75">
        <v>414634</v>
      </c>
      <c r="L31" s="76"/>
      <c r="N31" s="77">
        <f t="shared" si="15"/>
        <v>1.1521344849351633E-2</v>
      </c>
      <c r="O31" s="74">
        <f t="shared" si="16"/>
        <v>2884</v>
      </c>
      <c r="P31" s="77">
        <f t="shared" si="17"/>
        <v>0.14978949613352177</v>
      </c>
      <c r="Q31" s="74">
        <f t="shared" si="18"/>
        <v>37927</v>
      </c>
      <c r="R31" s="77">
        <f t="shared" si="19"/>
        <v>0.1080826712556977</v>
      </c>
      <c r="S31" s="74">
        <f t="shared" si="20"/>
        <v>31466</v>
      </c>
      <c r="T31" s="77">
        <f t="shared" si="21"/>
        <v>6.3723864288039112E-2</v>
      </c>
      <c r="U31" s="74">
        <f t="shared" si="22"/>
        <v>20557</v>
      </c>
      <c r="V31" s="77">
        <f t="shared" si="23"/>
        <v>4.1803632209633124E-2</v>
      </c>
      <c r="W31" s="74">
        <f t="shared" si="24"/>
        <v>14345</v>
      </c>
      <c r="X31" s="77">
        <f t="shared" si="25"/>
        <v>0.10608200907979648</v>
      </c>
      <c r="Y31" s="74">
        <f t="shared" si="26"/>
        <v>37924</v>
      </c>
      <c r="Z31" s="77">
        <v>0.1449233742924203</v>
      </c>
      <c r="AA31" s="74">
        <v>52484</v>
      </c>
    </row>
    <row r="32" spans="2:27">
      <c r="B32" s="71" t="s">
        <v>73</v>
      </c>
      <c r="D32" s="72">
        <v>96748</v>
      </c>
      <c r="E32" s="73">
        <v>88465</v>
      </c>
      <c r="F32" s="73">
        <v>91795</v>
      </c>
      <c r="G32" s="73">
        <v>97929</v>
      </c>
      <c r="H32" s="73">
        <v>104917</v>
      </c>
      <c r="I32" s="73">
        <v>110349</v>
      </c>
      <c r="J32" s="74">
        <v>110896</v>
      </c>
      <c r="K32" s="75">
        <v>112472</v>
      </c>
      <c r="L32" s="76"/>
      <c r="N32" s="77">
        <f t="shared" si="15"/>
        <v>-8.5614172902799046E-2</v>
      </c>
      <c r="O32" s="74">
        <f t="shared" si="16"/>
        <v>-8283</v>
      </c>
      <c r="P32" s="77">
        <f t="shared" si="17"/>
        <v>3.764200531283568E-2</v>
      </c>
      <c r="Q32" s="74">
        <f t="shared" si="18"/>
        <v>3330</v>
      </c>
      <c r="R32" s="77">
        <f t="shared" si="19"/>
        <v>6.6822811699983609E-2</v>
      </c>
      <c r="S32" s="74">
        <f t="shared" si="20"/>
        <v>6134</v>
      </c>
      <c r="T32" s="77">
        <f t="shared" si="21"/>
        <v>7.1357820461763088E-2</v>
      </c>
      <c r="U32" s="74">
        <f t="shared" si="22"/>
        <v>6988</v>
      </c>
      <c r="V32" s="77">
        <f t="shared" si="23"/>
        <v>5.1774259652868526E-2</v>
      </c>
      <c r="W32" s="74">
        <f t="shared" si="24"/>
        <v>5432</v>
      </c>
      <c r="X32" s="77">
        <f t="shared" si="25"/>
        <v>4.9570000634351352E-3</v>
      </c>
      <c r="Y32" s="74">
        <f t="shared" si="26"/>
        <v>547</v>
      </c>
      <c r="Z32" s="77">
        <v>3.238360992803635E-2</v>
      </c>
      <c r="AA32" s="74">
        <v>3528</v>
      </c>
    </row>
    <row r="33" spans="2:27">
      <c r="B33" s="71" t="s">
        <v>74</v>
      </c>
      <c r="D33" s="72">
        <v>170785</v>
      </c>
      <c r="E33" s="73">
        <v>156437</v>
      </c>
      <c r="F33" s="73">
        <v>169990</v>
      </c>
      <c r="G33" s="73">
        <v>175956</v>
      </c>
      <c r="H33" s="73">
        <v>181817</v>
      </c>
      <c r="I33" s="73">
        <v>184545</v>
      </c>
      <c r="J33" s="74">
        <v>185779</v>
      </c>
      <c r="K33" s="75">
        <v>190657</v>
      </c>
      <c r="L33" s="76"/>
      <c r="N33" s="77">
        <f t="shared" si="15"/>
        <v>-8.4012061949234385E-2</v>
      </c>
      <c r="O33" s="74">
        <f t="shared" si="16"/>
        <v>-14348</v>
      </c>
      <c r="P33" s="77">
        <f t="shared" si="17"/>
        <v>8.6635514616107523E-2</v>
      </c>
      <c r="Q33" s="74">
        <f t="shared" si="18"/>
        <v>13553</v>
      </c>
      <c r="R33" s="77">
        <f t="shared" si="19"/>
        <v>3.5096182128360409E-2</v>
      </c>
      <c r="S33" s="74">
        <f t="shared" si="20"/>
        <v>5966</v>
      </c>
      <c r="T33" s="77">
        <f t="shared" si="21"/>
        <v>3.3309463729568778E-2</v>
      </c>
      <c r="U33" s="74">
        <f t="shared" si="22"/>
        <v>5861</v>
      </c>
      <c r="V33" s="77">
        <f t="shared" si="23"/>
        <v>1.5004097526633897E-2</v>
      </c>
      <c r="W33" s="74">
        <f t="shared" si="24"/>
        <v>2728</v>
      </c>
      <c r="X33" s="77">
        <f t="shared" si="25"/>
        <v>6.6867159771328843E-3</v>
      </c>
      <c r="Y33" s="74">
        <f t="shared" si="26"/>
        <v>1234</v>
      </c>
      <c r="Z33" s="77">
        <v>3.6173716447193138E-2</v>
      </c>
      <c r="AA33" s="74">
        <v>6656</v>
      </c>
    </row>
    <row r="34" spans="2:27">
      <c r="B34" s="71" t="s">
        <v>75</v>
      </c>
      <c r="D34" s="72">
        <v>151340</v>
      </c>
      <c r="E34" s="73">
        <v>154547</v>
      </c>
      <c r="F34" s="73">
        <v>170517</v>
      </c>
      <c r="G34" s="73">
        <v>187214</v>
      </c>
      <c r="H34" s="73">
        <v>210403</v>
      </c>
      <c r="I34" s="73">
        <v>222787</v>
      </c>
      <c r="J34" s="74">
        <v>242900</v>
      </c>
      <c r="K34" s="75">
        <v>249557</v>
      </c>
      <c r="L34" s="76"/>
      <c r="N34" s="77">
        <f t="shared" si="15"/>
        <v>2.1190696445090529E-2</v>
      </c>
      <c r="O34" s="74">
        <f t="shared" si="16"/>
        <v>3207</v>
      </c>
      <c r="P34" s="77">
        <f t="shared" si="17"/>
        <v>0.10333426077503938</v>
      </c>
      <c r="Q34" s="74">
        <f t="shared" si="18"/>
        <v>15970</v>
      </c>
      <c r="R34" s="77">
        <f t="shared" si="19"/>
        <v>9.7919855498278752E-2</v>
      </c>
      <c r="S34" s="74">
        <f t="shared" si="20"/>
        <v>16697</v>
      </c>
      <c r="T34" s="77">
        <f t="shared" si="21"/>
        <v>0.12386359994444862</v>
      </c>
      <c r="U34" s="74">
        <f t="shared" si="22"/>
        <v>23189</v>
      </c>
      <c r="V34" s="77">
        <f t="shared" si="23"/>
        <v>5.8858476352523503E-2</v>
      </c>
      <c r="W34" s="74">
        <f t="shared" si="24"/>
        <v>12384</v>
      </c>
      <c r="X34" s="77">
        <f t="shared" si="25"/>
        <v>9.0279055779735717E-2</v>
      </c>
      <c r="Y34" s="74">
        <f t="shared" si="26"/>
        <v>20113</v>
      </c>
      <c r="Z34" s="77">
        <v>9.4653870110273708E-2</v>
      </c>
      <c r="AA34" s="74">
        <v>21579</v>
      </c>
    </row>
    <row r="35" spans="2:27">
      <c r="B35" s="101" t="s">
        <v>76</v>
      </c>
      <c r="D35" s="72">
        <v>9202</v>
      </c>
      <c r="E35" s="73">
        <v>11820</v>
      </c>
      <c r="F35" s="73">
        <v>15678</v>
      </c>
      <c r="G35" s="73">
        <v>19892</v>
      </c>
      <c r="H35" s="73">
        <v>22322</v>
      </c>
      <c r="I35" s="73">
        <v>24661</v>
      </c>
      <c r="J35" s="74">
        <v>29701</v>
      </c>
      <c r="K35" s="75">
        <v>33255</v>
      </c>
      <c r="L35" s="76"/>
      <c r="N35" s="77">
        <f t="shared" si="15"/>
        <v>0.28450336883286242</v>
      </c>
      <c r="O35" s="74">
        <f t="shared" si="16"/>
        <v>2618</v>
      </c>
      <c r="P35" s="77">
        <f t="shared" si="17"/>
        <v>0.3263959390862945</v>
      </c>
      <c r="Q35" s="74">
        <f t="shared" si="18"/>
        <v>3858</v>
      </c>
      <c r="R35" s="77">
        <f t="shared" si="19"/>
        <v>0.26878428370965679</v>
      </c>
      <c r="S35" s="74">
        <f t="shared" si="20"/>
        <v>4214</v>
      </c>
      <c r="T35" s="77">
        <f t="shared" si="21"/>
        <v>0.12215966217574903</v>
      </c>
      <c r="U35" s="74">
        <f t="shared" si="22"/>
        <v>2430</v>
      </c>
      <c r="V35" s="77">
        <f t="shared" si="23"/>
        <v>0.10478451751635154</v>
      </c>
      <c r="W35" s="74">
        <f t="shared" si="24"/>
        <v>2339</v>
      </c>
      <c r="X35" s="77">
        <f t="shared" si="25"/>
        <v>0.20437127448197567</v>
      </c>
      <c r="Y35" s="74">
        <f t="shared" si="26"/>
        <v>5040</v>
      </c>
      <c r="Z35" s="77">
        <v>0.23326534396439841</v>
      </c>
      <c r="AA35" s="74">
        <v>6290</v>
      </c>
    </row>
    <row r="36" spans="2:27">
      <c r="B36" s="101" t="s">
        <v>77</v>
      </c>
      <c r="D36" s="72">
        <v>236</v>
      </c>
      <c r="E36" s="73">
        <v>293</v>
      </c>
      <c r="F36" s="73">
        <v>388</v>
      </c>
      <c r="G36" s="73">
        <v>233</v>
      </c>
      <c r="H36" s="73">
        <v>197</v>
      </c>
      <c r="I36" s="73">
        <v>255</v>
      </c>
      <c r="J36" s="74">
        <v>455</v>
      </c>
      <c r="K36" s="75">
        <v>672</v>
      </c>
      <c r="L36" s="76"/>
      <c r="N36" s="77">
        <f t="shared" si="15"/>
        <v>0.24152542372881358</v>
      </c>
      <c r="O36" s="74">
        <f t="shared" si="16"/>
        <v>57</v>
      </c>
      <c r="P36" s="77">
        <f t="shared" si="17"/>
        <v>0.32423208191126274</v>
      </c>
      <c r="Q36" s="74">
        <f t="shared" si="18"/>
        <v>95</v>
      </c>
      <c r="R36" s="77">
        <f t="shared" si="19"/>
        <v>-0.39948453608247425</v>
      </c>
      <c r="S36" s="74">
        <f t="shared" si="20"/>
        <v>-155</v>
      </c>
      <c r="T36" s="77">
        <f t="shared" si="21"/>
        <v>-0.15450643776824036</v>
      </c>
      <c r="U36" s="74">
        <f t="shared" si="22"/>
        <v>-36</v>
      </c>
      <c r="V36" s="77">
        <f t="shared" si="23"/>
        <v>0.29441624365482233</v>
      </c>
      <c r="W36" s="74">
        <f t="shared" si="24"/>
        <v>58</v>
      </c>
      <c r="X36" s="77">
        <f t="shared" si="25"/>
        <v>0.78431372549019618</v>
      </c>
      <c r="Y36" s="74">
        <f t="shared" si="26"/>
        <v>200</v>
      </c>
      <c r="Z36" s="77">
        <v>1.093457943925233</v>
      </c>
      <c r="AA36" s="74">
        <v>351</v>
      </c>
    </row>
    <row r="37" spans="2:27">
      <c r="B37" s="101" t="s">
        <v>78</v>
      </c>
      <c r="D37" s="72">
        <v>37073</v>
      </c>
      <c r="E37" s="73">
        <v>46805</v>
      </c>
      <c r="F37" s="73">
        <v>56289</v>
      </c>
      <c r="G37" s="73">
        <v>61732</v>
      </c>
      <c r="H37" s="73">
        <v>67194</v>
      </c>
      <c r="I37" s="73">
        <v>67576</v>
      </c>
      <c r="J37" s="74">
        <v>71028</v>
      </c>
      <c r="K37" s="75">
        <v>72650</v>
      </c>
      <c r="L37" s="76"/>
      <c r="N37" s="77">
        <f t="shared" si="15"/>
        <v>0.26250910366034574</v>
      </c>
      <c r="O37" s="74">
        <f t="shared" si="16"/>
        <v>9732</v>
      </c>
      <c r="P37" s="77">
        <f t="shared" si="17"/>
        <v>0.20262792436705479</v>
      </c>
      <c r="Q37" s="74">
        <f t="shared" si="18"/>
        <v>9484</v>
      </c>
      <c r="R37" s="77">
        <f t="shared" si="19"/>
        <v>9.6697400913144715E-2</v>
      </c>
      <c r="S37" s="74">
        <f t="shared" si="20"/>
        <v>5443</v>
      </c>
      <c r="T37" s="77">
        <f t="shared" si="21"/>
        <v>8.8479232812803676E-2</v>
      </c>
      <c r="U37" s="74">
        <f t="shared" si="22"/>
        <v>5462</v>
      </c>
      <c r="V37" s="77">
        <f t="shared" si="23"/>
        <v>5.6850314016132497E-3</v>
      </c>
      <c r="W37" s="74">
        <f t="shared" si="24"/>
        <v>382</v>
      </c>
      <c r="X37" s="77">
        <f t="shared" si="25"/>
        <v>5.1083224813543326E-2</v>
      </c>
      <c r="Y37" s="74">
        <f t="shared" si="26"/>
        <v>3452</v>
      </c>
      <c r="Z37" s="77">
        <v>9.5347224316256085E-2</v>
      </c>
      <c r="AA37" s="74">
        <v>6324</v>
      </c>
    </row>
    <row r="38" spans="2:27">
      <c r="B38" s="101" t="s">
        <v>79</v>
      </c>
      <c r="D38" s="72">
        <v>24365</v>
      </c>
      <c r="E38" s="73">
        <v>24374</v>
      </c>
      <c r="F38" s="73">
        <v>23330</v>
      </c>
      <c r="G38" s="73">
        <v>22270</v>
      </c>
      <c r="H38" s="73">
        <v>27295</v>
      </c>
      <c r="I38" s="73">
        <v>30196</v>
      </c>
      <c r="J38" s="74">
        <v>33701</v>
      </c>
      <c r="K38" s="75">
        <v>32632</v>
      </c>
      <c r="L38" s="76"/>
      <c r="N38" s="77">
        <f t="shared" si="15"/>
        <v>3.6938231069161276E-4</v>
      </c>
      <c r="O38" s="74">
        <f t="shared" si="16"/>
        <v>9</v>
      </c>
      <c r="P38" s="77">
        <f t="shared" si="17"/>
        <v>-4.2832526462624143E-2</v>
      </c>
      <c r="Q38" s="74">
        <f t="shared" si="18"/>
        <v>-1044</v>
      </c>
      <c r="R38" s="77">
        <f t="shared" si="19"/>
        <v>-4.5435062151735983E-2</v>
      </c>
      <c r="S38" s="74">
        <f t="shared" si="20"/>
        <v>-1060</v>
      </c>
      <c r="T38" s="77">
        <f t="shared" si="21"/>
        <v>0.22563987427031873</v>
      </c>
      <c r="U38" s="74">
        <f t="shared" si="22"/>
        <v>5025</v>
      </c>
      <c r="V38" s="77">
        <f t="shared" si="23"/>
        <v>0.10628320205165775</v>
      </c>
      <c r="W38" s="74">
        <f t="shared" si="24"/>
        <v>2901</v>
      </c>
      <c r="X38" s="77">
        <f t="shared" si="25"/>
        <v>0.11607497681812151</v>
      </c>
      <c r="Y38" s="74">
        <f t="shared" si="26"/>
        <v>3505</v>
      </c>
      <c r="Z38" s="77">
        <v>3.2887031937454569E-2</v>
      </c>
      <c r="AA38" s="74">
        <v>1039</v>
      </c>
    </row>
    <row r="39" spans="2:27">
      <c r="B39" s="101" t="s">
        <v>80</v>
      </c>
      <c r="D39" s="72">
        <v>80417</v>
      </c>
      <c r="E39" s="73">
        <v>71239</v>
      </c>
      <c r="F39" s="73">
        <v>74832</v>
      </c>
      <c r="G39" s="73">
        <v>83087</v>
      </c>
      <c r="H39" s="73">
        <v>93395</v>
      </c>
      <c r="I39" s="73">
        <v>100099</v>
      </c>
      <c r="J39" s="74">
        <v>108015</v>
      </c>
      <c r="K39" s="75">
        <v>110348</v>
      </c>
      <c r="L39" s="76"/>
      <c r="N39" s="77">
        <f t="shared" si="15"/>
        <v>-0.11413009687006481</v>
      </c>
      <c r="O39" s="74">
        <f t="shared" si="16"/>
        <v>-9178</v>
      </c>
      <c r="P39" s="77">
        <f t="shared" si="17"/>
        <v>5.0435856763851206E-2</v>
      </c>
      <c r="Q39" s="74">
        <f t="shared" si="18"/>
        <v>3593</v>
      </c>
      <c r="R39" s="77">
        <f t="shared" si="19"/>
        <v>0.11031376951036997</v>
      </c>
      <c r="S39" s="74">
        <f t="shared" si="20"/>
        <v>8255</v>
      </c>
      <c r="T39" s="77">
        <f t="shared" si="21"/>
        <v>0.12406272942818974</v>
      </c>
      <c r="U39" s="74">
        <f t="shared" si="22"/>
        <v>10308</v>
      </c>
      <c r="V39" s="77">
        <f t="shared" si="23"/>
        <v>7.1781144600888691E-2</v>
      </c>
      <c r="W39" s="74">
        <f t="shared" si="24"/>
        <v>6704</v>
      </c>
      <c r="X39" s="77">
        <f t="shared" si="25"/>
        <v>7.9081709107983178E-2</v>
      </c>
      <c r="Y39" s="74">
        <f t="shared" si="26"/>
        <v>7916</v>
      </c>
      <c r="Z39" s="77">
        <v>7.3706129041674284E-2</v>
      </c>
      <c r="AA39" s="74">
        <v>7575</v>
      </c>
    </row>
    <row r="40" spans="2:27">
      <c r="B40" s="101" t="s">
        <v>81</v>
      </c>
      <c r="D40" s="72">
        <v>47</v>
      </c>
      <c r="E40" s="73">
        <v>16</v>
      </c>
      <c r="F40" s="73">
        <v>0</v>
      </c>
      <c r="G40" s="73">
        <v>0</v>
      </c>
      <c r="H40" s="73">
        <v>0</v>
      </c>
      <c r="I40" s="73">
        <v>0</v>
      </c>
      <c r="J40" s="74">
        <v>0</v>
      </c>
      <c r="K40" s="75">
        <v>0</v>
      </c>
      <c r="L40" s="76"/>
      <c r="N40" s="77">
        <f t="shared" si="15"/>
        <v>-0.65957446808510634</v>
      </c>
      <c r="O40" s="74">
        <f t="shared" si="16"/>
        <v>-31</v>
      </c>
      <c r="P40" s="77">
        <f t="shared" si="17"/>
        <v>-1</v>
      </c>
      <c r="Q40" s="74">
        <f t="shared" si="18"/>
        <v>-16</v>
      </c>
      <c r="R40" s="77" t="str">
        <f t="shared" si="19"/>
        <v>-</v>
      </c>
      <c r="S40" s="74">
        <f t="shared" si="20"/>
        <v>0</v>
      </c>
      <c r="T40" s="77" t="str">
        <f t="shared" si="21"/>
        <v>-</v>
      </c>
      <c r="U40" s="74">
        <f t="shared" si="22"/>
        <v>0</v>
      </c>
      <c r="V40" s="77" t="str">
        <f t="shared" si="23"/>
        <v>-</v>
      </c>
      <c r="W40" s="74">
        <f t="shared" si="24"/>
        <v>0</v>
      </c>
      <c r="X40" s="77" t="str">
        <f t="shared" si="25"/>
        <v>-</v>
      </c>
      <c r="Y40" s="74">
        <f t="shared" si="26"/>
        <v>0</v>
      </c>
      <c r="Z40" s="77" t="s">
        <v>82</v>
      </c>
      <c r="AA40" s="74">
        <v>0</v>
      </c>
    </row>
    <row r="41" spans="2:27">
      <c r="B41" s="71" t="s">
        <v>83</v>
      </c>
      <c r="D41" s="72">
        <v>426938</v>
      </c>
      <c r="E41" s="73">
        <v>450517</v>
      </c>
      <c r="F41" s="73">
        <v>482545</v>
      </c>
      <c r="G41" s="73">
        <v>517053</v>
      </c>
      <c r="H41" s="73">
        <v>558234</v>
      </c>
      <c r="I41" s="73">
        <v>636030</v>
      </c>
      <c r="J41" s="74">
        <v>735889</v>
      </c>
      <c r="K41" s="75">
        <v>792466</v>
      </c>
      <c r="L41" s="76"/>
      <c r="N41" s="77">
        <f t="shared" si="15"/>
        <v>5.5228159592259241E-2</v>
      </c>
      <c r="O41" s="74">
        <f t="shared" si="16"/>
        <v>23579</v>
      </c>
      <c r="P41" s="77">
        <f t="shared" si="17"/>
        <v>7.109165691860686E-2</v>
      </c>
      <c r="Q41" s="74">
        <f t="shared" si="18"/>
        <v>32028</v>
      </c>
      <c r="R41" s="77">
        <f t="shared" si="19"/>
        <v>7.1512501424737529E-2</v>
      </c>
      <c r="S41" s="74">
        <f t="shared" si="20"/>
        <v>34508</v>
      </c>
      <c r="T41" s="77">
        <f t="shared" si="21"/>
        <v>7.9645606930043966E-2</v>
      </c>
      <c r="U41" s="74">
        <f t="shared" si="22"/>
        <v>41181</v>
      </c>
      <c r="V41" s="77">
        <f t="shared" si="23"/>
        <v>0.13936091316544674</v>
      </c>
      <c r="W41" s="74">
        <f t="shared" si="24"/>
        <v>77796</v>
      </c>
      <c r="X41" s="77">
        <f t="shared" si="25"/>
        <v>0.15700360045909778</v>
      </c>
      <c r="Y41" s="74">
        <f t="shared" si="26"/>
        <v>99859</v>
      </c>
      <c r="Z41" s="77">
        <v>0.1421402248058998</v>
      </c>
      <c r="AA41" s="74">
        <v>98623</v>
      </c>
    </row>
    <row r="42" spans="2:27">
      <c r="B42" s="102" t="s">
        <v>84</v>
      </c>
      <c r="D42" s="87">
        <v>7837</v>
      </c>
      <c r="E42" s="88">
        <v>7984</v>
      </c>
      <c r="F42" s="88">
        <v>8546</v>
      </c>
      <c r="G42" s="88">
        <v>9047</v>
      </c>
      <c r="H42" s="88">
        <v>10154</v>
      </c>
      <c r="I42" s="88">
        <v>11034</v>
      </c>
      <c r="J42" s="89">
        <v>12349</v>
      </c>
      <c r="K42" s="90">
        <v>13446</v>
      </c>
      <c r="L42" s="91"/>
      <c r="N42" s="92">
        <f t="shared" si="15"/>
        <v>1.8757177491387056E-2</v>
      </c>
      <c r="O42" s="89">
        <f t="shared" si="16"/>
        <v>147</v>
      </c>
      <c r="P42" s="92">
        <f t="shared" si="17"/>
        <v>7.039078156312617E-2</v>
      </c>
      <c r="Q42" s="89">
        <f t="shared" si="18"/>
        <v>562</v>
      </c>
      <c r="R42" s="92">
        <f t="shared" si="19"/>
        <v>5.8623917622279365E-2</v>
      </c>
      <c r="S42" s="89">
        <f t="shared" si="20"/>
        <v>501</v>
      </c>
      <c r="T42" s="92">
        <f t="shared" si="21"/>
        <v>0.12236100364761793</v>
      </c>
      <c r="U42" s="89">
        <f t="shared" si="22"/>
        <v>1107</v>
      </c>
      <c r="V42" s="92">
        <f t="shared" si="23"/>
        <v>8.6665353555249069E-2</v>
      </c>
      <c r="W42" s="89">
        <f t="shared" si="24"/>
        <v>880</v>
      </c>
      <c r="X42" s="92">
        <f t="shared" si="25"/>
        <v>0.11917708899764357</v>
      </c>
      <c r="Y42" s="89">
        <f t="shared" si="26"/>
        <v>1315</v>
      </c>
      <c r="Z42" s="92">
        <v>0.13401366281521471</v>
      </c>
      <c r="AA42" s="89">
        <v>1589</v>
      </c>
    </row>
    <row r="43" spans="2:27">
      <c r="B43" s="31" t="s">
        <v>85</v>
      </c>
      <c r="D43" s="103">
        <f t="shared" ref="D43:K43" si="27">IFERROR(D28/D16,"-")</f>
        <v>1.2652820209777229</v>
      </c>
      <c r="E43" s="104">
        <f t="shared" si="27"/>
        <v>1.2694973448493636</v>
      </c>
      <c r="F43" s="104">
        <f t="shared" si="27"/>
        <v>1.2839792757306434</v>
      </c>
      <c r="G43" s="104">
        <f t="shared" si="27"/>
        <v>1.31519745522625</v>
      </c>
      <c r="H43" s="104">
        <f t="shared" si="27"/>
        <v>1.3500225942121986</v>
      </c>
      <c r="I43" s="104">
        <f t="shared" si="27"/>
        <v>1.3995728465830362</v>
      </c>
      <c r="J43" s="105">
        <f t="shared" si="27"/>
        <v>1.4259308949924927</v>
      </c>
      <c r="K43" s="106">
        <f t="shared" si="27"/>
        <v>1.44893299451469</v>
      </c>
      <c r="L43" s="64"/>
      <c r="N43" s="65">
        <f t="shared" si="15"/>
        <v>3.3315290992463886E-3</v>
      </c>
      <c r="O43" s="105">
        <f>IFERROR(E43-D43,"-")</f>
        <v>4.2153238716406971E-3</v>
      </c>
      <c r="P43" s="65">
        <f t="shared" si="17"/>
        <v>1.1407610216780828E-2</v>
      </c>
      <c r="Q43" s="105">
        <f>IFERROR(F43-E43,"-")</f>
        <v>1.4481930881279803E-2</v>
      </c>
      <c r="R43" s="65">
        <f t="shared" si="19"/>
        <v>2.4313616337648503E-2</v>
      </c>
      <c r="S43" s="105">
        <f>IFERROR(G43-F43,"-")</f>
        <v>3.1218179495606568E-2</v>
      </c>
      <c r="T43" s="65">
        <f t="shared" si="21"/>
        <v>2.6479019441197016E-2</v>
      </c>
      <c r="U43" s="105">
        <f>IFERROR(H43-G43,"-")</f>
        <v>3.4825138985948634E-2</v>
      </c>
      <c r="V43" s="65">
        <f t="shared" si="23"/>
        <v>3.6703276362387349E-2</v>
      </c>
      <c r="W43" s="105">
        <f>IFERROR(I43-H43,"-")</f>
        <v>4.9550252370837544E-2</v>
      </c>
      <c r="X43" s="65">
        <f t="shared" si="25"/>
        <v>1.8832923540784474E-2</v>
      </c>
      <c r="Y43" s="105">
        <f>IFERROR(J43-I43,"-")</f>
        <v>2.6358048409456547E-2</v>
      </c>
      <c r="Z43" s="65">
        <f>IFERROR(K43/D43-1,"-")</f>
        <v>0.14514627608084907</v>
      </c>
      <c r="AA43" s="105">
        <f>IFERROR(K43-D43,"-")</f>
        <v>0.18365097353696713</v>
      </c>
    </row>
  </sheetData>
  <mergeCells count="19">
    <mergeCell ref="N26:O26"/>
    <mergeCell ref="P26:Q26"/>
    <mergeCell ref="Z6:AA6"/>
    <mergeCell ref="D5:L6"/>
    <mergeCell ref="N25:AA25"/>
    <mergeCell ref="Z26:AA26"/>
    <mergeCell ref="B3:AA3"/>
    <mergeCell ref="P6:Q6"/>
    <mergeCell ref="R6:S6"/>
    <mergeCell ref="N5:AA5"/>
    <mergeCell ref="R26:S26"/>
    <mergeCell ref="V6:W6"/>
    <mergeCell ref="T26:U26"/>
    <mergeCell ref="X6:Y6"/>
    <mergeCell ref="V26:W26"/>
    <mergeCell ref="X26:Y26"/>
    <mergeCell ref="N6:O6"/>
    <mergeCell ref="T6:U6"/>
    <mergeCell ref="D25:L26"/>
  </mergeCells>
  <printOptions horizontalCentered="1" verticalCentered="1"/>
  <pageMargins left="0.27777777777777779" right="0.27777777777777779" top="0.27777777777777779" bottom="0.27777777777777779" header="0.1388888888888889" footer="0.1388888888888889"/>
  <pageSetup paperSize="9" scale="56" orientation="landscape" r:id="rId1"/>
  <drawing r:id="rId2"/>
  <extLst>
    <ext xmlns:x14="http://schemas.microsoft.com/office/spreadsheetml/2009/9/main" uri="{05C60535-1F16-4fd2-B633-F4F36F0B64E0}">
      <x14:sparklineGroups xmlns:xm="http://schemas.microsoft.com/office/excel/2006/main">
        <x14:sparklineGroup displayEmptyCellsAs="gap" xr2:uid="{B49F2E8F-5453-4CCA-9FC5-9E12BA613972}">
          <x14:colorSeries rgb="FF376092"/>
          <x14:colorNegative rgb="FFD00000"/>
          <x14:colorAxis rgb="FF000000"/>
          <x14:colorMarkers rgb="FFD00000"/>
          <x14:colorFirst rgb="FFD00000"/>
          <x14:colorLast rgb="FFD00000"/>
          <x14:colorHigh rgb="FFD00000"/>
          <x14:colorLow rgb="FFD00000"/>
          <x14:sparklines>
            <x14:sparkline>
              <xm:f>EVO!$D$43:$K$43</xm:f>
              <xm:sqref>L43</xm:sqref>
            </x14:sparkline>
          </x14:sparklines>
        </x14:sparklineGroup>
        <x14:sparklineGroup displayEmptyCellsAs="gap" xr2:uid="{6E3E178A-AD9E-4CD2-8BEB-782722AD1AB2}">
          <x14:colorSeries rgb="FF376092"/>
          <x14:colorNegative rgb="FFD00000"/>
          <x14:colorAxis rgb="FF000000"/>
          <x14:colorMarkers rgb="FFD00000"/>
          <x14:colorFirst rgb="FFD00000"/>
          <x14:colorLast rgb="FFD00000"/>
          <x14:colorHigh rgb="FFD00000"/>
          <x14:colorLow rgb="FFD00000"/>
          <x14:sparklines>
            <x14:sparkline>
              <xm:f>EVO!$D$42:$K$42</xm:f>
              <xm:sqref>L42</xm:sqref>
            </x14:sparkline>
          </x14:sparklines>
        </x14:sparklineGroup>
        <x14:sparklineGroup displayEmptyCellsAs="gap" xr2:uid="{6D0B7AF4-85CD-4C2E-A576-19A7C6F0A19C}">
          <x14:colorSeries rgb="FF376092"/>
          <x14:colorNegative rgb="FFD00000"/>
          <x14:colorAxis rgb="FF000000"/>
          <x14:colorMarkers rgb="FFD00000"/>
          <x14:colorFirst rgb="FFD00000"/>
          <x14:colorLast rgb="FFD00000"/>
          <x14:colorHigh rgb="FFD00000"/>
          <x14:colorLow rgb="FFD00000"/>
          <x14:sparklines>
            <x14:sparkline>
              <xm:f>EVO!$D$41:$K$41</xm:f>
              <xm:sqref>L41</xm:sqref>
            </x14:sparkline>
          </x14:sparklines>
        </x14:sparklineGroup>
        <x14:sparklineGroup displayEmptyCellsAs="gap" xr2:uid="{6D0C4998-79B0-4BC0-B1EA-5461F619C937}">
          <x14:colorSeries rgb="FF376092"/>
          <x14:colorNegative rgb="FFD00000"/>
          <x14:colorAxis rgb="FF000000"/>
          <x14:colorMarkers rgb="FFD00000"/>
          <x14:colorFirst rgb="FFD00000"/>
          <x14:colorLast rgb="FFD00000"/>
          <x14:colorHigh rgb="FFD00000"/>
          <x14:colorLow rgb="FFD00000"/>
          <x14:sparklines>
            <x14:sparkline>
              <xm:f>EVO!$D$40:$K$40</xm:f>
              <xm:sqref>L40</xm:sqref>
            </x14:sparkline>
          </x14:sparklines>
        </x14:sparklineGroup>
        <x14:sparklineGroup displayEmptyCellsAs="gap" xr2:uid="{325CDA31-F83B-4938-AA0C-BB70A494B8A7}">
          <x14:colorSeries rgb="FF376092"/>
          <x14:colorNegative rgb="FFD00000"/>
          <x14:colorAxis rgb="FF000000"/>
          <x14:colorMarkers rgb="FFD00000"/>
          <x14:colorFirst rgb="FFD00000"/>
          <x14:colorLast rgb="FFD00000"/>
          <x14:colorHigh rgb="FFD00000"/>
          <x14:colorLow rgb="FFD00000"/>
          <x14:sparklines>
            <x14:sparkline>
              <xm:f>EVO!$D$39:$K$39</xm:f>
              <xm:sqref>L39</xm:sqref>
            </x14:sparkline>
          </x14:sparklines>
        </x14:sparklineGroup>
        <x14:sparklineGroup displayEmptyCellsAs="gap" xr2:uid="{6CCB7AE9-C728-44DF-84A4-794C526EA58A}">
          <x14:colorSeries rgb="FF376092"/>
          <x14:colorNegative rgb="FFD00000"/>
          <x14:colorAxis rgb="FF000000"/>
          <x14:colorMarkers rgb="FFD00000"/>
          <x14:colorFirst rgb="FFD00000"/>
          <x14:colorLast rgb="FFD00000"/>
          <x14:colorHigh rgb="FFD00000"/>
          <x14:colorLow rgb="FFD00000"/>
          <x14:sparklines>
            <x14:sparkline>
              <xm:f>EVO!$D$38:$K$38</xm:f>
              <xm:sqref>L38</xm:sqref>
            </x14:sparkline>
          </x14:sparklines>
        </x14:sparklineGroup>
        <x14:sparklineGroup displayEmptyCellsAs="gap" xr2:uid="{C59028B3-4BE2-457D-9D75-A4FE2A34622A}">
          <x14:colorSeries rgb="FF376092"/>
          <x14:colorNegative rgb="FFD00000"/>
          <x14:colorAxis rgb="FF000000"/>
          <x14:colorMarkers rgb="FFD00000"/>
          <x14:colorFirst rgb="FFD00000"/>
          <x14:colorLast rgb="FFD00000"/>
          <x14:colorHigh rgb="FFD00000"/>
          <x14:colorLow rgb="FFD00000"/>
          <x14:sparklines>
            <x14:sparkline>
              <xm:f>EVO!$D$37:$K$37</xm:f>
              <xm:sqref>L37</xm:sqref>
            </x14:sparkline>
          </x14:sparklines>
        </x14:sparklineGroup>
        <x14:sparklineGroup displayEmptyCellsAs="gap" xr2:uid="{AB56417B-B7C2-42F9-B91E-522DBD7E7133}">
          <x14:colorSeries rgb="FF376092"/>
          <x14:colorNegative rgb="FFD00000"/>
          <x14:colorAxis rgb="FF000000"/>
          <x14:colorMarkers rgb="FFD00000"/>
          <x14:colorFirst rgb="FFD00000"/>
          <x14:colorLast rgb="FFD00000"/>
          <x14:colorHigh rgb="FFD00000"/>
          <x14:colorLow rgb="FFD00000"/>
          <x14:sparklines>
            <x14:sparkline>
              <xm:f>EVO!$D$36:$K$36</xm:f>
              <xm:sqref>L36</xm:sqref>
            </x14:sparkline>
          </x14:sparklines>
        </x14:sparklineGroup>
        <x14:sparklineGroup displayEmptyCellsAs="gap" xr2:uid="{1FCE4A7F-F2A4-44BF-AB27-348EC545320C}">
          <x14:colorSeries rgb="FF376092"/>
          <x14:colorNegative rgb="FFD00000"/>
          <x14:colorAxis rgb="FF000000"/>
          <x14:colorMarkers rgb="FFD00000"/>
          <x14:colorFirst rgb="FFD00000"/>
          <x14:colorLast rgb="FFD00000"/>
          <x14:colorHigh rgb="FFD00000"/>
          <x14:colorLow rgb="FFD00000"/>
          <x14:sparklines>
            <x14:sparkline>
              <xm:f>EVO!$D$35:$K$35</xm:f>
              <xm:sqref>L35</xm:sqref>
            </x14:sparkline>
          </x14:sparklines>
        </x14:sparklineGroup>
        <x14:sparklineGroup displayEmptyCellsAs="gap" xr2:uid="{588692B6-2F75-4542-A0F5-524BFC48C017}">
          <x14:colorSeries rgb="FF376092"/>
          <x14:colorNegative rgb="FFD00000"/>
          <x14:colorAxis rgb="FF000000"/>
          <x14:colorMarkers rgb="FFD00000"/>
          <x14:colorFirst rgb="FFD00000"/>
          <x14:colorLast rgb="FFD00000"/>
          <x14:colorHigh rgb="FFD00000"/>
          <x14:colorLow rgb="FFD00000"/>
          <x14:sparklines>
            <x14:sparkline>
              <xm:f>EVO!$D$34:$K$34</xm:f>
              <xm:sqref>L34</xm:sqref>
            </x14:sparkline>
          </x14:sparklines>
        </x14:sparklineGroup>
        <x14:sparklineGroup displayEmptyCellsAs="gap" xr2:uid="{A74D288E-537A-4EDF-9E42-C0D28AA7C7F2}">
          <x14:colorSeries rgb="FF376092"/>
          <x14:colorNegative rgb="FFD00000"/>
          <x14:colorAxis rgb="FF000000"/>
          <x14:colorMarkers rgb="FFD00000"/>
          <x14:colorFirst rgb="FFD00000"/>
          <x14:colorLast rgb="FFD00000"/>
          <x14:colorHigh rgb="FFD00000"/>
          <x14:colorLow rgb="FFD00000"/>
          <x14:sparklines>
            <x14:sparkline>
              <xm:f>EVO!$D$33:$K$33</xm:f>
              <xm:sqref>L33</xm:sqref>
            </x14:sparkline>
          </x14:sparklines>
        </x14:sparklineGroup>
        <x14:sparklineGroup displayEmptyCellsAs="gap" xr2:uid="{8082AF8C-2549-4CE9-A1A9-D9EEC888C90F}">
          <x14:colorSeries rgb="FF376092"/>
          <x14:colorNegative rgb="FFD00000"/>
          <x14:colorAxis rgb="FF000000"/>
          <x14:colorMarkers rgb="FFD00000"/>
          <x14:colorFirst rgb="FFD00000"/>
          <x14:colorLast rgb="FFD00000"/>
          <x14:colorHigh rgb="FFD00000"/>
          <x14:colorLow rgb="FFD00000"/>
          <x14:sparklines>
            <x14:sparkline>
              <xm:f>EVO!$D$32:$K$32</xm:f>
              <xm:sqref>L32</xm:sqref>
            </x14:sparkline>
          </x14:sparklines>
        </x14:sparklineGroup>
        <x14:sparklineGroup displayEmptyCellsAs="gap" xr2:uid="{7858D923-AAB3-4BD2-9A86-3A0345564E3F}">
          <x14:colorSeries rgb="FF376092"/>
          <x14:colorNegative rgb="FFD00000"/>
          <x14:colorAxis rgb="FF000000"/>
          <x14:colorMarkers rgb="FFD00000"/>
          <x14:colorFirst rgb="FFD00000"/>
          <x14:colorLast rgb="FFD00000"/>
          <x14:colorHigh rgb="FFD00000"/>
          <x14:colorLow rgb="FFD00000"/>
          <x14:sparklines>
            <x14:sparkline>
              <xm:f>EVO!$D$31:$K$31</xm:f>
              <xm:sqref>L31</xm:sqref>
            </x14:sparkline>
          </x14:sparklines>
        </x14:sparklineGroup>
        <x14:sparklineGroup displayEmptyCellsAs="gap" xr2:uid="{2280AB7C-3FFB-44E6-ABDB-1D644847E260}">
          <x14:colorSeries rgb="FF376092"/>
          <x14:colorNegative rgb="FFD00000"/>
          <x14:colorAxis rgb="FF000000"/>
          <x14:colorMarkers rgb="FFD00000"/>
          <x14:colorFirst rgb="FFD00000"/>
          <x14:colorLast rgb="FFD00000"/>
          <x14:colorHigh rgb="FFD00000"/>
          <x14:colorLow rgb="FFD00000"/>
          <x14:sparklines>
            <x14:sparkline>
              <xm:f>EVO!$D$30:$K$30</xm:f>
              <xm:sqref>L30</xm:sqref>
            </x14:sparkline>
          </x14:sparklines>
        </x14:sparklineGroup>
        <x14:sparklineGroup displayEmptyCellsAs="gap" xr2:uid="{8C5B6615-D45A-4FAF-AA91-F94518148ED7}">
          <x14:colorSeries rgb="FF376092"/>
          <x14:colorNegative rgb="FFD00000"/>
          <x14:colorAxis rgb="FF000000"/>
          <x14:colorMarkers rgb="FFD00000"/>
          <x14:colorFirst rgb="FFD00000"/>
          <x14:colorLast rgb="FFD00000"/>
          <x14:colorHigh rgb="FFD00000"/>
          <x14:colorLow rgb="FFD00000"/>
          <x14:sparklines>
            <x14:sparkline>
              <xm:f>EVO!$D$29:$K$29</xm:f>
              <xm:sqref>L29</xm:sqref>
            </x14:sparkline>
          </x14:sparklines>
        </x14:sparklineGroup>
        <x14:sparklineGroup displayEmptyCellsAs="gap" xr2:uid="{E8E50B16-AD4B-48F3-8979-5B6D7AF9E493}">
          <x14:colorSeries rgb="FF376092"/>
          <x14:colorNegative rgb="FFD00000"/>
          <x14:colorAxis rgb="FF000000"/>
          <x14:colorMarkers rgb="FFD00000"/>
          <x14:colorFirst rgb="FFD00000"/>
          <x14:colorLast rgb="FFD00000"/>
          <x14:colorHigh rgb="FFD00000"/>
          <x14:colorLow rgb="FFD00000"/>
          <x14:sparklines>
            <x14:sparkline>
              <xm:f>EVO!$D$28:$K$28</xm:f>
              <xm:sqref>L28</xm:sqref>
            </x14:sparkline>
          </x14:sparklines>
        </x14:sparklineGroup>
        <x14:sparklineGroup displayEmptyCellsAs="gap" xr2:uid="{0818FD60-0165-4D2D-BFD2-BC3BBC5B0333}">
          <x14:colorSeries rgb="FF376092"/>
          <x14:colorNegative rgb="FFD00000"/>
          <x14:colorAxis rgb="FF000000"/>
          <x14:colorMarkers rgb="FFD00000"/>
          <x14:colorFirst rgb="FFD00000"/>
          <x14:colorLast rgb="FFD00000"/>
          <x14:colorHigh rgb="FFD00000"/>
          <x14:colorLow rgb="FFD00000"/>
          <x14:sparklines>
            <x14:sparkline>
              <xm:f>EVO!$D$23:$K$23</xm:f>
              <xm:sqref>L23</xm:sqref>
            </x14:sparkline>
          </x14:sparklines>
        </x14:sparklineGroup>
        <x14:sparklineGroup displayEmptyCellsAs="gap" xr2:uid="{C1D6FC5C-8FF6-45F2-94B0-BF612DECBB22}">
          <x14:colorSeries rgb="FF376092"/>
          <x14:colorNegative rgb="FFD00000"/>
          <x14:colorAxis rgb="FF000000"/>
          <x14:colorMarkers rgb="FFD00000"/>
          <x14:colorFirst rgb="FFD00000"/>
          <x14:colorLast rgb="FFD00000"/>
          <x14:colorHigh rgb="FFD00000"/>
          <x14:colorLow rgb="FFD00000"/>
          <x14:sparklines>
            <x14:sparkline>
              <xm:f>EVO!$D$22:$K$22</xm:f>
              <xm:sqref>L22</xm:sqref>
            </x14:sparkline>
          </x14:sparklines>
        </x14:sparklineGroup>
        <x14:sparklineGroup displayEmptyCellsAs="gap" xr2:uid="{C2D9412F-1661-4F28-8520-68EF6DBA8931}">
          <x14:colorSeries rgb="FF376092"/>
          <x14:colorNegative rgb="FFD00000"/>
          <x14:colorAxis rgb="FF000000"/>
          <x14:colorMarkers rgb="FFD00000"/>
          <x14:colorFirst rgb="FFD00000"/>
          <x14:colorLast rgb="FFD00000"/>
          <x14:colorHigh rgb="FFD00000"/>
          <x14:colorLow rgb="FFD00000"/>
          <x14:sparklines>
            <x14:sparkline>
              <xm:f>EVO!$D$21:$K$21</xm:f>
              <xm:sqref>L21</xm:sqref>
            </x14:sparkline>
          </x14:sparklines>
        </x14:sparklineGroup>
        <x14:sparklineGroup displayEmptyCellsAs="gap" xr2:uid="{019E540D-0824-4961-AEDE-12A0AD115E86}">
          <x14:colorSeries rgb="FF376092"/>
          <x14:colorNegative rgb="FFD00000"/>
          <x14:colorAxis rgb="FF000000"/>
          <x14:colorMarkers rgb="FFD00000"/>
          <x14:colorFirst rgb="FFD00000"/>
          <x14:colorLast rgb="FFD00000"/>
          <x14:colorHigh rgb="FFD00000"/>
          <x14:colorLow rgb="FFD00000"/>
          <x14:sparklines>
            <x14:sparkline>
              <xm:f>EVO!$D$20:$K$20</xm:f>
              <xm:sqref>L20</xm:sqref>
            </x14:sparkline>
          </x14:sparklines>
        </x14:sparklineGroup>
        <x14:sparklineGroup displayEmptyCellsAs="gap" xr2:uid="{F8C10D3F-9E92-49EE-B462-1A3537D7E216}">
          <x14:colorSeries rgb="FF376092"/>
          <x14:colorNegative rgb="FFD00000"/>
          <x14:colorAxis rgb="FF000000"/>
          <x14:colorMarkers rgb="FFD00000"/>
          <x14:colorFirst rgb="FFD00000"/>
          <x14:colorLast rgb="FFD00000"/>
          <x14:colorHigh rgb="FFD00000"/>
          <x14:colorLow rgb="FFD00000"/>
          <x14:sparklines>
            <x14:sparkline>
              <xm:f>EVO!$D$19:$K$19</xm:f>
              <xm:sqref>L19</xm:sqref>
            </x14:sparkline>
          </x14:sparklines>
        </x14:sparklineGroup>
        <x14:sparklineGroup displayEmptyCellsAs="gap" xr2:uid="{1C473057-C3C7-4BB5-96F2-1C93E3136879}">
          <x14:colorSeries rgb="FF376092"/>
          <x14:colorNegative rgb="FFD00000"/>
          <x14:colorAxis rgb="FF000000"/>
          <x14:colorMarkers rgb="FFD00000"/>
          <x14:colorFirst rgb="FFD00000"/>
          <x14:colorLast rgb="FFD00000"/>
          <x14:colorHigh rgb="FFD00000"/>
          <x14:colorLow rgb="FFD00000"/>
          <x14:sparklines>
            <x14:sparkline>
              <xm:f>EVO!$D$18:$K$18</xm:f>
              <xm:sqref>L18</xm:sqref>
            </x14:sparkline>
          </x14:sparklines>
        </x14:sparklineGroup>
        <x14:sparklineGroup displayEmptyCellsAs="gap" xr2:uid="{9869BA25-1CDA-4348-94F7-1E7F06F6A892}">
          <x14:colorSeries rgb="FF376092"/>
          <x14:colorNegative rgb="FFD00000"/>
          <x14:colorAxis rgb="FF000000"/>
          <x14:colorMarkers rgb="FFD00000"/>
          <x14:colorFirst rgb="FFD00000"/>
          <x14:colorLast rgb="FFD00000"/>
          <x14:colorHigh rgb="FFD00000"/>
          <x14:colorLow rgb="FFD00000"/>
          <x14:sparklines>
            <x14:sparkline>
              <xm:f>EVO!$D$17:$K$17</xm:f>
              <xm:sqref>L17</xm:sqref>
            </x14:sparkline>
          </x14:sparklines>
        </x14:sparklineGroup>
        <x14:sparklineGroup displayEmptyCellsAs="gap" xr2:uid="{F0B87339-FBC2-4B4A-BE2D-5AA9341146E5}">
          <x14:colorSeries rgb="FF376092"/>
          <x14:colorNegative rgb="FFD00000"/>
          <x14:colorAxis rgb="FF000000"/>
          <x14:colorMarkers rgb="FFD00000"/>
          <x14:colorFirst rgb="FFD00000"/>
          <x14:colorLast rgb="FFD00000"/>
          <x14:colorHigh rgb="FFD00000"/>
          <x14:colorLow rgb="FFD00000"/>
          <x14:sparklines>
            <x14:sparkline>
              <xm:f>EVO!$D$16:$K$16</xm:f>
              <xm:sqref>L16</xm:sqref>
            </x14:sparkline>
          </x14:sparklines>
        </x14:sparklineGroup>
        <x14:sparklineGroup displayEmptyCellsAs="gap" xr2:uid="{DA6311E3-2F71-4F74-88EE-BC984D66C4C2}">
          <x14:colorSeries rgb="FF376092"/>
          <x14:colorNegative rgb="FFD00000"/>
          <x14:colorAxis rgb="FF000000"/>
          <x14:colorMarkers rgb="FFD00000"/>
          <x14:colorFirst rgb="FFD00000"/>
          <x14:colorLast rgb="FFD00000"/>
          <x14:colorHigh rgb="FFD00000"/>
          <x14:colorLow rgb="FFD00000"/>
          <x14:sparklines>
            <x14:sparkline>
              <xm:f>EVO!$D$15:$K$15</xm:f>
              <xm:sqref>L15</xm:sqref>
            </x14:sparkline>
          </x14:sparklines>
        </x14:sparklineGroup>
        <x14:sparklineGroup displayEmptyCellsAs="gap" xr2:uid="{B0BBAC78-2B39-4ABF-872E-1A05439C720C}">
          <x14:colorSeries rgb="FF376092"/>
          <x14:colorNegative rgb="FFD00000"/>
          <x14:colorAxis rgb="FF000000"/>
          <x14:colorMarkers rgb="FFD00000"/>
          <x14:colorFirst rgb="FFD00000"/>
          <x14:colorLast rgb="FFD00000"/>
          <x14:colorHigh rgb="FFD00000"/>
          <x14:colorLow rgb="FFD00000"/>
          <x14:sparklines>
            <x14:sparkline>
              <xm:f>EVO!$D$14:$K$14</xm:f>
              <xm:sqref>L14</xm:sqref>
            </x14:sparkline>
          </x14:sparklines>
        </x14:sparklineGroup>
        <x14:sparklineGroup displayEmptyCellsAs="gap" xr2:uid="{7CC6A42D-9743-4A20-A343-8A9A5B76793C}">
          <x14:colorSeries rgb="FF376092"/>
          <x14:colorNegative rgb="FFD00000"/>
          <x14:colorAxis rgb="FF000000"/>
          <x14:colorMarkers rgb="FFD00000"/>
          <x14:colorFirst rgb="FFD00000"/>
          <x14:colorLast rgb="FFD00000"/>
          <x14:colorHigh rgb="FFD00000"/>
          <x14:colorLow rgb="FFD00000"/>
          <x14:sparklines>
            <x14:sparkline>
              <xm:f>EVO!$D$13:$K$13</xm:f>
              <xm:sqref>L13</xm:sqref>
            </x14:sparkline>
          </x14:sparklines>
        </x14:sparklineGroup>
        <x14:sparklineGroup displayEmptyCellsAs="gap" xr2:uid="{63B8149E-4391-4B91-A350-584053343154}">
          <x14:colorSeries rgb="FF376092"/>
          <x14:colorNegative rgb="FFD00000"/>
          <x14:colorAxis rgb="FF000000"/>
          <x14:colorMarkers rgb="FFD00000"/>
          <x14:colorFirst rgb="FFD00000"/>
          <x14:colorLast rgb="FFD00000"/>
          <x14:colorHigh rgb="FFD00000"/>
          <x14:colorLow rgb="FFD00000"/>
          <x14:sparklines>
            <x14:sparkline>
              <xm:f>EVO!$D$12:$K$12</xm:f>
              <xm:sqref>L12</xm:sqref>
            </x14:sparkline>
          </x14:sparklines>
        </x14:sparklineGroup>
        <x14:sparklineGroup displayEmptyCellsAs="gap" xr2:uid="{EC61706A-B76A-4164-96E9-02C3EF375417}">
          <x14:colorSeries rgb="FF376092"/>
          <x14:colorNegative rgb="FFD00000"/>
          <x14:colorAxis rgb="FF000000"/>
          <x14:colorMarkers rgb="FFD00000"/>
          <x14:colorFirst rgb="FFD00000"/>
          <x14:colorLast rgb="FFD00000"/>
          <x14:colorHigh rgb="FFD00000"/>
          <x14:colorLow rgb="FFD00000"/>
          <x14:sparklines>
            <x14:sparkline>
              <xm:f>EVO!$D$11:$K$11</xm:f>
              <xm:sqref>L11</xm:sqref>
            </x14:sparkline>
          </x14:sparklines>
        </x14:sparklineGroup>
        <x14:sparklineGroup displayEmptyCellsAs="gap" xr2:uid="{57A21669-87CC-49FC-9155-DAD0D784EC09}">
          <x14:colorSeries rgb="FF376092"/>
          <x14:colorNegative rgb="FFD00000"/>
          <x14:colorAxis rgb="FF000000"/>
          <x14:colorMarkers rgb="FFD00000"/>
          <x14:colorFirst rgb="FFD00000"/>
          <x14:colorLast rgb="FFD00000"/>
          <x14:colorHigh rgb="FFD00000"/>
          <x14:colorLow rgb="FFD00000"/>
          <x14:sparklines>
            <x14:sparkline>
              <xm:f>EVO!$D$10:$K$10</xm:f>
              <xm:sqref>L10</xm:sqref>
            </x14:sparkline>
          </x14:sparklines>
        </x14:sparklineGroup>
        <x14:sparklineGroup displayEmptyCellsAs="gap" xr2:uid="{D37DD6B3-983E-4F6B-AA8F-8457A05978B8}">
          <x14:colorSeries rgb="FF376092"/>
          <x14:colorNegative rgb="FFD00000"/>
          <x14:colorAxis rgb="FF000000"/>
          <x14:colorMarkers rgb="FFD00000"/>
          <x14:colorFirst rgb="FFD00000"/>
          <x14:colorLast rgb="FFD00000"/>
          <x14:colorHigh rgb="FFD00000"/>
          <x14:colorLow rgb="FFD00000"/>
          <x14:sparklines>
            <x14:sparkline>
              <xm:f>EVO!$D$9:$K$9</xm:f>
              <xm:sqref>L9</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Y30"/>
  <sheetViews>
    <sheetView showGridLines="0" workbookViewId="0"/>
  </sheetViews>
  <sheetFormatPr baseColWidth="10" defaultColWidth="8.7265625" defaultRowHeight="14.5"/>
  <cols>
    <col min="1" max="1" width="0.7265625" customWidth="1"/>
    <col min="2" max="2" width="26.453125" customWidth="1"/>
    <col min="3" max="3" width="0.36328125" customWidth="1"/>
    <col min="4" max="4" width="9.08984375" customWidth="1"/>
    <col min="5" max="5" width="0.36328125" customWidth="1"/>
    <col min="6" max="6" width="10" customWidth="1"/>
    <col min="7" max="7" width="7.08984375" customWidth="1"/>
    <col min="8" max="8" width="10" customWidth="1"/>
    <col min="9" max="9" width="7.08984375" customWidth="1"/>
    <col min="10" max="10" width="10" customWidth="1"/>
    <col min="11" max="11" width="7.08984375" customWidth="1"/>
    <col min="12" max="12" width="10" customWidth="1"/>
    <col min="13" max="13" width="7.08984375" customWidth="1"/>
    <col min="14" max="14" width="10" customWidth="1"/>
    <col min="15" max="15" width="7.08984375" customWidth="1"/>
    <col min="16" max="16" width="10" customWidth="1"/>
    <col min="17" max="17" width="7.08984375" customWidth="1"/>
    <col min="18" max="18" width="10" customWidth="1"/>
    <col min="19" max="19" width="7.08984375" customWidth="1"/>
    <col min="20" max="20" width="10" customWidth="1"/>
    <col min="21" max="21" width="7.08984375" customWidth="1"/>
    <col min="22" max="22" width="10" customWidth="1"/>
    <col min="23" max="23" width="7.08984375" customWidth="1"/>
    <col min="24" max="24" width="0.36328125" customWidth="1"/>
    <col min="25" max="25" width="11.08984375" customWidth="1"/>
  </cols>
  <sheetData>
    <row r="1" spans="1:25" ht="9" customHeight="1"/>
    <row r="2" spans="1:25" ht="54.5" customHeight="1"/>
    <row r="3" spans="1:25" ht="19" customHeight="1">
      <c r="A3" s="201" t="s">
        <v>218</v>
      </c>
      <c r="B3" s="202"/>
      <c r="C3" s="202"/>
      <c r="D3" s="202"/>
      <c r="E3" s="202"/>
      <c r="F3" s="202"/>
      <c r="G3" s="202"/>
      <c r="H3" s="202"/>
      <c r="I3" s="202"/>
      <c r="J3" s="202"/>
      <c r="K3" s="202"/>
      <c r="L3" s="202"/>
      <c r="M3" s="202"/>
      <c r="N3" s="202"/>
      <c r="O3" s="202"/>
      <c r="P3" s="202"/>
      <c r="Q3" s="202"/>
      <c r="R3" s="202"/>
      <c r="S3" s="202"/>
      <c r="T3" s="202"/>
      <c r="U3" s="202"/>
      <c r="V3" s="202"/>
      <c r="W3" s="202"/>
      <c r="X3" s="202"/>
    </row>
    <row r="4" spans="1:25" ht="14.5" customHeight="1">
      <c r="B4" s="203" t="s">
        <v>113</v>
      </c>
      <c r="C4" s="202"/>
      <c r="D4" s="202"/>
      <c r="E4" s="202"/>
      <c r="F4" s="202"/>
      <c r="G4" s="202"/>
      <c r="H4" s="202"/>
      <c r="I4" s="202"/>
      <c r="J4" s="202"/>
      <c r="K4" s="202"/>
      <c r="L4" s="202"/>
      <c r="M4" s="202"/>
      <c r="N4" s="202"/>
      <c r="O4" s="202"/>
      <c r="P4" s="202"/>
      <c r="Q4" s="202"/>
      <c r="R4" s="202"/>
      <c r="S4" s="202"/>
      <c r="T4" s="202"/>
      <c r="U4" s="202"/>
      <c r="V4" s="202"/>
      <c r="W4" s="202"/>
      <c r="X4" s="202"/>
    </row>
    <row r="5" spans="1:25" ht="5.5" customHeight="1"/>
    <row r="6" spans="1:25" ht="19.5" customHeight="1">
      <c r="F6" s="258" t="s">
        <v>203</v>
      </c>
      <c r="G6" s="215"/>
      <c r="H6" s="215"/>
      <c r="I6" s="215"/>
      <c r="J6" s="215"/>
      <c r="K6" s="215"/>
      <c r="L6" s="215"/>
      <c r="M6" s="215"/>
      <c r="N6" s="215"/>
      <c r="O6" s="215"/>
      <c r="P6" s="215"/>
      <c r="Q6" s="215"/>
      <c r="R6" s="215"/>
      <c r="S6" s="215"/>
      <c r="T6" s="215"/>
      <c r="U6" s="215"/>
      <c r="V6" s="215"/>
      <c r="W6" s="216"/>
    </row>
    <row r="7" spans="1:25" ht="64.5" customHeight="1">
      <c r="B7" s="222" t="s">
        <v>114</v>
      </c>
      <c r="D7" s="36" t="s">
        <v>219</v>
      </c>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37" t="s">
        <v>210</v>
      </c>
    </row>
    <row r="8" spans="1:25" ht="20.5" customHeight="1">
      <c r="B8" s="224"/>
      <c r="D8" s="38" t="s">
        <v>119</v>
      </c>
      <c r="F8" s="20" t="s">
        <v>119</v>
      </c>
      <c r="G8" s="28" t="s">
        <v>58</v>
      </c>
      <c r="H8" s="28" t="s">
        <v>119</v>
      </c>
      <c r="I8" s="28" t="s">
        <v>58</v>
      </c>
      <c r="J8" s="28" t="s">
        <v>119</v>
      </c>
      <c r="K8" s="28" t="s">
        <v>58</v>
      </c>
      <c r="L8" s="28" t="s">
        <v>119</v>
      </c>
      <c r="M8" s="28" t="s">
        <v>58</v>
      </c>
      <c r="N8" s="28" t="s">
        <v>119</v>
      </c>
      <c r="O8" s="28" t="s">
        <v>58</v>
      </c>
      <c r="P8" s="28" t="s">
        <v>119</v>
      </c>
      <c r="Q8" s="28" t="s">
        <v>58</v>
      </c>
      <c r="R8" s="28" t="s">
        <v>119</v>
      </c>
      <c r="S8" s="28" t="s">
        <v>58</v>
      </c>
      <c r="T8" s="28" t="s">
        <v>119</v>
      </c>
      <c r="U8" s="28" t="s">
        <v>58</v>
      </c>
      <c r="V8" s="28" t="s">
        <v>119</v>
      </c>
      <c r="W8" s="21" t="s">
        <v>58</v>
      </c>
      <c r="Y8" s="38" t="s">
        <v>119</v>
      </c>
    </row>
    <row r="9" spans="1:25" ht="8.5" customHeight="1"/>
    <row r="10" spans="1:25">
      <c r="B10" s="107" t="s">
        <v>88</v>
      </c>
      <c r="D10" s="98">
        <v>118551</v>
      </c>
      <c r="F10" s="95">
        <v>398</v>
      </c>
      <c r="G10" s="124">
        <v>0.20121538134864861</v>
      </c>
      <c r="H10" s="95">
        <v>82081</v>
      </c>
      <c r="I10" s="124">
        <v>41.497386222307611</v>
      </c>
      <c r="J10" s="95">
        <v>84910</v>
      </c>
      <c r="K10" s="124">
        <v>42.927633241994357</v>
      </c>
      <c r="L10" s="95">
        <v>1358</v>
      </c>
      <c r="M10" s="124">
        <v>0.6865590147524242</v>
      </c>
      <c r="N10" s="95">
        <v>81</v>
      </c>
      <c r="O10" s="124">
        <v>4.0950869068443557E-2</v>
      </c>
      <c r="P10" s="95">
        <v>80</v>
      </c>
      <c r="Q10" s="124">
        <v>4.0445302783647961E-2</v>
      </c>
      <c r="R10" s="95">
        <v>28890</v>
      </c>
      <c r="S10" s="124">
        <v>14.60580996774487</v>
      </c>
      <c r="T10" s="95">
        <v>0</v>
      </c>
      <c r="U10" s="124">
        <v>0</v>
      </c>
      <c r="V10" s="95">
        <v>197798</v>
      </c>
      <c r="W10" s="124">
        <v>100</v>
      </c>
      <c r="Y10" s="145">
        <v>1.6684633617599181</v>
      </c>
    </row>
    <row r="11" spans="1:25">
      <c r="B11" s="111" t="s">
        <v>89</v>
      </c>
      <c r="D11" s="75">
        <v>18320</v>
      </c>
      <c r="F11" s="72">
        <v>1195</v>
      </c>
      <c r="G11" s="125">
        <v>4.8453148440984473</v>
      </c>
      <c r="H11" s="72">
        <v>5382</v>
      </c>
      <c r="I11" s="125">
        <v>21.822162753922878</v>
      </c>
      <c r="J11" s="72">
        <v>3690</v>
      </c>
      <c r="K11" s="125">
        <v>14.961683493492281</v>
      </c>
      <c r="L11" s="72">
        <v>633</v>
      </c>
      <c r="M11" s="125">
        <v>2.566597737501521</v>
      </c>
      <c r="N11" s="72">
        <v>94</v>
      </c>
      <c r="O11" s="125">
        <v>0.38113773669058909</v>
      </c>
      <c r="P11" s="72">
        <v>1980</v>
      </c>
      <c r="Q11" s="125">
        <v>8.0282204111421969</v>
      </c>
      <c r="R11" s="72">
        <v>11689</v>
      </c>
      <c r="S11" s="125">
        <v>47.39488302315209</v>
      </c>
      <c r="T11" s="72">
        <v>0</v>
      </c>
      <c r="U11" s="125">
        <v>0</v>
      </c>
      <c r="V11" s="72">
        <v>24663</v>
      </c>
      <c r="W11" s="125">
        <v>100</v>
      </c>
      <c r="Y11" s="146">
        <v>1.346233624454148</v>
      </c>
    </row>
    <row r="12" spans="1:25">
      <c r="B12" s="111" t="s">
        <v>90</v>
      </c>
      <c r="D12" s="75">
        <v>16979</v>
      </c>
      <c r="F12" s="72">
        <v>2410</v>
      </c>
      <c r="G12" s="125">
        <v>9.6088672700450548</v>
      </c>
      <c r="H12" s="72">
        <v>7053</v>
      </c>
      <c r="I12" s="125">
        <v>28.120888321837249</v>
      </c>
      <c r="J12" s="72">
        <v>5660</v>
      </c>
      <c r="K12" s="125">
        <v>22.56688329811411</v>
      </c>
      <c r="L12" s="72">
        <v>859</v>
      </c>
      <c r="M12" s="125">
        <v>3.424903313265022</v>
      </c>
      <c r="N12" s="72">
        <v>290</v>
      </c>
      <c r="O12" s="125">
        <v>1.156253737889239</v>
      </c>
      <c r="P12" s="72">
        <v>1811</v>
      </c>
      <c r="Q12" s="125">
        <v>7.2206052390255584</v>
      </c>
      <c r="R12" s="72">
        <v>6987</v>
      </c>
      <c r="S12" s="125">
        <v>27.857740919421079</v>
      </c>
      <c r="T12" s="72">
        <v>11</v>
      </c>
      <c r="U12" s="125">
        <v>4.3857900402695271E-2</v>
      </c>
      <c r="V12" s="72">
        <v>25081</v>
      </c>
      <c r="W12" s="125">
        <v>100</v>
      </c>
      <c r="Y12" s="146">
        <v>1.477177690087756</v>
      </c>
    </row>
    <row r="13" spans="1:25">
      <c r="B13" s="111" t="s">
        <v>91</v>
      </c>
      <c r="D13" s="75">
        <v>15700</v>
      </c>
      <c r="F13" s="72">
        <v>2284</v>
      </c>
      <c r="G13" s="125">
        <v>8.1330342199907424</v>
      </c>
      <c r="H13" s="72">
        <v>10740</v>
      </c>
      <c r="I13" s="125">
        <v>38.243777374212158</v>
      </c>
      <c r="J13" s="72">
        <v>1004</v>
      </c>
      <c r="K13" s="125">
        <v>3.5751166185948788</v>
      </c>
      <c r="L13" s="72">
        <v>222</v>
      </c>
      <c r="M13" s="125">
        <v>0.79051383399209485</v>
      </c>
      <c r="N13" s="72">
        <v>4</v>
      </c>
      <c r="O13" s="125">
        <v>1.4243492504362069E-2</v>
      </c>
      <c r="P13" s="72">
        <v>46</v>
      </c>
      <c r="Q13" s="125">
        <v>0.16380016380016379</v>
      </c>
      <c r="R13" s="72">
        <v>13783</v>
      </c>
      <c r="S13" s="125">
        <v>49.0795142969056</v>
      </c>
      <c r="T13" s="72">
        <v>0</v>
      </c>
      <c r="U13" s="125">
        <v>0</v>
      </c>
      <c r="V13" s="72">
        <v>28083</v>
      </c>
      <c r="W13" s="125">
        <v>100</v>
      </c>
      <c r="Y13" s="146">
        <v>1.788726114649682</v>
      </c>
    </row>
    <row r="14" spans="1:25">
      <c r="B14" s="111" t="s">
        <v>92</v>
      </c>
      <c r="D14" s="75">
        <v>22899</v>
      </c>
      <c r="F14" s="72">
        <v>762</v>
      </c>
      <c r="G14" s="125">
        <v>2.501395135081903</v>
      </c>
      <c r="H14" s="72">
        <v>4936</v>
      </c>
      <c r="I14" s="125">
        <v>16.20326297475626</v>
      </c>
      <c r="J14" s="72">
        <v>596</v>
      </c>
      <c r="K14" s="125">
        <v>1.9564717854446381</v>
      </c>
      <c r="L14" s="72">
        <v>1936</v>
      </c>
      <c r="M14" s="125">
        <v>6.3552506319141253</v>
      </c>
      <c r="N14" s="72">
        <v>178</v>
      </c>
      <c r="O14" s="125">
        <v>0.58431539900863338</v>
      </c>
      <c r="P14" s="72">
        <v>12561</v>
      </c>
      <c r="Q14" s="125">
        <v>41.233627679480023</v>
      </c>
      <c r="R14" s="72">
        <v>9442</v>
      </c>
      <c r="S14" s="125">
        <v>30.994977513705152</v>
      </c>
      <c r="T14" s="72">
        <v>52</v>
      </c>
      <c r="U14" s="125">
        <v>0.17069888060926369</v>
      </c>
      <c r="V14" s="72">
        <v>30463</v>
      </c>
      <c r="W14" s="125">
        <v>100</v>
      </c>
      <c r="Y14" s="146">
        <v>1.3303201013144681</v>
      </c>
    </row>
    <row r="15" spans="1:25">
      <c r="B15" s="111" t="s">
        <v>93</v>
      </c>
      <c r="D15" s="75">
        <v>5911</v>
      </c>
      <c r="F15" s="72">
        <v>1485</v>
      </c>
      <c r="G15" s="125">
        <v>17.691208005718369</v>
      </c>
      <c r="H15" s="72">
        <v>1970</v>
      </c>
      <c r="I15" s="125">
        <v>23.469144627114609</v>
      </c>
      <c r="J15" s="72">
        <v>402</v>
      </c>
      <c r="K15" s="125">
        <v>4.7891350964974979</v>
      </c>
      <c r="L15" s="72">
        <v>610</v>
      </c>
      <c r="M15" s="125">
        <v>7.2670955444365024</v>
      </c>
      <c r="N15" s="72">
        <v>42</v>
      </c>
      <c r="O15" s="125">
        <v>0.50035739814152969</v>
      </c>
      <c r="P15" s="72">
        <v>48</v>
      </c>
      <c r="Q15" s="125">
        <v>0.57183702644746248</v>
      </c>
      <c r="R15" s="72">
        <v>3837</v>
      </c>
      <c r="S15" s="125">
        <v>45.711222301644042</v>
      </c>
      <c r="T15" s="72">
        <v>0</v>
      </c>
      <c r="U15" s="125">
        <v>0</v>
      </c>
      <c r="V15" s="72">
        <v>8394</v>
      </c>
      <c r="W15" s="125">
        <v>100</v>
      </c>
      <c r="Y15" s="146">
        <v>1.420064286922686</v>
      </c>
    </row>
    <row r="16" spans="1:25">
      <c r="B16" s="111" t="s">
        <v>94</v>
      </c>
      <c r="D16" s="75">
        <v>51948</v>
      </c>
      <c r="F16" s="72">
        <v>3531</v>
      </c>
      <c r="G16" s="125">
        <v>4.7592732370066848</v>
      </c>
      <c r="H16" s="72">
        <v>20926</v>
      </c>
      <c r="I16" s="125">
        <v>28.205197325857231</v>
      </c>
      <c r="J16" s="72">
        <v>13502</v>
      </c>
      <c r="K16" s="125">
        <v>18.198727625620009</v>
      </c>
      <c r="L16" s="72">
        <v>3544</v>
      </c>
      <c r="M16" s="125">
        <v>4.7767953418158298</v>
      </c>
      <c r="N16" s="72">
        <v>3</v>
      </c>
      <c r="O16" s="125">
        <v>4.0435626482639639E-3</v>
      </c>
      <c r="P16" s="72">
        <v>14587</v>
      </c>
      <c r="Q16" s="125">
        <v>19.661149450075481</v>
      </c>
      <c r="R16" s="72">
        <v>16443</v>
      </c>
      <c r="S16" s="125">
        <v>22.162766875134789</v>
      </c>
      <c r="T16" s="72">
        <v>1656</v>
      </c>
      <c r="U16" s="125">
        <v>2.2320465818417081</v>
      </c>
      <c r="V16" s="72">
        <v>74192</v>
      </c>
      <c r="W16" s="125">
        <v>100</v>
      </c>
      <c r="Y16" s="146">
        <v>1.4281974281974279</v>
      </c>
    </row>
    <row r="17" spans="2:25">
      <c r="B17" s="111" t="s">
        <v>95</v>
      </c>
      <c r="D17" s="75">
        <v>30785</v>
      </c>
      <c r="F17" s="72">
        <v>7555</v>
      </c>
      <c r="G17" s="125">
        <v>16.5574524973153</v>
      </c>
      <c r="H17" s="72">
        <v>18363</v>
      </c>
      <c r="I17" s="125">
        <v>40.244142979245659</v>
      </c>
      <c r="J17" s="72">
        <v>7756</v>
      </c>
      <c r="K17" s="125">
        <v>16.997961822525149</v>
      </c>
      <c r="L17" s="72">
        <v>1106</v>
      </c>
      <c r="M17" s="125">
        <v>2.423897082995464</v>
      </c>
      <c r="N17" s="72">
        <v>1519</v>
      </c>
      <c r="O17" s="125">
        <v>3.3290232089241489</v>
      </c>
      <c r="P17" s="72">
        <v>3576</v>
      </c>
      <c r="Q17" s="125">
        <v>7.8371211291064888</v>
      </c>
      <c r="R17" s="72">
        <v>5753</v>
      </c>
      <c r="S17" s="125">
        <v>12.608209691205159</v>
      </c>
      <c r="T17" s="72">
        <v>1</v>
      </c>
      <c r="U17" s="125">
        <v>2.1915886826360431E-3</v>
      </c>
      <c r="V17" s="72">
        <v>45629</v>
      </c>
      <c r="W17" s="125">
        <v>100</v>
      </c>
      <c r="Y17" s="146">
        <v>1.482182881273348</v>
      </c>
    </row>
    <row r="18" spans="2:25">
      <c r="B18" s="111" t="s">
        <v>96</v>
      </c>
      <c r="D18" s="75">
        <v>113919</v>
      </c>
      <c r="F18" s="72">
        <v>1</v>
      </c>
      <c r="G18" s="125">
        <v>7.1828244302224518E-4</v>
      </c>
      <c r="H18" s="72">
        <v>25215</v>
      </c>
      <c r="I18" s="125">
        <v>18.111491800805911</v>
      </c>
      <c r="J18" s="72">
        <v>12656</v>
      </c>
      <c r="K18" s="125">
        <v>9.0905825988895348</v>
      </c>
      <c r="L18" s="72">
        <v>3216</v>
      </c>
      <c r="M18" s="125">
        <v>2.3099963367595411</v>
      </c>
      <c r="N18" s="72">
        <v>3208</v>
      </c>
      <c r="O18" s="125">
        <v>2.3042500772153631</v>
      </c>
      <c r="P18" s="72">
        <v>3862</v>
      </c>
      <c r="Q18" s="125">
        <v>2.7740067949519109</v>
      </c>
      <c r="R18" s="72">
        <v>91056</v>
      </c>
      <c r="S18" s="125">
        <v>65.403926131833558</v>
      </c>
      <c r="T18" s="72">
        <v>7</v>
      </c>
      <c r="U18" s="125">
        <v>5.0279771011557161E-3</v>
      </c>
      <c r="V18" s="72">
        <v>139221</v>
      </c>
      <c r="W18" s="125">
        <v>99.999999999999986</v>
      </c>
      <c r="Y18" s="146">
        <v>1.222105179996313</v>
      </c>
    </row>
    <row r="19" spans="2:25">
      <c r="B19" s="111" t="s">
        <v>97</v>
      </c>
      <c r="D19" s="75">
        <v>65759</v>
      </c>
      <c r="F19" s="72">
        <v>1378</v>
      </c>
      <c r="G19" s="125">
        <v>1.4006911973978451</v>
      </c>
      <c r="H19" s="72">
        <v>30520</v>
      </c>
      <c r="I19" s="125">
        <v>31.02256556210612</v>
      </c>
      <c r="J19" s="72">
        <v>3296</v>
      </c>
      <c r="K19" s="125">
        <v>3.3502744460256149</v>
      </c>
      <c r="L19" s="72">
        <v>2331</v>
      </c>
      <c r="M19" s="125">
        <v>2.3693840211425088</v>
      </c>
      <c r="N19" s="72">
        <v>858</v>
      </c>
      <c r="O19" s="125">
        <v>0.87212848139865828</v>
      </c>
      <c r="P19" s="72">
        <v>9016</v>
      </c>
      <c r="Q19" s="125">
        <v>9.1644643220166699</v>
      </c>
      <c r="R19" s="72">
        <v>50765</v>
      </c>
      <c r="S19" s="125">
        <v>51.600935149420607</v>
      </c>
      <c r="T19" s="72">
        <v>216</v>
      </c>
      <c r="U19" s="125">
        <v>0.2195568204919699</v>
      </c>
      <c r="V19" s="72">
        <v>98380</v>
      </c>
      <c r="W19" s="125">
        <v>100</v>
      </c>
      <c r="Y19" s="146">
        <v>1.496068979151143</v>
      </c>
    </row>
    <row r="20" spans="2:25">
      <c r="B20" s="111" t="s">
        <v>98</v>
      </c>
      <c r="D20" s="75">
        <v>12575</v>
      </c>
      <c r="F20" s="72">
        <v>1021</v>
      </c>
      <c r="G20" s="125">
        <v>6.454671892780377</v>
      </c>
      <c r="H20" s="72">
        <v>3539</v>
      </c>
      <c r="I20" s="125">
        <v>22.373245669490451</v>
      </c>
      <c r="J20" s="72">
        <v>434</v>
      </c>
      <c r="K20" s="125">
        <v>2.7437096978126179</v>
      </c>
      <c r="L20" s="72">
        <v>783</v>
      </c>
      <c r="M20" s="125">
        <v>4.9500568972057151</v>
      </c>
      <c r="N20" s="72">
        <v>45</v>
      </c>
      <c r="O20" s="125">
        <v>0.28448602857504113</v>
      </c>
      <c r="P20" s="72">
        <v>7201</v>
      </c>
      <c r="Q20" s="125">
        <v>45.524086483752683</v>
      </c>
      <c r="R20" s="72">
        <v>2795</v>
      </c>
      <c r="S20" s="125">
        <v>17.66974333038311</v>
      </c>
      <c r="T20" s="72">
        <v>0</v>
      </c>
      <c r="U20" s="125">
        <v>0</v>
      </c>
      <c r="V20" s="72">
        <v>15818</v>
      </c>
      <c r="W20" s="125">
        <v>100</v>
      </c>
      <c r="Y20" s="146">
        <v>1.257892644135189</v>
      </c>
    </row>
    <row r="21" spans="2:25">
      <c r="B21" s="111" t="s">
        <v>99</v>
      </c>
      <c r="D21" s="75">
        <v>37475</v>
      </c>
      <c r="F21" s="72">
        <v>2398</v>
      </c>
      <c r="G21" s="125">
        <v>3.6953138242953791</v>
      </c>
      <c r="H21" s="72">
        <v>23910</v>
      </c>
      <c r="I21" s="125">
        <v>36.845268364846753</v>
      </c>
      <c r="J21" s="72">
        <v>7203</v>
      </c>
      <c r="K21" s="125">
        <v>11.099810457214179</v>
      </c>
      <c r="L21" s="72">
        <v>3373</v>
      </c>
      <c r="M21" s="125">
        <v>5.1977871265005469</v>
      </c>
      <c r="N21" s="72">
        <v>819</v>
      </c>
      <c r="O21" s="125">
        <v>1.262077573852342</v>
      </c>
      <c r="P21" s="72">
        <v>7416</v>
      </c>
      <c r="Q21" s="125">
        <v>11.428043086311311</v>
      </c>
      <c r="R21" s="72">
        <v>19772</v>
      </c>
      <c r="S21" s="125">
        <v>30.46861757046215</v>
      </c>
      <c r="T21" s="72">
        <v>2</v>
      </c>
      <c r="U21" s="125">
        <v>3.0819965173439351E-3</v>
      </c>
      <c r="V21" s="72">
        <v>64893</v>
      </c>
      <c r="W21" s="125">
        <v>100</v>
      </c>
      <c r="Y21" s="146">
        <v>1.731634422948632</v>
      </c>
    </row>
    <row r="22" spans="2:25">
      <c r="B22" s="111" t="s">
        <v>100</v>
      </c>
      <c r="D22" s="75">
        <v>67263</v>
      </c>
      <c r="F22" s="72">
        <v>1137</v>
      </c>
      <c r="G22" s="125">
        <v>1.1997847351926301</v>
      </c>
      <c r="H22" s="72">
        <v>42304</v>
      </c>
      <c r="I22" s="125">
        <v>44.64001181846001</v>
      </c>
      <c r="J22" s="72">
        <v>20311</v>
      </c>
      <c r="K22" s="125">
        <v>21.432566188652171</v>
      </c>
      <c r="L22" s="72">
        <v>3280</v>
      </c>
      <c r="M22" s="125">
        <v>3.4611204322179669</v>
      </c>
      <c r="N22" s="72">
        <v>1126</v>
      </c>
      <c r="O22" s="125">
        <v>1.1881773191089731</v>
      </c>
      <c r="P22" s="72">
        <v>5767</v>
      </c>
      <c r="Q22" s="125">
        <v>6.085451686768601</v>
      </c>
      <c r="R22" s="72">
        <v>20836</v>
      </c>
      <c r="S22" s="125">
        <v>21.98655650173583</v>
      </c>
      <c r="T22" s="72">
        <v>6</v>
      </c>
      <c r="U22" s="125">
        <v>6.3313178638133519E-3</v>
      </c>
      <c r="V22" s="72">
        <v>94767</v>
      </c>
      <c r="W22" s="125">
        <v>100</v>
      </c>
      <c r="Y22" s="146">
        <v>1.408902368315418</v>
      </c>
    </row>
    <row r="23" spans="2:25">
      <c r="B23" s="111" t="s">
        <v>101</v>
      </c>
      <c r="D23" s="75">
        <v>18436</v>
      </c>
      <c r="F23" s="72">
        <v>359</v>
      </c>
      <c r="G23" s="125">
        <v>1.374057488421939</v>
      </c>
      <c r="H23" s="72">
        <v>8956</v>
      </c>
      <c r="I23" s="125">
        <v>34.278715505033112</v>
      </c>
      <c r="J23" s="72">
        <v>2164</v>
      </c>
      <c r="K23" s="125">
        <v>8.2826195123818263</v>
      </c>
      <c r="L23" s="72">
        <v>696</v>
      </c>
      <c r="M23" s="125">
        <v>2.6639108967734519</v>
      </c>
      <c r="N23" s="72">
        <v>19</v>
      </c>
      <c r="O23" s="125">
        <v>7.2721705515367246E-2</v>
      </c>
      <c r="P23" s="72">
        <v>215</v>
      </c>
      <c r="Q23" s="125">
        <v>0.82290350977915572</v>
      </c>
      <c r="R23" s="72">
        <v>13716</v>
      </c>
      <c r="S23" s="125">
        <v>52.497416465725109</v>
      </c>
      <c r="T23" s="72">
        <v>2</v>
      </c>
      <c r="U23" s="125">
        <v>7.6549163700386572E-3</v>
      </c>
      <c r="V23" s="72">
        <v>26127</v>
      </c>
      <c r="W23" s="125">
        <v>100</v>
      </c>
      <c r="Y23" s="146">
        <v>1.4171729225428511</v>
      </c>
    </row>
    <row r="24" spans="2:25">
      <c r="B24" s="111" t="s">
        <v>102</v>
      </c>
      <c r="D24" s="75">
        <v>7648</v>
      </c>
      <c r="F24" s="72">
        <v>1510</v>
      </c>
      <c r="G24" s="125">
        <v>12.349717837572589</v>
      </c>
      <c r="H24" s="72">
        <v>2716</v>
      </c>
      <c r="I24" s="125">
        <v>22.213134865461679</v>
      </c>
      <c r="J24" s="72">
        <v>748</v>
      </c>
      <c r="K24" s="125">
        <v>6.1176085711948964</v>
      </c>
      <c r="L24" s="72">
        <v>283</v>
      </c>
      <c r="M24" s="125">
        <v>2.3145497669092991</v>
      </c>
      <c r="N24" s="72">
        <v>74</v>
      </c>
      <c r="O24" s="125">
        <v>0.60521796025190155</v>
      </c>
      <c r="P24" s="72">
        <v>980</v>
      </c>
      <c r="Q24" s="125">
        <v>8.0150486627954525</v>
      </c>
      <c r="R24" s="72">
        <v>5904</v>
      </c>
      <c r="S24" s="125">
        <v>48.286578882800363</v>
      </c>
      <c r="T24" s="72">
        <v>12</v>
      </c>
      <c r="U24" s="125">
        <v>9.8143453013821866E-2</v>
      </c>
      <c r="V24" s="72">
        <v>12227</v>
      </c>
      <c r="W24" s="125">
        <v>99.999999999999986</v>
      </c>
      <c r="Y24" s="146">
        <v>1.5987186192468621</v>
      </c>
    </row>
    <row r="25" spans="2:25">
      <c r="B25" s="111" t="s">
        <v>103</v>
      </c>
      <c r="D25" s="75">
        <v>33524</v>
      </c>
      <c r="F25" s="72">
        <v>395</v>
      </c>
      <c r="G25" s="125">
        <v>0.8343542731612521</v>
      </c>
      <c r="H25" s="72">
        <v>14456</v>
      </c>
      <c r="I25" s="125">
        <v>30.53525410840269</v>
      </c>
      <c r="J25" s="72">
        <v>3649</v>
      </c>
      <c r="K25" s="125">
        <v>7.707743652570656</v>
      </c>
      <c r="L25" s="72">
        <v>2619</v>
      </c>
      <c r="M25" s="125">
        <v>5.532085674453973</v>
      </c>
      <c r="N25" s="72">
        <v>2491</v>
      </c>
      <c r="O25" s="125">
        <v>5.2617126441637447</v>
      </c>
      <c r="P25" s="72">
        <v>33</v>
      </c>
      <c r="Q25" s="125">
        <v>6.9705546871699553E-2</v>
      </c>
      <c r="R25" s="72">
        <v>20795</v>
      </c>
      <c r="S25" s="125">
        <v>43.925055975666417</v>
      </c>
      <c r="T25" s="72">
        <v>2904</v>
      </c>
      <c r="U25" s="125">
        <v>6.1340881247095602</v>
      </c>
      <c r="V25" s="72">
        <v>47342</v>
      </c>
      <c r="W25" s="125">
        <v>100</v>
      </c>
      <c r="Y25" s="146">
        <v>1.4121823171459249</v>
      </c>
    </row>
    <row r="26" spans="2:25">
      <c r="B26" s="111" t="s">
        <v>104</v>
      </c>
      <c r="D26" s="75">
        <v>3403</v>
      </c>
      <c r="F26" s="72">
        <v>316</v>
      </c>
      <c r="G26" s="125">
        <v>6.2735755409966254</v>
      </c>
      <c r="H26" s="72">
        <v>2542</v>
      </c>
      <c r="I26" s="125">
        <v>50.466547548143737</v>
      </c>
      <c r="J26" s="72">
        <v>1712</v>
      </c>
      <c r="K26" s="125">
        <v>33.988485209450069</v>
      </c>
      <c r="L26" s="72">
        <v>310</v>
      </c>
      <c r="M26" s="125">
        <v>6.1544570180663092</v>
      </c>
      <c r="N26" s="72">
        <v>113</v>
      </c>
      <c r="O26" s="125">
        <v>2.2433988485209451</v>
      </c>
      <c r="P26" s="72">
        <v>37</v>
      </c>
      <c r="Q26" s="125">
        <v>0.7345642247369466</v>
      </c>
      <c r="R26" s="72">
        <v>7</v>
      </c>
      <c r="S26" s="125">
        <v>0.13897161008536829</v>
      </c>
      <c r="T26" s="72">
        <v>0</v>
      </c>
      <c r="U26" s="125">
        <v>0</v>
      </c>
      <c r="V26" s="72">
        <v>5037</v>
      </c>
      <c r="W26" s="125">
        <v>99.999999999999986</v>
      </c>
      <c r="Y26" s="146">
        <v>1.480164560681752</v>
      </c>
    </row>
    <row r="27" spans="2:25">
      <c r="B27" s="111" t="s">
        <v>105</v>
      </c>
      <c r="D27" s="75">
        <v>650</v>
      </c>
      <c r="F27" s="72">
        <v>1</v>
      </c>
      <c r="G27" s="125">
        <v>0.14306151645207441</v>
      </c>
      <c r="H27" s="72">
        <v>77</v>
      </c>
      <c r="I27" s="125">
        <v>11.015736766809731</v>
      </c>
      <c r="J27" s="72">
        <v>275</v>
      </c>
      <c r="K27" s="125">
        <v>39.341917024320452</v>
      </c>
      <c r="L27" s="72">
        <v>16</v>
      </c>
      <c r="M27" s="125">
        <v>2.28898426323319</v>
      </c>
      <c r="N27" s="72">
        <v>0</v>
      </c>
      <c r="O27" s="125">
        <v>0</v>
      </c>
      <c r="P27" s="72">
        <v>0</v>
      </c>
      <c r="Q27" s="125">
        <v>0</v>
      </c>
      <c r="R27" s="72">
        <v>330</v>
      </c>
      <c r="S27" s="125">
        <v>47.210300429184549</v>
      </c>
      <c r="T27" s="72">
        <v>0</v>
      </c>
      <c r="U27" s="125">
        <v>0</v>
      </c>
      <c r="V27" s="72">
        <v>699</v>
      </c>
      <c r="W27" s="125">
        <v>100</v>
      </c>
      <c r="Y27" s="146">
        <v>1.0753846153846149</v>
      </c>
    </row>
    <row r="28" spans="2:25">
      <c r="B28" s="115" t="s">
        <v>106</v>
      </c>
      <c r="D28" s="90">
        <v>642</v>
      </c>
      <c r="F28" s="87">
        <v>314</v>
      </c>
      <c r="G28" s="126">
        <v>28.237410071942449</v>
      </c>
      <c r="H28" s="87">
        <v>286</v>
      </c>
      <c r="I28" s="126">
        <v>25.719424460431661</v>
      </c>
      <c r="J28" s="87">
        <v>271</v>
      </c>
      <c r="K28" s="126">
        <v>24.370503597122301</v>
      </c>
      <c r="L28" s="87">
        <v>9</v>
      </c>
      <c r="M28" s="126">
        <v>0.80935251798561147</v>
      </c>
      <c r="N28" s="87">
        <v>0</v>
      </c>
      <c r="O28" s="126">
        <v>0</v>
      </c>
      <c r="P28" s="87">
        <v>1</v>
      </c>
      <c r="Q28" s="126">
        <v>8.9928057553956844E-2</v>
      </c>
      <c r="R28" s="87">
        <v>231</v>
      </c>
      <c r="S28" s="126">
        <v>20.773381294964029</v>
      </c>
      <c r="T28" s="87">
        <v>0</v>
      </c>
      <c r="U28" s="126">
        <v>0</v>
      </c>
      <c r="V28" s="87">
        <v>1112</v>
      </c>
      <c r="W28" s="126">
        <v>100</v>
      </c>
      <c r="Y28" s="147">
        <v>1.73208722741433</v>
      </c>
    </row>
    <row r="29" spans="2:25" ht="8" customHeight="1"/>
    <row r="30" spans="2:25">
      <c r="B30" s="119" t="s">
        <v>49</v>
      </c>
      <c r="D30" s="63">
        <v>642387</v>
      </c>
      <c r="F30" s="60">
        <v>28450</v>
      </c>
      <c r="G30" s="137">
        <v>3.0268340273596008</v>
      </c>
      <c r="H30" s="60">
        <v>305972</v>
      </c>
      <c r="I30" s="137">
        <v>32.552775431257352</v>
      </c>
      <c r="J30" s="60">
        <v>170239</v>
      </c>
      <c r="K30" s="137">
        <v>18.111957749865411</v>
      </c>
      <c r="L30" s="60">
        <v>27184</v>
      </c>
      <c r="M30" s="137">
        <v>2.892142572925954</v>
      </c>
      <c r="N30" s="60">
        <v>10964</v>
      </c>
      <c r="O30" s="137">
        <v>1.1664748075912359</v>
      </c>
      <c r="P30" s="60">
        <v>69217</v>
      </c>
      <c r="Q30" s="137">
        <v>7.3640903645606146</v>
      </c>
      <c r="R30" s="60">
        <v>323031</v>
      </c>
      <c r="S30" s="137">
        <v>34.367705542776783</v>
      </c>
      <c r="T30" s="60">
        <v>4869</v>
      </c>
      <c r="U30" s="137">
        <v>0.51801950366305438</v>
      </c>
      <c r="V30" s="60">
        <v>939926</v>
      </c>
      <c r="W30" s="137">
        <v>100</v>
      </c>
      <c r="Y30" s="148">
        <v>1.4631771813564101</v>
      </c>
    </row>
  </sheetData>
  <mergeCells count="13">
    <mergeCell ref="A3:X3"/>
    <mergeCell ref="V7:W7"/>
    <mergeCell ref="L7:M7"/>
    <mergeCell ref="R7:S7"/>
    <mergeCell ref="P7:Q7"/>
    <mergeCell ref="N7:O7"/>
    <mergeCell ref="B4:X4"/>
    <mergeCell ref="H7:I7"/>
    <mergeCell ref="T7:U7"/>
    <mergeCell ref="J7:K7"/>
    <mergeCell ref="B7:B8"/>
    <mergeCell ref="F6:W6"/>
    <mergeCell ref="F7:G7"/>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6:T7"/>
  <sheetViews>
    <sheetView showGridLines="0" workbookViewId="0"/>
  </sheetViews>
  <sheetFormatPr baseColWidth="10" defaultColWidth="8.7265625" defaultRowHeight="14.5"/>
  <sheetData>
    <row r="6" spans="1:20" ht="21">
      <c r="A6" s="201" t="s">
        <v>220</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U33"/>
  <sheetViews>
    <sheetView showGridLines="0" workbookViewId="0"/>
  </sheetViews>
  <sheetFormatPr baseColWidth="10" defaultColWidth="8.7265625" defaultRowHeight="14.5"/>
  <cols>
    <col min="1" max="1" width="0.7265625" customWidth="1"/>
    <col min="2" max="2" width="28.08984375" customWidth="1"/>
    <col min="3" max="3" width="0.36328125" customWidth="1"/>
    <col min="4" max="4" width="13.90625" customWidth="1"/>
    <col min="5" max="5" width="8.6328125" customWidth="1"/>
    <col min="6" max="6" width="0.36328125" customWidth="1"/>
    <col min="7" max="7" width="13.90625" customWidth="1"/>
    <col min="8" max="8" width="8.6328125" customWidth="1"/>
    <col min="9" max="9" width="0.36328125" customWidth="1"/>
    <col min="10" max="10" width="13.90625" customWidth="1"/>
    <col min="11" max="11" width="8.6328125" customWidth="1"/>
    <col min="12" max="12" width="12.54296875" customWidth="1"/>
  </cols>
  <sheetData>
    <row r="1" spans="1:21" ht="15.5" customHeight="1"/>
    <row r="2" spans="1:21" ht="52.5" customHeight="1"/>
    <row r="3" spans="1:21" ht="4.5" customHeight="1"/>
    <row r="4" spans="1:21" ht="17" customHeight="1">
      <c r="A4" s="201" t="s">
        <v>221</v>
      </c>
      <c r="B4" s="202"/>
      <c r="C4" s="202"/>
      <c r="D4" s="202"/>
      <c r="E4" s="202"/>
      <c r="F4" s="202"/>
      <c r="G4" s="202"/>
      <c r="H4" s="202"/>
      <c r="I4" s="202"/>
      <c r="J4" s="202"/>
      <c r="K4" s="202"/>
      <c r="L4" s="202"/>
      <c r="M4" s="202"/>
      <c r="N4" s="202"/>
      <c r="O4" s="202"/>
      <c r="P4" s="202"/>
      <c r="Q4" s="202"/>
      <c r="R4" s="202"/>
      <c r="S4" s="202"/>
      <c r="T4" s="202"/>
      <c r="U4" s="202"/>
    </row>
    <row r="5" spans="1:21" ht="17" customHeight="1">
      <c r="B5" s="203" t="s">
        <v>113</v>
      </c>
      <c r="C5" s="202"/>
      <c r="D5" s="202"/>
      <c r="E5" s="202"/>
      <c r="F5" s="202"/>
      <c r="G5" s="202"/>
      <c r="H5" s="202"/>
      <c r="I5" s="202"/>
      <c r="J5" s="202"/>
      <c r="K5" s="202"/>
      <c r="L5" s="202"/>
      <c r="M5" s="202"/>
      <c r="N5" s="202"/>
      <c r="O5" s="202"/>
      <c r="P5" s="202"/>
      <c r="Q5" s="202"/>
      <c r="R5" s="202"/>
      <c r="S5" s="202"/>
    </row>
    <row r="6" spans="1:21" ht="6" customHeight="1"/>
    <row r="7" spans="1:21" ht="39.5" customHeight="1">
      <c r="B7" s="230" t="s">
        <v>114</v>
      </c>
      <c r="D7" s="232" t="s">
        <v>115</v>
      </c>
      <c r="E7" s="216"/>
      <c r="G7" s="232" t="s">
        <v>130</v>
      </c>
      <c r="H7" s="216"/>
      <c r="J7" s="232" t="s">
        <v>222</v>
      </c>
      <c r="K7" s="215"/>
      <c r="L7" s="216"/>
    </row>
    <row r="8" spans="1:21" ht="26" customHeight="1">
      <c r="B8" s="231"/>
      <c r="D8" s="22" t="s">
        <v>119</v>
      </c>
      <c r="E8" s="23" t="s">
        <v>132</v>
      </c>
      <c r="G8" s="22" t="s">
        <v>119</v>
      </c>
      <c r="H8" s="23" t="s">
        <v>132</v>
      </c>
      <c r="J8" s="22" t="s">
        <v>119</v>
      </c>
      <c r="K8" s="24" t="s">
        <v>133</v>
      </c>
      <c r="L8" s="23" t="s">
        <v>134</v>
      </c>
    </row>
    <row r="9" spans="1:21" ht="4.5" customHeight="1"/>
    <row r="10" spans="1:21">
      <c r="B10" s="107" t="s">
        <v>88</v>
      </c>
      <c r="D10" s="40">
        <v>8676713</v>
      </c>
      <c r="E10" s="124">
        <v>17.66133477006133</v>
      </c>
      <c r="G10" s="40">
        <v>1096572</v>
      </c>
      <c r="H10" s="124">
        <v>16.190506563479449</v>
      </c>
      <c r="J10" s="40">
        <v>358621</v>
      </c>
      <c r="K10" s="127">
        <v>4.1331435072244522</v>
      </c>
      <c r="L10" s="124">
        <v>32.70382610535377</v>
      </c>
    </row>
    <row r="11" spans="1:21">
      <c r="B11" s="111" t="s">
        <v>89</v>
      </c>
      <c r="D11" s="42">
        <v>1364621</v>
      </c>
      <c r="E11" s="125">
        <v>2.777668031114533</v>
      </c>
      <c r="G11" s="42">
        <v>191202</v>
      </c>
      <c r="H11" s="125">
        <v>2.823031443398516</v>
      </c>
      <c r="J11" s="42">
        <v>51639</v>
      </c>
      <c r="K11" s="128">
        <v>3.7841276075921448</v>
      </c>
      <c r="L11" s="125">
        <v>27.007562682398721</v>
      </c>
    </row>
    <row r="12" spans="1:21">
      <c r="B12" s="111" t="s">
        <v>90</v>
      </c>
      <c r="D12" s="42">
        <v>1015128</v>
      </c>
      <c r="E12" s="125">
        <v>2.066279643277682</v>
      </c>
      <c r="G12" s="42">
        <v>191994</v>
      </c>
      <c r="H12" s="125">
        <v>2.834725049653533</v>
      </c>
      <c r="J12" s="42">
        <v>36078</v>
      </c>
      <c r="K12" s="128">
        <v>3.55403456509918</v>
      </c>
      <c r="L12" s="125">
        <v>18.79121222538204</v>
      </c>
    </row>
    <row r="13" spans="1:21">
      <c r="B13" s="111" t="s">
        <v>91</v>
      </c>
      <c r="D13" s="42">
        <v>1249844</v>
      </c>
      <c r="E13" s="125">
        <v>2.5440409627876979</v>
      </c>
      <c r="G13" s="42">
        <v>127828</v>
      </c>
      <c r="H13" s="125">
        <v>1.88733623783614</v>
      </c>
      <c r="J13" s="42">
        <v>35374</v>
      </c>
      <c r="K13" s="128">
        <v>2.8302732180976191</v>
      </c>
      <c r="L13" s="125">
        <v>27.673123259379789</v>
      </c>
    </row>
    <row r="14" spans="1:21">
      <c r="B14" s="111" t="s">
        <v>92</v>
      </c>
      <c r="D14" s="42">
        <v>2258866</v>
      </c>
      <c r="E14" s="125">
        <v>4.597891923670792</v>
      </c>
      <c r="G14" s="42">
        <v>270684</v>
      </c>
      <c r="H14" s="125">
        <v>3.9965557014303399</v>
      </c>
      <c r="J14" s="42">
        <v>77018</v>
      </c>
      <c r="K14" s="128">
        <v>3.409586934328996</v>
      </c>
      <c r="L14" s="125">
        <v>28.45310398841454</v>
      </c>
    </row>
    <row r="15" spans="1:21">
      <c r="B15" s="111" t="s">
        <v>93</v>
      </c>
      <c r="D15" s="42">
        <v>593623</v>
      </c>
      <c r="E15" s="125">
        <v>1.208311780072491</v>
      </c>
      <c r="G15" s="42">
        <v>104312</v>
      </c>
      <c r="H15" s="125">
        <v>1.5401306258500751</v>
      </c>
      <c r="J15" s="42">
        <v>19351</v>
      </c>
      <c r="K15" s="128">
        <v>3.2598130463273831</v>
      </c>
      <c r="L15" s="125">
        <v>18.551077536620909</v>
      </c>
    </row>
    <row r="16" spans="1:21">
      <c r="B16" s="111" t="s">
        <v>94</v>
      </c>
      <c r="D16" s="42">
        <v>2401221</v>
      </c>
      <c r="E16" s="125">
        <v>4.8876536469399703</v>
      </c>
      <c r="G16" s="42">
        <v>428661</v>
      </c>
      <c r="H16" s="125">
        <v>6.3290315036383067</v>
      </c>
      <c r="J16" s="42">
        <v>128805</v>
      </c>
      <c r="K16" s="128">
        <v>5.3641459907272173</v>
      </c>
      <c r="L16" s="125">
        <v>30.048219922036299</v>
      </c>
    </row>
    <row r="17" spans="2:12">
      <c r="B17" s="111" t="s">
        <v>95</v>
      </c>
      <c r="D17" s="42">
        <v>2126378</v>
      </c>
      <c r="E17" s="125">
        <v>4.328214348647176</v>
      </c>
      <c r="G17" s="42">
        <v>300904</v>
      </c>
      <c r="H17" s="125">
        <v>4.4427435562618971</v>
      </c>
      <c r="J17" s="42">
        <v>82675</v>
      </c>
      <c r="K17" s="128">
        <v>3.8880669382395801</v>
      </c>
      <c r="L17" s="125">
        <v>27.475540371680001</v>
      </c>
    </row>
    <row r="18" spans="2:12">
      <c r="B18" s="111" t="s">
        <v>96</v>
      </c>
      <c r="D18" s="42">
        <v>8124126</v>
      </c>
      <c r="E18" s="125">
        <v>16.5365512262719</v>
      </c>
      <c r="G18" s="42">
        <v>1133130</v>
      </c>
      <c r="H18" s="125">
        <v>16.730272797659861</v>
      </c>
      <c r="J18" s="42">
        <v>261818</v>
      </c>
      <c r="K18" s="128">
        <v>3.2227220503473242</v>
      </c>
      <c r="L18" s="125">
        <v>23.105733675747711</v>
      </c>
    </row>
    <row r="19" spans="2:12">
      <c r="B19" s="111" t="s">
        <v>97</v>
      </c>
      <c r="D19" s="42">
        <v>5425182</v>
      </c>
      <c r="E19" s="125">
        <v>11.042886343078409</v>
      </c>
      <c r="G19" s="42">
        <v>691918</v>
      </c>
      <c r="H19" s="125">
        <v>10.215930117119139</v>
      </c>
      <c r="J19" s="42">
        <v>185871</v>
      </c>
      <c r="K19" s="128">
        <v>3.4260786089756992</v>
      </c>
      <c r="L19" s="125">
        <v>26.8631543044118</v>
      </c>
    </row>
    <row r="20" spans="2:12">
      <c r="B20" s="111" t="s">
        <v>98</v>
      </c>
      <c r="D20" s="42">
        <v>1053345</v>
      </c>
      <c r="E20" s="125">
        <v>2.1440698422744031</v>
      </c>
      <c r="G20" s="42">
        <v>157166</v>
      </c>
      <c r="H20" s="125">
        <v>2.3205016675200638</v>
      </c>
      <c r="J20" s="42">
        <v>37627</v>
      </c>
      <c r="K20" s="128">
        <v>3.572143979417949</v>
      </c>
      <c r="L20" s="125">
        <v>23.94092869959152</v>
      </c>
    </row>
    <row r="21" spans="2:12">
      <c r="B21" s="111" t="s">
        <v>99</v>
      </c>
      <c r="D21" s="42">
        <v>2714741</v>
      </c>
      <c r="E21" s="125">
        <v>5.5258194681570174</v>
      </c>
      <c r="G21" s="42">
        <v>492391</v>
      </c>
      <c r="H21" s="125">
        <v>7.2699829261536948</v>
      </c>
      <c r="J21" s="42">
        <v>98062</v>
      </c>
      <c r="K21" s="128">
        <v>3.6122046265186989</v>
      </c>
      <c r="L21" s="125">
        <v>19.915473678438481</v>
      </c>
    </row>
    <row r="22" spans="2:12">
      <c r="B22" s="111" t="s">
        <v>100</v>
      </c>
      <c r="D22" s="42">
        <v>7113886</v>
      </c>
      <c r="E22" s="125">
        <v>14.48022104246764</v>
      </c>
      <c r="G22" s="42">
        <v>881049</v>
      </c>
      <c r="H22" s="125">
        <v>13.00838396133314</v>
      </c>
      <c r="J22" s="42">
        <v>225211</v>
      </c>
      <c r="K22" s="128">
        <v>3.1657943351917641</v>
      </c>
      <c r="L22" s="125">
        <v>25.5616883964456</v>
      </c>
    </row>
    <row r="23" spans="2:12">
      <c r="B23" s="111" t="s">
        <v>101</v>
      </c>
      <c r="D23" s="42">
        <v>1586989</v>
      </c>
      <c r="E23" s="125">
        <v>3.2302951596307108</v>
      </c>
      <c r="G23" s="42">
        <v>204667</v>
      </c>
      <c r="H23" s="125">
        <v>3.0218375143881562</v>
      </c>
      <c r="J23" s="42">
        <v>52295</v>
      </c>
      <c r="K23" s="128">
        <v>3.295233930417917</v>
      </c>
      <c r="L23" s="125">
        <v>25.551261317163981</v>
      </c>
    </row>
    <row r="24" spans="2:12">
      <c r="B24" s="111" t="s">
        <v>102</v>
      </c>
      <c r="D24" s="42">
        <v>683854</v>
      </c>
      <c r="E24" s="125">
        <v>1.3919757894314959</v>
      </c>
      <c r="G24" s="42">
        <v>86335</v>
      </c>
      <c r="H24" s="125">
        <v>1.274706434377312</v>
      </c>
      <c r="J24" s="42">
        <v>17254</v>
      </c>
      <c r="K24" s="128">
        <v>2.523053166319126</v>
      </c>
      <c r="L24" s="125">
        <v>19.98494237562981</v>
      </c>
    </row>
    <row r="25" spans="2:12">
      <c r="B25" s="111" t="s">
        <v>103</v>
      </c>
      <c r="D25" s="42">
        <v>2242343</v>
      </c>
      <c r="E25" s="125">
        <v>4.5642595752912012</v>
      </c>
      <c r="G25" s="42">
        <v>346850</v>
      </c>
      <c r="H25" s="125">
        <v>5.1211203655964654</v>
      </c>
      <c r="J25" s="42">
        <v>75104</v>
      </c>
      <c r="K25" s="128">
        <v>3.349353778614601</v>
      </c>
      <c r="L25" s="125">
        <v>21.65316419201384</v>
      </c>
    </row>
    <row r="26" spans="2:12">
      <c r="B26" s="111" t="s">
        <v>104</v>
      </c>
      <c r="D26" s="42">
        <v>326803</v>
      </c>
      <c r="E26" s="125">
        <v>0.66520319236793413</v>
      </c>
      <c r="G26" s="42">
        <v>45193</v>
      </c>
      <c r="H26" s="125">
        <v>0.66725902459968589</v>
      </c>
      <c r="J26" s="42">
        <v>9786</v>
      </c>
      <c r="K26" s="128">
        <v>2.994464555098943</v>
      </c>
      <c r="L26" s="125">
        <v>21.653795941849399</v>
      </c>
    </row>
    <row r="27" spans="2:12">
      <c r="B27" s="111" t="s">
        <v>105</v>
      </c>
      <c r="D27" s="42">
        <v>83567</v>
      </c>
      <c r="E27" s="125">
        <v>0.17009952533058489</v>
      </c>
      <c r="G27" s="42">
        <v>10381</v>
      </c>
      <c r="H27" s="125">
        <v>0.15327187693601529</v>
      </c>
      <c r="J27" s="42">
        <v>1668</v>
      </c>
      <c r="K27" s="128">
        <v>1.9960032070075511</v>
      </c>
      <c r="L27" s="125">
        <v>16.067816202677971</v>
      </c>
    </row>
    <row r="28" spans="2:12">
      <c r="B28" s="115" t="s">
        <v>106</v>
      </c>
      <c r="D28" s="44">
        <v>87067</v>
      </c>
      <c r="E28" s="126">
        <v>0.1772237291270243</v>
      </c>
      <c r="G28" s="44">
        <v>11695</v>
      </c>
      <c r="H28" s="126">
        <v>0.17267263276820141</v>
      </c>
      <c r="J28" s="44">
        <v>2435</v>
      </c>
      <c r="K28" s="129">
        <v>2.7966967967197669</v>
      </c>
      <c r="L28" s="126">
        <v>20.820863616930311</v>
      </c>
    </row>
    <row r="29" spans="2:12" ht="8" customHeight="1"/>
    <row r="30" spans="2:12">
      <c r="B30" s="119" t="s">
        <v>49</v>
      </c>
      <c r="D30" s="120">
        <v>49128297</v>
      </c>
      <c r="E30" s="123">
        <v>100</v>
      </c>
      <c r="G30" s="120">
        <v>6772932</v>
      </c>
      <c r="H30" s="123">
        <v>100</v>
      </c>
      <c r="J30" s="120">
        <v>1756692</v>
      </c>
      <c r="K30" s="122">
        <v>3.5757233758784679</v>
      </c>
      <c r="L30" s="123">
        <v>25.93695020118318</v>
      </c>
    </row>
    <row r="32" spans="2:12">
      <c r="B32" s="221" t="s">
        <v>135</v>
      </c>
      <c r="C32" s="202"/>
      <c r="D32" s="202"/>
      <c r="E32" s="202"/>
      <c r="F32" s="202"/>
      <c r="G32" s="202"/>
      <c r="H32" s="202"/>
      <c r="I32" s="202"/>
      <c r="J32" s="202"/>
      <c r="K32" s="202"/>
      <c r="L32" s="202"/>
    </row>
    <row r="33" spans="2:12">
      <c r="B33" s="221" t="s">
        <v>136</v>
      </c>
      <c r="C33" s="202"/>
      <c r="D33" s="202"/>
      <c r="E33" s="202"/>
      <c r="F33" s="202"/>
      <c r="G33" s="202"/>
      <c r="H33" s="202"/>
      <c r="I33" s="202"/>
      <c r="J33" s="202"/>
      <c r="K33" s="202"/>
      <c r="L33" s="202"/>
    </row>
  </sheetData>
  <mergeCells count="8">
    <mergeCell ref="B33:L33"/>
    <mergeCell ref="B7:B8"/>
    <mergeCell ref="B32:L32"/>
    <mergeCell ref="J7:L7"/>
    <mergeCell ref="A4:U4"/>
    <mergeCell ref="D7:E7"/>
    <mergeCell ref="G7:H7"/>
    <mergeCell ref="B5:S5"/>
  </mergeCells>
  <printOptions horizontalCentered="1" verticalCentered="1"/>
  <pageMargins left="0.27777777777777779" right="0.27777777777777779" top="0.27777777777777779" bottom="0.27777777777777779" header="0.1388888888888889" footer="0.1388888888888889"/>
  <pageSetup paperSize="9" scale="75"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223</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204</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224</v>
      </c>
      <c r="K8" s="202"/>
      <c r="L8" s="202"/>
      <c r="M8" s="202"/>
      <c r="N8" s="202"/>
      <c r="O8" s="213"/>
      <c r="Q8" s="212" t="s">
        <v>225</v>
      </c>
      <c r="R8" s="202"/>
      <c r="S8" s="202"/>
      <c r="T8" s="202"/>
      <c r="U8" s="202"/>
      <c r="V8" s="213"/>
      <c r="X8" s="212" t="s">
        <v>226</v>
      </c>
      <c r="Y8" s="202"/>
      <c r="Z8" s="202"/>
      <c r="AA8" s="202"/>
      <c r="AB8" s="202"/>
      <c r="AC8" s="213"/>
    </row>
    <row r="9" spans="1:29" ht="22" customHeight="1">
      <c r="B9" s="223"/>
      <c r="D9" s="217" t="s">
        <v>119</v>
      </c>
      <c r="E9" s="219" t="s">
        <v>120</v>
      </c>
      <c r="F9" s="211"/>
      <c r="G9" s="219" t="s">
        <v>121</v>
      </c>
      <c r="H9" s="211"/>
      <c r="J9" s="217" t="s">
        <v>119</v>
      </c>
      <c r="K9" s="233" t="s">
        <v>227</v>
      </c>
      <c r="L9" s="219" t="s">
        <v>120</v>
      </c>
      <c r="M9" s="211"/>
      <c r="N9" s="219" t="s">
        <v>121</v>
      </c>
      <c r="O9" s="211"/>
      <c r="Q9" s="217" t="s">
        <v>119</v>
      </c>
      <c r="R9" s="233" t="s">
        <v>227</v>
      </c>
      <c r="S9" s="219" t="s">
        <v>120</v>
      </c>
      <c r="T9" s="211"/>
      <c r="U9" s="219" t="s">
        <v>121</v>
      </c>
      <c r="V9" s="211"/>
      <c r="X9" s="217" t="s">
        <v>119</v>
      </c>
      <c r="Y9" s="233" t="s">
        <v>227</v>
      </c>
      <c r="Z9" s="219" t="s">
        <v>120</v>
      </c>
      <c r="AA9" s="211"/>
      <c r="AB9" s="219" t="s">
        <v>121</v>
      </c>
      <c r="AC9" s="211"/>
    </row>
    <row r="10" spans="1:29" ht="37" customHeight="1">
      <c r="B10" s="224"/>
      <c r="D10" s="218"/>
      <c r="E10" s="13" t="s">
        <v>119</v>
      </c>
      <c r="F10" s="25" t="s">
        <v>228</v>
      </c>
      <c r="G10" s="13" t="s">
        <v>119</v>
      </c>
      <c r="H10" s="26" t="s">
        <v>228</v>
      </c>
      <c r="J10" s="218"/>
      <c r="K10" s="220"/>
      <c r="L10" s="13" t="s">
        <v>119</v>
      </c>
      <c r="M10" s="25" t="s">
        <v>228</v>
      </c>
      <c r="N10" s="13" t="s">
        <v>119</v>
      </c>
      <c r="O10" s="26" t="s">
        <v>228</v>
      </c>
      <c r="Q10" s="218"/>
      <c r="R10" s="220"/>
      <c r="S10" s="13" t="s">
        <v>119</v>
      </c>
      <c r="T10" s="25" t="s">
        <v>228</v>
      </c>
      <c r="U10" s="13" t="s">
        <v>119</v>
      </c>
      <c r="V10" s="26" t="s">
        <v>228</v>
      </c>
      <c r="X10" s="218"/>
      <c r="Y10" s="220"/>
      <c r="Z10" s="13" t="s">
        <v>119</v>
      </c>
      <c r="AA10" s="25" t="s">
        <v>228</v>
      </c>
      <c r="AB10" s="13" t="s">
        <v>119</v>
      </c>
      <c r="AC10" s="26" t="s">
        <v>228</v>
      </c>
    </row>
    <row r="11" spans="1:29" ht="4.5" customHeight="1"/>
    <row r="12" spans="1:29">
      <c r="B12" s="107" t="s">
        <v>88</v>
      </c>
      <c r="D12" s="40">
        <v>358621</v>
      </c>
      <c r="E12" s="108">
        <v>222990</v>
      </c>
      <c r="F12" s="109">
        <v>62.179850036668242</v>
      </c>
      <c r="G12" s="108">
        <v>135631</v>
      </c>
      <c r="H12" s="110">
        <v>37.820149963331758</v>
      </c>
      <c r="J12" s="40">
        <v>101043</v>
      </c>
      <c r="K12" s="109">
        <v>28.175427540495399</v>
      </c>
      <c r="L12" s="108">
        <v>40841</v>
      </c>
      <c r="M12" s="109">
        <v>40.419425393149453</v>
      </c>
      <c r="N12" s="108">
        <v>60202</v>
      </c>
      <c r="O12" s="110">
        <v>59.580574606850547</v>
      </c>
      <c r="Q12" s="40">
        <v>78729</v>
      </c>
      <c r="R12" s="109">
        <v>21.953259848140519</v>
      </c>
      <c r="S12" s="108">
        <v>51350</v>
      </c>
      <c r="T12" s="109">
        <v>65.223742204270337</v>
      </c>
      <c r="U12" s="108">
        <v>27379</v>
      </c>
      <c r="V12" s="110">
        <v>34.776257795729663</v>
      </c>
      <c r="X12" s="40">
        <v>178849</v>
      </c>
      <c r="Y12" s="109">
        <v>49.87131261136409</v>
      </c>
      <c r="Z12" s="108">
        <v>130799</v>
      </c>
      <c r="AA12" s="109">
        <v>73.133760882084886</v>
      </c>
      <c r="AB12" s="108">
        <v>48050</v>
      </c>
      <c r="AC12" s="110">
        <v>26.866239117915111</v>
      </c>
    </row>
    <row r="13" spans="1:29">
      <c r="B13" s="111" t="s">
        <v>89</v>
      </c>
      <c r="D13" s="42">
        <v>51639</v>
      </c>
      <c r="E13" s="112">
        <v>33145</v>
      </c>
      <c r="F13" s="113">
        <v>64.185983462111977</v>
      </c>
      <c r="G13" s="112">
        <v>18494</v>
      </c>
      <c r="H13" s="114">
        <v>35.81401653788803</v>
      </c>
      <c r="J13" s="42">
        <v>9923</v>
      </c>
      <c r="K13" s="113">
        <v>19.21609636127733</v>
      </c>
      <c r="L13" s="112">
        <v>4144</v>
      </c>
      <c r="M13" s="113">
        <v>41.761564043132118</v>
      </c>
      <c r="N13" s="112">
        <v>5779</v>
      </c>
      <c r="O13" s="114">
        <v>58.238435956867882</v>
      </c>
      <c r="Q13" s="42">
        <v>9799</v>
      </c>
      <c r="R13" s="113">
        <v>18.97596777629311</v>
      </c>
      <c r="S13" s="112">
        <v>5863</v>
      </c>
      <c r="T13" s="113">
        <v>59.832635983263593</v>
      </c>
      <c r="U13" s="112">
        <v>3936</v>
      </c>
      <c r="V13" s="114">
        <v>40.1673640167364</v>
      </c>
      <c r="X13" s="42">
        <v>31917</v>
      </c>
      <c r="Y13" s="113">
        <v>61.807935862429566</v>
      </c>
      <c r="Z13" s="112">
        <v>23138</v>
      </c>
      <c r="AA13" s="113">
        <v>72.494282044051758</v>
      </c>
      <c r="AB13" s="112">
        <v>8779</v>
      </c>
      <c r="AC13" s="114">
        <v>27.505717955948239</v>
      </c>
    </row>
    <row r="14" spans="1:29">
      <c r="B14" s="111" t="s">
        <v>90</v>
      </c>
      <c r="D14" s="42">
        <v>36078</v>
      </c>
      <c r="E14" s="112">
        <v>23325</v>
      </c>
      <c r="F14" s="113">
        <v>64.651588225511389</v>
      </c>
      <c r="G14" s="112">
        <v>12753</v>
      </c>
      <c r="H14" s="114">
        <v>35.348411774488611</v>
      </c>
      <c r="J14" s="42">
        <v>8233</v>
      </c>
      <c r="K14" s="113">
        <v>22.820001108708912</v>
      </c>
      <c r="L14" s="112">
        <v>3381</v>
      </c>
      <c r="M14" s="113">
        <v>41.066439936839551</v>
      </c>
      <c r="N14" s="112">
        <v>4852</v>
      </c>
      <c r="O14" s="114">
        <v>58.933560063160449</v>
      </c>
      <c r="Q14" s="42">
        <v>7626</v>
      </c>
      <c r="R14" s="113">
        <v>21.137535340096459</v>
      </c>
      <c r="S14" s="112">
        <v>4463</v>
      </c>
      <c r="T14" s="113">
        <v>58.523472331497508</v>
      </c>
      <c r="U14" s="112">
        <v>3163</v>
      </c>
      <c r="V14" s="114">
        <v>41.476527668502492</v>
      </c>
      <c r="X14" s="42">
        <v>20219</v>
      </c>
      <c r="Y14" s="113">
        <v>56.042463551194629</v>
      </c>
      <c r="Z14" s="112">
        <v>15481</v>
      </c>
      <c r="AA14" s="113">
        <v>76.566595776250054</v>
      </c>
      <c r="AB14" s="112">
        <v>4738</v>
      </c>
      <c r="AC14" s="114">
        <v>23.433404223749939</v>
      </c>
    </row>
    <row r="15" spans="1:29">
      <c r="B15" s="111" t="s">
        <v>91</v>
      </c>
      <c r="D15" s="42">
        <v>35374</v>
      </c>
      <c r="E15" s="112">
        <v>21543</v>
      </c>
      <c r="F15" s="113">
        <v>60.90066150279867</v>
      </c>
      <c r="G15" s="112">
        <v>13831</v>
      </c>
      <c r="H15" s="114">
        <v>39.099338497201337</v>
      </c>
      <c r="J15" s="42">
        <v>9887</v>
      </c>
      <c r="K15" s="113">
        <v>27.949906711143779</v>
      </c>
      <c r="L15" s="112">
        <v>4106</v>
      </c>
      <c r="M15" s="113">
        <v>41.529280873874782</v>
      </c>
      <c r="N15" s="112">
        <v>5781</v>
      </c>
      <c r="O15" s="114">
        <v>58.470719126125218</v>
      </c>
      <c r="Q15" s="42">
        <v>7610</v>
      </c>
      <c r="R15" s="113">
        <v>21.51297563181998</v>
      </c>
      <c r="S15" s="112">
        <v>4512</v>
      </c>
      <c r="T15" s="113">
        <v>59.290407358738513</v>
      </c>
      <c r="U15" s="112">
        <v>3098</v>
      </c>
      <c r="V15" s="114">
        <v>40.709592641261501</v>
      </c>
      <c r="X15" s="42">
        <v>17877</v>
      </c>
      <c r="Y15" s="113">
        <v>50.537117657036248</v>
      </c>
      <c r="Z15" s="112">
        <v>12925</v>
      </c>
      <c r="AA15" s="113">
        <v>72.299602841640095</v>
      </c>
      <c r="AB15" s="112">
        <v>4952</v>
      </c>
      <c r="AC15" s="114">
        <v>27.700397158359898</v>
      </c>
    </row>
    <row r="16" spans="1:29">
      <c r="B16" s="111" t="s">
        <v>92</v>
      </c>
      <c r="D16" s="42">
        <v>77018</v>
      </c>
      <c r="E16" s="112">
        <v>45438</v>
      </c>
      <c r="F16" s="113">
        <v>58.996598197823893</v>
      </c>
      <c r="G16" s="112">
        <v>31580</v>
      </c>
      <c r="H16" s="114">
        <v>41.003401802176107</v>
      </c>
      <c r="J16" s="42">
        <v>26572</v>
      </c>
      <c r="K16" s="113">
        <v>34.501025734243953</v>
      </c>
      <c r="L16" s="112">
        <v>11113</v>
      </c>
      <c r="M16" s="113">
        <v>41.822218877013398</v>
      </c>
      <c r="N16" s="112">
        <v>15459</v>
      </c>
      <c r="O16" s="114">
        <v>58.177781122986602</v>
      </c>
      <c r="Q16" s="42">
        <v>17904</v>
      </c>
      <c r="R16" s="113">
        <v>23.246513801968369</v>
      </c>
      <c r="S16" s="112">
        <v>10877</v>
      </c>
      <c r="T16" s="113">
        <v>60.751787310098301</v>
      </c>
      <c r="U16" s="112">
        <v>7027</v>
      </c>
      <c r="V16" s="114">
        <v>39.248212689901699</v>
      </c>
      <c r="X16" s="42">
        <v>32542</v>
      </c>
      <c r="Y16" s="113">
        <v>42.252460463787678</v>
      </c>
      <c r="Z16" s="112">
        <v>23448</v>
      </c>
      <c r="AA16" s="113">
        <v>72.054575625345706</v>
      </c>
      <c r="AB16" s="112">
        <v>9094</v>
      </c>
      <c r="AC16" s="114">
        <v>27.945424374654291</v>
      </c>
    </row>
    <row r="17" spans="2:29">
      <c r="B17" s="111" t="s">
        <v>93</v>
      </c>
      <c r="D17" s="42">
        <v>19351</v>
      </c>
      <c r="E17" s="112">
        <v>11993</v>
      </c>
      <c r="F17" s="113">
        <v>61.976125264844192</v>
      </c>
      <c r="G17" s="112">
        <v>7358</v>
      </c>
      <c r="H17" s="114">
        <v>38.023874735155808</v>
      </c>
      <c r="J17" s="42">
        <v>5025</v>
      </c>
      <c r="K17" s="113">
        <v>25.967650250633039</v>
      </c>
      <c r="L17" s="112">
        <v>2063</v>
      </c>
      <c r="M17" s="113">
        <v>41.054726368159209</v>
      </c>
      <c r="N17" s="112">
        <v>2962</v>
      </c>
      <c r="O17" s="114">
        <v>58.945273631840799</v>
      </c>
      <c r="Q17" s="42">
        <v>4085</v>
      </c>
      <c r="R17" s="113">
        <v>21.110020153997208</v>
      </c>
      <c r="S17" s="112">
        <v>2276</v>
      </c>
      <c r="T17" s="113">
        <v>55.716034271725817</v>
      </c>
      <c r="U17" s="112">
        <v>1809</v>
      </c>
      <c r="V17" s="114">
        <v>44.283965728274168</v>
      </c>
      <c r="X17" s="42">
        <v>10241</v>
      </c>
      <c r="Y17" s="113">
        <v>52.922329595369753</v>
      </c>
      <c r="Z17" s="112">
        <v>7654</v>
      </c>
      <c r="AA17" s="113">
        <v>74.738795039546929</v>
      </c>
      <c r="AB17" s="112">
        <v>2587</v>
      </c>
      <c r="AC17" s="114">
        <v>25.261204960453082</v>
      </c>
    </row>
    <row r="18" spans="2:29">
      <c r="B18" s="111" t="s">
        <v>94</v>
      </c>
      <c r="D18" s="42">
        <v>128805</v>
      </c>
      <c r="E18" s="112">
        <v>81388</v>
      </c>
      <c r="F18" s="113">
        <v>63.186988082760763</v>
      </c>
      <c r="G18" s="112">
        <v>47417</v>
      </c>
      <c r="H18" s="114">
        <v>36.813011917239237</v>
      </c>
      <c r="J18" s="42">
        <v>26885</v>
      </c>
      <c r="K18" s="113">
        <v>20.87263693179613</v>
      </c>
      <c r="L18" s="112">
        <v>11236</v>
      </c>
      <c r="M18" s="113">
        <v>41.792821275804357</v>
      </c>
      <c r="N18" s="112">
        <v>15649</v>
      </c>
      <c r="O18" s="114">
        <v>58.20717872419565</v>
      </c>
      <c r="Q18" s="42">
        <v>22597</v>
      </c>
      <c r="R18" s="113">
        <v>17.543573619036529</v>
      </c>
      <c r="S18" s="112">
        <v>12674</v>
      </c>
      <c r="T18" s="113">
        <v>56.087091206797353</v>
      </c>
      <c r="U18" s="112">
        <v>9923</v>
      </c>
      <c r="V18" s="114">
        <v>43.912908793202639</v>
      </c>
      <c r="X18" s="42">
        <v>79323</v>
      </c>
      <c r="Y18" s="113">
        <v>61.583789449167348</v>
      </c>
      <c r="Z18" s="112">
        <v>57478</v>
      </c>
      <c r="AA18" s="113">
        <v>72.460698662430829</v>
      </c>
      <c r="AB18" s="112">
        <v>21845</v>
      </c>
      <c r="AC18" s="114">
        <v>27.539301337569182</v>
      </c>
    </row>
    <row r="19" spans="2:29">
      <c r="B19" s="111" t="s">
        <v>95</v>
      </c>
      <c r="D19" s="42">
        <v>82675</v>
      </c>
      <c r="E19" s="112">
        <v>51938</v>
      </c>
      <c r="F19" s="113">
        <v>62.821892954339283</v>
      </c>
      <c r="G19" s="112">
        <v>30737</v>
      </c>
      <c r="H19" s="114">
        <v>37.178107045660717</v>
      </c>
      <c r="J19" s="42">
        <v>18916</v>
      </c>
      <c r="K19" s="113">
        <v>22.87995161778047</v>
      </c>
      <c r="L19" s="112">
        <v>7628</v>
      </c>
      <c r="M19" s="113">
        <v>40.325650243180377</v>
      </c>
      <c r="N19" s="112">
        <v>11288</v>
      </c>
      <c r="O19" s="114">
        <v>59.674349756819623</v>
      </c>
      <c r="Q19" s="42">
        <v>15205</v>
      </c>
      <c r="R19" s="113">
        <v>18.39129120048382</v>
      </c>
      <c r="S19" s="112">
        <v>9291</v>
      </c>
      <c r="T19" s="113">
        <v>61.104899704044733</v>
      </c>
      <c r="U19" s="112">
        <v>5914</v>
      </c>
      <c r="V19" s="114">
        <v>38.895100295955267</v>
      </c>
      <c r="X19" s="42">
        <v>48554</v>
      </c>
      <c r="Y19" s="113">
        <v>58.728757181735723</v>
      </c>
      <c r="Z19" s="112">
        <v>35019</v>
      </c>
      <c r="AA19" s="113">
        <v>72.123820900440748</v>
      </c>
      <c r="AB19" s="112">
        <v>13535</v>
      </c>
      <c r="AC19" s="114">
        <v>27.876179099559259</v>
      </c>
    </row>
    <row r="20" spans="2:29">
      <c r="B20" s="111" t="s">
        <v>96</v>
      </c>
      <c r="D20" s="42">
        <v>261818</v>
      </c>
      <c r="E20" s="112">
        <v>163803</v>
      </c>
      <c r="F20" s="113">
        <v>62.563689280339773</v>
      </c>
      <c r="G20" s="112">
        <v>98015</v>
      </c>
      <c r="H20" s="114">
        <v>37.43631071966022</v>
      </c>
      <c r="J20" s="42">
        <v>69251</v>
      </c>
      <c r="K20" s="113">
        <v>26.45005309031465</v>
      </c>
      <c r="L20" s="112">
        <v>29001</v>
      </c>
      <c r="M20" s="113">
        <v>41.878095623167901</v>
      </c>
      <c r="N20" s="112">
        <v>40250</v>
      </c>
      <c r="O20" s="114">
        <v>58.121904376832099</v>
      </c>
      <c r="Q20" s="42">
        <v>52106</v>
      </c>
      <c r="R20" s="113">
        <v>19.901611042785451</v>
      </c>
      <c r="S20" s="112">
        <v>31525</v>
      </c>
      <c r="T20" s="113">
        <v>60.501669673358151</v>
      </c>
      <c r="U20" s="112">
        <v>20581</v>
      </c>
      <c r="V20" s="114">
        <v>39.498330326641842</v>
      </c>
      <c r="X20" s="42">
        <v>140461</v>
      </c>
      <c r="Y20" s="113">
        <v>53.648335866899913</v>
      </c>
      <c r="Z20" s="112">
        <v>103277</v>
      </c>
      <c r="AA20" s="113">
        <v>73.527171243263254</v>
      </c>
      <c r="AB20" s="112">
        <v>37184</v>
      </c>
      <c r="AC20" s="114">
        <v>26.472828756736739</v>
      </c>
    </row>
    <row r="21" spans="2:29">
      <c r="B21" s="111" t="s">
        <v>97</v>
      </c>
      <c r="D21" s="42">
        <v>185871</v>
      </c>
      <c r="E21" s="112">
        <v>115933</v>
      </c>
      <c r="F21" s="113">
        <v>62.372828467055108</v>
      </c>
      <c r="G21" s="112">
        <v>69938</v>
      </c>
      <c r="H21" s="114">
        <v>37.627171532944892</v>
      </c>
      <c r="J21" s="42">
        <v>47440</v>
      </c>
      <c r="K21" s="113">
        <v>25.52307783355123</v>
      </c>
      <c r="L21" s="112">
        <v>19208</v>
      </c>
      <c r="M21" s="113">
        <v>40.489038785834737</v>
      </c>
      <c r="N21" s="112">
        <v>28232</v>
      </c>
      <c r="O21" s="114">
        <v>59.510961214165263</v>
      </c>
      <c r="Q21" s="42">
        <v>38479</v>
      </c>
      <c r="R21" s="113">
        <v>20.701992241931229</v>
      </c>
      <c r="S21" s="112">
        <v>23395</v>
      </c>
      <c r="T21" s="113">
        <v>60.799397073728521</v>
      </c>
      <c r="U21" s="112">
        <v>15084</v>
      </c>
      <c r="V21" s="114">
        <v>39.200602926271472</v>
      </c>
      <c r="X21" s="42">
        <v>99952</v>
      </c>
      <c r="Y21" s="113">
        <v>53.774929924517537</v>
      </c>
      <c r="Z21" s="112">
        <v>73330</v>
      </c>
      <c r="AA21" s="113">
        <v>73.365215303345607</v>
      </c>
      <c r="AB21" s="112">
        <v>26622</v>
      </c>
      <c r="AC21" s="114">
        <v>26.6347846966544</v>
      </c>
    </row>
    <row r="22" spans="2:29">
      <c r="B22" s="111" t="s">
        <v>98</v>
      </c>
      <c r="D22" s="42">
        <v>37627</v>
      </c>
      <c r="E22" s="112">
        <v>23999</v>
      </c>
      <c r="F22" s="113">
        <v>63.781327238419223</v>
      </c>
      <c r="G22" s="112">
        <v>13628</v>
      </c>
      <c r="H22" s="114">
        <v>36.218672761580777</v>
      </c>
      <c r="J22" s="42">
        <v>9615</v>
      </c>
      <c r="K22" s="113">
        <v>25.553458952348041</v>
      </c>
      <c r="L22" s="112">
        <v>3978</v>
      </c>
      <c r="M22" s="113">
        <v>41.372854914196573</v>
      </c>
      <c r="N22" s="112">
        <v>5637</v>
      </c>
      <c r="O22" s="114">
        <v>58.627145085803427</v>
      </c>
      <c r="Q22" s="42">
        <v>6931</v>
      </c>
      <c r="R22" s="113">
        <v>18.420283307199622</v>
      </c>
      <c r="S22" s="112">
        <v>4171</v>
      </c>
      <c r="T22" s="113">
        <v>60.178906362718223</v>
      </c>
      <c r="U22" s="112">
        <v>2760</v>
      </c>
      <c r="V22" s="114">
        <v>39.821093637281777</v>
      </c>
      <c r="X22" s="42">
        <v>21081</v>
      </c>
      <c r="Y22" s="113">
        <v>56.026257740452337</v>
      </c>
      <c r="Z22" s="112">
        <v>15850</v>
      </c>
      <c r="AA22" s="113">
        <v>75.186186613538254</v>
      </c>
      <c r="AB22" s="112">
        <v>5231</v>
      </c>
      <c r="AC22" s="114">
        <v>24.813813386461739</v>
      </c>
    </row>
    <row r="23" spans="2:29">
      <c r="B23" s="111" t="s">
        <v>99</v>
      </c>
      <c r="D23" s="42">
        <v>98062</v>
      </c>
      <c r="E23" s="112">
        <v>61007</v>
      </c>
      <c r="F23" s="113">
        <v>62.212681772756007</v>
      </c>
      <c r="G23" s="112">
        <v>37055</v>
      </c>
      <c r="H23" s="114">
        <v>37.787318227243993</v>
      </c>
      <c r="J23" s="42">
        <v>25696</v>
      </c>
      <c r="K23" s="113">
        <v>26.203830229854582</v>
      </c>
      <c r="L23" s="112">
        <v>10017</v>
      </c>
      <c r="M23" s="113">
        <v>38.982721046077209</v>
      </c>
      <c r="N23" s="112">
        <v>15679</v>
      </c>
      <c r="O23" s="114">
        <v>61.017278953922791</v>
      </c>
      <c r="Q23" s="42">
        <v>17458</v>
      </c>
      <c r="R23" s="113">
        <v>17.80302257755298</v>
      </c>
      <c r="S23" s="112">
        <v>10046</v>
      </c>
      <c r="T23" s="113">
        <v>57.543819452400037</v>
      </c>
      <c r="U23" s="112">
        <v>7412</v>
      </c>
      <c r="V23" s="114">
        <v>42.456180547599963</v>
      </c>
      <c r="X23" s="42">
        <v>54908</v>
      </c>
      <c r="Y23" s="113">
        <v>55.993147192592438</v>
      </c>
      <c r="Z23" s="112">
        <v>40944</v>
      </c>
      <c r="AA23" s="113">
        <v>74.568368907991541</v>
      </c>
      <c r="AB23" s="112">
        <v>13964</v>
      </c>
      <c r="AC23" s="114">
        <v>25.431631092008448</v>
      </c>
    </row>
    <row r="24" spans="2:29">
      <c r="B24" s="111" t="s">
        <v>100</v>
      </c>
      <c r="D24" s="42">
        <v>225211</v>
      </c>
      <c r="E24" s="112">
        <v>145387</v>
      </c>
      <c r="F24" s="113">
        <v>64.555905350981973</v>
      </c>
      <c r="G24" s="112">
        <v>79824</v>
      </c>
      <c r="H24" s="114">
        <v>35.444094649018027</v>
      </c>
      <c r="J24" s="42">
        <v>57505</v>
      </c>
      <c r="K24" s="113">
        <v>25.5338327168744</v>
      </c>
      <c r="L24" s="112">
        <v>25917</v>
      </c>
      <c r="M24" s="113">
        <v>45.069124423963139</v>
      </c>
      <c r="N24" s="112">
        <v>31588</v>
      </c>
      <c r="O24" s="114">
        <v>54.930875576036861</v>
      </c>
      <c r="Q24" s="42">
        <v>41094</v>
      </c>
      <c r="R24" s="113">
        <v>18.24688847347598</v>
      </c>
      <c r="S24" s="112">
        <v>25750</v>
      </c>
      <c r="T24" s="113">
        <v>62.661215749257813</v>
      </c>
      <c r="U24" s="112">
        <v>15344</v>
      </c>
      <c r="V24" s="114">
        <v>37.338784250742201</v>
      </c>
      <c r="X24" s="42">
        <v>126612</v>
      </c>
      <c r="Y24" s="113">
        <v>56.219278809649623</v>
      </c>
      <c r="Z24" s="112">
        <v>93720</v>
      </c>
      <c r="AA24" s="113">
        <v>74.021419770637849</v>
      </c>
      <c r="AB24" s="112">
        <v>32892</v>
      </c>
      <c r="AC24" s="114">
        <v>25.978580229362151</v>
      </c>
    </row>
    <row r="25" spans="2:29">
      <c r="B25" s="111" t="s">
        <v>101</v>
      </c>
      <c r="D25" s="42">
        <v>52295</v>
      </c>
      <c r="E25" s="112">
        <v>29701</v>
      </c>
      <c r="F25" s="113">
        <v>56.79510469452147</v>
      </c>
      <c r="G25" s="112">
        <v>22594</v>
      </c>
      <c r="H25" s="114">
        <v>43.204895305478537</v>
      </c>
      <c r="J25" s="42">
        <v>18606</v>
      </c>
      <c r="K25" s="113">
        <v>35.578927239697869</v>
      </c>
      <c r="L25" s="112">
        <v>6729</v>
      </c>
      <c r="M25" s="113">
        <v>36.165752982908742</v>
      </c>
      <c r="N25" s="112">
        <v>11877</v>
      </c>
      <c r="O25" s="114">
        <v>63.834247017091258</v>
      </c>
      <c r="Q25" s="42">
        <v>10175</v>
      </c>
      <c r="R25" s="113">
        <v>19.456927048474999</v>
      </c>
      <c r="S25" s="112">
        <v>6126</v>
      </c>
      <c r="T25" s="113">
        <v>60.206388206388198</v>
      </c>
      <c r="U25" s="112">
        <v>4049</v>
      </c>
      <c r="V25" s="114">
        <v>39.793611793611802</v>
      </c>
      <c r="X25" s="42">
        <v>23514</v>
      </c>
      <c r="Y25" s="113">
        <v>44.964145711827143</v>
      </c>
      <c r="Z25" s="112">
        <v>16846</v>
      </c>
      <c r="AA25" s="113">
        <v>71.642425788891728</v>
      </c>
      <c r="AB25" s="112">
        <v>6668</v>
      </c>
      <c r="AC25" s="114">
        <v>28.357574211108279</v>
      </c>
    </row>
    <row r="26" spans="2:29">
      <c r="B26" s="111" t="s">
        <v>102</v>
      </c>
      <c r="D26" s="42">
        <v>17254</v>
      </c>
      <c r="E26" s="112">
        <v>10891</v>
      </c>
      <c r="F26" s="113">
        <v>63.121594992465511</v>
      </c>
      <c r="G26" s="112">
        <v>6363</v>
      </c>
      <c r="H26" s="114">
        <v>36.878405007534489</v>
      </c>
      <c r="J26" s="42">
        <v>3565</v>
      </c>
      <c r="K26" s="113">
        <v>20.66187550712878</v>
      </c>
      <c r="L26" s="112">
        <v>1469</v>
      </c>
      <c r="M26" s="113">
        <v>41.206171107994393</v>
      </c>
      <c r="N26" s="112">
        <v>2096</v>
      </c>
      <c r="O26" s="114">
        <v>58.793828892005607</v>
      </c>
      <c r="Q26" s="42">
        <v>2861</v>
      </c>
      <c r="R26" s="113">
        <v>16.581662223252579</v>
      </c>
      <c r="S26" s="112">
        <v>1568</v>
      </c>
      <c r="T26" s="113">
        <v>54.806011883956657</v>
      </c>
      <c r="U26" s="112">
        <v>1293</v>
      </c>
      <c r="V26" s="114">
        <v>45.193988116043343</v>
      </c>
      <c r="X26" s="42">
        <v>10828</v>
      </c>
      <c r="Y26" s="113">
        <v>62.756462269618638</v>
      </c>
      <c r="Z26" s="112">
        <v>7854</v>
      </c>
      <c r="AA26" s="113">
        <v>72.534170668636861</v>
      </c>
      <c r="AB26" s="112">
        <v>2974</v>
      </c>
      <c r="AC26" s="114">
        <v>27.465829331363139</v>
      </c>
    </row>
    <row r="27" spans="2:29">
      <c r="B27" s="111" t="s">
        <v>103</v>
      </c>
      <c r="D27" s="42">
        <v>75104</v>
      </c>
      <c r="E27" s="112">
        <v>46115</v>
      </c>
      <c r="F27" s="113">
        <v>61.40152322113336</v>
      </c>
      <c r="G27" s="112">
        <v>28989</v>
      </c>
      <c r="H27" s="114">
        <v>38.598476778866633</v>
      </c>
      <c r="J27" s="42">
        <v>18527</v>
      </c>
      <c r="K27" s="113">
        <v>24.668459735832979</v>
      </c>
      <c r="L27" s="112">
        <v>7207</v>
      </c>
      <c r="M27" s="113">
        <v>38.899983807416213</v>
      </c>
      <c r="N27" s="112">
        <v>11320</v>
      </c>
      <c r="O27" s="114">
        <v>61.100016192583787</v>
      </c>
      <c r="Q27" s="42">
        <v>13679</v>
      </c>
      <c r="R27" s="113">
        <v>18.2134107371112</v>
      </c>
      <c r="S27" s="112">
        <v>7599</v>
      </c>
      <c r="T27" s="113">
        <v>55.552306455150237</v>
      </c>
      <c r="U27" s="112">
        <v>6080</v>
      </c>
      <c r="V27" s="114">
        <v>44.44769354484977</v>
      </c>
      <c r="X27" s="42">
        <v>42898</v>
      </c>
      <c r="Y27" s="113">
        <v>57.118129527055807</v>
      </c>
      <c r="Z27" s="112">
        <v>31309</v>
      </c>
      <c r="AA27" s="113">
        <v>72.984754534010904</v>
      </c>
      <c r="AB27" s="112">
        <v>11589</v>
      </c>
      <c r="AC27" s="114">
        <v>27.015245465989089</v>
      </c>
    </row>
    <row r="28" spans="2:29">
      <c r="B28" s="111" t="s">
        <v>104</v>
      </c>
      <c r="D28" s="42">
        <v>9786</v>
      </c>
      <c r="E28" s="112">
        <v>6395</v>
      </c>
      <c r="F28" s="113">
        <v>65.348456979358275</v>
      </c>
      <c r="G28" s="112">
        <v>3391</v>
      </c>
      <c r="H28" s="114">
        <v>34.651543020641732</v>
      </c>
      <c r="J28" s="42">
        <v>1599</v>
      </c>
      <c r="K28" s="113">
        <v>16.339668914776212</v>
      </c>
      <c r="L28" s="112">
        <v>677</v>
      </c>
      <c r="M28" s="113">
        <v>42.338961851156967</v>
      </c>
      <c r="N28" s="112">
        <v>922</v>
      </c>
      <c r="O28" s="114">
        <v>57.661038148843033</v>
      </c>
      <c r="Q28" s="42">
        <v>1768</v>
      </c>
      <c r="R28" s="113">
        <v>18.066625791947679</v>
      </c>
      <c r="S28" s="112">
        <v>1033</v>
      </c>
      <c r="T28" s="113">
        <v>58.427601809954751</v>
      </c>
      <c r="U28" s="112">
        <v>735</v>
      </c>
      <c r="V28" s="114">
        <v>41.572398190045249</v>
      </c>
      <c r="X28" s="42">
        <v>6419</v>
      </c>
      <c r="Y28" s="113">
        <v>65.593705293276102</v>
      </c>
      <c r="Z28" s="112">
        <v>4685</v>
      </c>
      <c r="AA28" s="113">
        <v>72.986446486991738</v>
      </c>
      <c r="AB28" s="112">
        <v>1734</v>
      </c>
      <c r="AC28" s="114">
        <v>27.013553513008262</v>
      </c>
    </row>
    <row r="29" spans="2:29">
      <c r="B29" s="111" t="s">
        <v>105</v>
      </c>
      <c r="D29" s="42">
        <v>1668</v>
      </c>
      <c r="E29" s="112">
        <v>887</v>
      </c>
      <c r="F29" s="113">
        <v>53.177458033573153</v>
      </c>
      <c r="G29" s="112">
        <v>781</v>
      </c>
      <c r="H29" s="114">
        <v>46.822541966426847</v>
      </c>
      <c r="J29" s="42">
        <v>912</v>
      </c>
      <c r="K29" s="113">
        <v>54.676258992805757</v>
      </c>
      <c r="L29" s="112">
        <v>348</v>
      </c>
      <c r="M29" s="113">
        <v>38.15789473684211</v>
      </c>
      <c r="N29" s="112">
        <v>564</v>
      </c>
      <c r="O29" s="114">
        <v>61.842105263157897</v>
      </c>
      <c r="Q29" s="42">
        <v>276</v>
      </c>
      <c r="R29" s="113">
        <v>16.546762589928061</v>
      </c>
      <c r="S29" s="112">
        <v>185</v>
      </c>
      <c r="T29" s="113">
        <v>67.028985507246375</v>
      </c>
      <c r="U29" s="112">
        <v>91</v>
      </c>
      <c r="V29" s="114">
        <v>32.971014492753618</v>
      </c>
      <c r="X29" s="42">
        <v>480</v>
      </c>
      <c r="Y29" s="113">
        <v>28.776978417266189</v>
      </c>
      <c r="Z29" s="112">
        <v>354</v>
      </c>
      <c r="AA29" s="113">
        <v>73.75</v>
      </c>
      <c r="AB29" s="112">
        <v>126</v>
      </c>
      <c r="AC29" s="114">
        <v>26.25</v>
      </c>
    </row>
    <row r="30" spans="2:29">
      <c r="B30" s="115" t="s">
        <v>106</v>
      </c>
      <c r="D30" s="44">
        <v>2435</v>
      </c>
      <c r="E30" s="116">
        <v>1299</v>
      </c>
      <c r="F30" s="117">
        <v>53.347022587268988</v>
      </c>
      <c r="G30" s="116">
        <v>1136</v>
      </c>
      <c r="H30" s="118">
        <v>46.652977412730998</v>
      </c>
      <c r="J30" s="44">
        <v>1342</v>
      </c>
      <c r="K30" s="117">
        <v>55.112936344969199</v>
      </c>
      <c r="L30" s="116">
        <v>478</v>
      </c>
      <c r="M30" s="117">
        <v>35.618479880774963</v>
      </c>
      <c r="N30" s="116">
        <v>864</v>
      </c>
      <c r="O30" s="118">
        <v>64.38152011922503</v>
      </c>
      <c r="Q30" s="44">
        <v>405</v>
      </c>
      <c r="R30" s="117">
        <v>16.632443531827519</v>
      </c>
      <c r="S30" s="116">
        <v>274</v>
      </c>
      <c r="T30" s="117">
        <v>67.65432098765433</v>
      </c>
      <c r="U30" s="116">
        <v>131</v>
      </c>
      <c r="V30" s="118">
        <v>32.345679012345677</v>
      </c>
      <c r="X30" s="44">
        <v>688</v>
      </c>
      <c r="Y30" s="117">
        <v>28.254620123203281</v>
      </c>
      <c r="Z30" s="116">
        <v>547</v>
      </c>
      <c r="AA30" s="117">
        <v>79.505813953488371</v>
      </c>
      <c r="AB30" s="116">
        <v>141</v>
      </c>
      <c r="AC30" s="118">
        <v>20.494186046511629</v>
      </c>
    </row>
    <row r="31" spans="2:29" ht="8" customHeight="1"/>
    <row r="32" spans="2:29">
      <c r="B32" s="119" t="s">
        <v>49</v>
      </c>
      <c r="D32" s="120">
        <v>1756692</v>
      </c>
      <c r="E32" s="121">
        <v>1097177</v>
      </c>
      <c r="F32" s="122">
        <v>62.456993030081541</v>
      </c>
      <c r="G32" s="121">
        <v>659515</v>
      </c>
      <c r="H32" s="123">
        <v>37.543006969918459</v>
      </c>
      <c r="J32" s="120">
        <v>460542</v>
      </c>
      <c r="K32" s="122">
        <v>26.216434070400499</v>
      </c>
      <c r="L32" s="121">
        <v>189541</v>
      </c>
      <c r="M32" s="122">
        <v>41.156072627469378</v>
      </c>
      <c r="N32" s="121">
        <v>271001</v>
      </c>
      <c r="O32" s="123">
        <v>58.843927372530622</v>
      </c>
      <c r="Q32" s="120">
        <v>348787</v>
      </c>
      <c r="R32" s="122">
        <v>19.854761107809448</v>
      </c>
      <c r="S32" s="121">
        <v>212978</v>
      </c>
      <c r="T32" s="122">
        <v>61.062482259946613</v>
      </c>
      <c r="U32" s="121">
        <v>135809</v>
      </c>
      <c r="V32" s="123">
        <v>38.937517740053387</v>
      </c>
      <c r="X32" s="120">
        <v>947363</v>
      </c>
      <c r="Y32" s="122">
        <v>53.928804821790052</v>
      </c>
      <c r="Z32" s="121">
        <v>694658</v>
      </c>
      <c r="AA32" s="122">
        <v>73.325430695520083</v>
      </c>
      <c r="AB32" s="121">
        <v>252705</v>
      </c>
      <c r="AC32" s="123">
        <v>26.67456930447991</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229</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213</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224</v>
      </c>
      <c r="K8" s="202"/>
      <c r="L8" s="202"/>
      <c r="M8" s="202"/>
      <c r="N8" s="202"/>
      <c r="O8" s="213"/>
      <c r="Q8" s="212" t="s">
        <v>225</v>
      </c>
      <c r="R8" s="202"/>
      <c r="S8" s="202"/>
      <c r="T8" s="202"/>
      <c r="U8" s="202"/>
      <c r="V8" s="213"/>
      <c r="X8" s="212" t="s">
        <v>226</v>
      </c>
      <c r="Y8" s="202"/>
      <c r="Z8" s="202"/>
      <c r="AA8" s="202"/>
      <c r="AB8" s="202"/>
      <c r="AC8" s="213"/>
    </row>
    <row r="9" spans="1:29" ht="22" customHeight="1">
      <c r="B9" s="223"/>
      <c r="D9" s="217" t="s">
        <v>119</v>
      </c>
      <c r="E9" s="219" t="s">
        <v>120</v>
      </c>
      <c r="F9" s="211"/>
      <c r="G9" s="219" t="s">
        <v>121</v>
      </c>
      <c r="H9" s="211"/>
      <c r="J9" s="217" t="s">
        <v>119</v>
      </c>
      <c r="K9" s="233" t="s">
        <v>230</v>
      </c>
      <c r="L9" s="219" t="s">
        <v>120</v>
      </c>
      <c r="M9" s="211"/>
      <c r="N9" s="219" t="s">
        <v>121</v>
      </c>
      <c r="O9" s="211"/>
      <c r="Q9" s="217" t="s">
        <v>119</v>
      </c>
      <c r="R9" s="233" t="s">
        <v>230</v>
      </c>
      <c r="S9" s="219" t="s">
        <v>120</v>
      </c>
      <c r="T9" s="211"/>
      <c r="U9" s="219" t="s">
        <v>121</v>
      </c>
      <c r="V9" s="211"/>
      <c r="X9" s="217" t="s">
        <v>119</v>
      </c>
      <c r="Y9" s="233" t="s">
        <v>230</v>
      </c>
      <c r="Z9" s="219" t="s">
        <v>120</v>
      </c>
      <c r="AA9" s="211"/>
      <c r="AB9" s="219" t="s">
        <v>121</v>
      </c>
      <c r="AC9" s="211"/>
    </row>
    <row r="10" spans="1:29" ht="37" customHeight="1">
      <c r="B10" s="224"/>
      <c r="D10" s="218"/>
      <c r="E10" s="13" t="s">
        <v>119</v>
      </c>
      <c r="F10" s="25" t="s">
        <v>231</v>
      </c>
      <c r="G10" s="13" t="s">
        <v>119</v>
      </c>
      <c r="H10" s="26" t="s">
        <v>231</v>
      </c>
      <c r="J10" s="218"/>
      <c r="K10" s="220"/>
      <c r="L10" s="13" t="s">
        <v>119</v>
      </c>
      <c r="M10" s="25" t="s">
        <v>231</v>
      </c>
      <c r="N10" s="13" t="s">
        <v>119</v>
      </c>
      <c r="O10" s="26" t="s">
        <v>231</v>
      </c>
      <c r="Q10" s="218"/>
      <c r="R10" s="220"/>
      <c r="S10" s="13" t="s">
        <v>119</v>
      </c>
      <c r="T10" s="25" t="s">
        <v>231</v>
      </c>
      <c r="U10" s="13" t="s">
        <v>119</v>
      </c>
      <c r="V10" s="26" t="s">
        <v>231</v>
      </c>
      <c r="X10" s="218"/>
      <c r="Y10" s="220"/>
      <c r="Z10" s="13" t="s">
        <v>119</v>
      </c>
      <c r="AA10" s="25" t="s">
        <v>231</v>
      </c>
      <c r="AB10" s="13" t="s">
        <v>119</v>
      </c>
      <c r="AC10" s="26" t="s">
        <v>231</v>
      </c>
    </row>
    <row r="11" spans="1:29" ht="4.5" customHeight="1"/>
    <row r="12" spans="1:29">
      <c r="B12" s="107" t="s">
        <v>88</v>
      </c>
      <c r="D12" s="40">
        <v>88904</v>
      </c>
      <c r="E12" s="108">
        <v>52739</v>
      </c>
      <c r="F12" s="109">
        <v>59.321290380635297</v>
      </c>
      <c r="G12" s="108">
        <v>36165</v>
      </c>
      <c r="H12" s="110">
        <v>40.678709619364703</v>
      </c>
      <c r="J12" s="40">
        <v>30108</v>
      </c>
      <c r="K12" s="109">
        <v>33.86574282371997</v>
      </c>
      <c r="L12" s="108">
        <v>11631</v>
      </c>
      <c r="M12" s="109">
        <v>38.630928656835387</v>
      </c>
      <c r="N12" s="108">
        <v>18477</v>
      </c>
      <c r="O12" s="110">
        <v>61.369071343164613</v>
      </c>
      <c r="Q12" s="40">
        <v>15314</v>
      </c>
      <c r="R12" s="109">
        <v>17.225321695311791</v>
      </c>
      <c r="S12" s="108">
        <v>8762</v>
      </c>
      <c r="T12" s="109">
        <v>57.215619694397283</v>
      </c>
      <c r="U12" s="108">
        <v>6552</v>
      </c>
      <c r="V12" s="110">
        <v>42.784380305602717</v>
      </c>
      <c r="X12" s="40">
        <v>43482</v>
      </c>
      <c r="Y12" s="109">
        <v>48.908935480968232</v>
      </c>
      <c r="Z12" s="108">
        <v>32346</v>
      </c>
      <c r="AA12" s="109">
        <v>74.38940251138402</v>
      </c>
      <c r="AB12" s="108">
        <v>11136</v>
      </c>
      <c r="AC12" s="110">
        <v>25.61059748861598</v>
      </c>
    </row>
    <row r="13" spans="1:29">
      <c r="B13" s="111" t="s">
        <v>89</v>
      </c>
      <c r="D13" s="42">
        <v>15017</v>
      </c>
      <c r="E13" s="112">
        <v>9989</v>
      </c>
      <c r="F13" s="113">
        <v>66.517946327495508</v>
      </c>
      <c r="G13" s="112">
        <v>5028</v>
      </c>
      <c r="H13" s="114">
        <v>33.482053672504499</v>
      </c>
      <c r="J13" s="42">
        <v>2709</v>
      </c>
      <c r="K13" s="113">
        <v>18.03955517080642</v>
      </c>
      <c r="L13" s="112">
        <v>1086</v>
      </c>
      <c r="M13" s="113">
        <v>40.088593576965671</v>
      </c>
      <c r="N13" s="112">
        <v>1623</v>
      </c>
      <c r="O13" s="114">
        <v>59.911406423034329</v>
      </c>
      <c r="Q13" s="42">
        <v>2274</v>
      </c>
      <c r="R13" s="113">
        <v>15.142838116800959</v>
      </c>
      <c r="S13" s="112">
        <v>1312</v>
      </c>
      <c r="T13" s="113">
        <v>57.695690413368517</v>
      </c>
      <c r="U13" s="112">
        <v>962</v>
      </c>
      <c r="V13" s="114">
        <v>42.30430958663149</v>
      </c>
      <c r="X13" s="42">
        <v>10034</v>
      </c>
      <c r="Y13" s="113">
        <v>66.817606712392617</v>
      </c>
      <c r="Z13" s="112">
        <v>7591</v>
      </c>
      <c r="AA13" s="113">
        <v>75.65278054614312</v>
      </c>
      <c r="AB13" s="112">
        <v>2443</v>
      </c>
      <c r="AC13" s="114">
        <v>24.347219453856891</v>
      </c>
    </row>
    <row r="14" spans="1:29">
      <c r="B14" s="111" t="s">
        <v>90</v>
      </c>
      <c r="D14" s="42">
        <v>7526</v>
      </c>
      <c r="E14" s="112">
        <v>4939</v>
      </c>
      <c r="F14" s="113">
        <v>65.625830454424658</v>
      </c>
      <c r="G14" s="112">
        <v>2587</v>
      </c>
      <c r="H14" s="114">
        <v>34.374169545575342</v>
      </c>
      <c r="J14" s="42">
        <v>1806</v>
      </c>
      <c r="K14" s="113">
        <v>23.996811055009299</v>
      </c>
      <c r="L14" s="112">
        <v>732</v>
      </c>
      <c r="M14" s="113">
        <v>40.53156146179402</v>
      </c>
      <c r="N14" s="112">
        <v>1074</v>
      </c>
      <c r="O14" s="114">
        <v>59.46843853820598</v>
      </c>
      <c r="Q14" s="42">
        <v>1400</v>
      </c>
      <c r="R14" s="113">
        <v>18.602179112410312</v>
      </c>
      <c r="S14" s="112">
        <v>804</v>
      </c>
      <c r="T14" s="113">
        <v>57.428571428571431</v>
      </c>
      <c r="U14" s="112">
        <v>596</v>
      </c>
      <c r="V14" s="114">
        <v>42.571428571428569</v>
      </c>
      <c r="X14" s="42">
        <v>4320</v>
      </c>
      <c r="Y14" s="113">
        <v>57.401009832580392</v>
      </c>
      <c r="Z14" s="112">
        <v>3403</v>
      </c>
      <c r="AA14" s="113">
        <v>78.773148148148152</v>
      </c>
      <c r="AB14" s="112">
        <v>917</v>
      </c>
      <c r="AC14" s="114">
        <v>21.226851851851851</v>
      </c>
    </row>
    <row r="15" spans="1:29">
      <c r="B15" s="111" t="s">
        <v>91</v>
      </c>
      <c r="D15" s="42">
        <v>8374</v>
      </c>
      <c r="E15" s="112">
        <v>5292</v>
      </c>
      <c r="F15" s="113">
        <v>63.195605445426317</v>
      </c>
      <c r="G15" s="112">
        <v>3082</v>
      </c>
      <c r="H15" s="114">
        <v>36.804394554573683</v>
      </c>
      <c r="J15" s="42">
        <v>1965</v>
      </c>
      <c r="K15" s="113">
        <v>23.46548841652735</v>
      </c>
      <c r="L15" s="112">
        <v>752</v>
      </c>
      <c r="M15" s="113">
        <v>38.269720101781168</v>
      </c>
      <c r="N15" s="112">
        <v>1213</v>
      </c>
      <c r="O15" s="114">
        <v>61.730279898218832</v>
      </c>
      <c r="Q15" s="42">
        <v>1464</v>
      </c>
      <c r="R15" s="113">
        <v>17.482684499641749</v>
      </c>
      <c r="S15" s="112">
        <v>826</v>
      </c>
      <c r="T15" s="113">
        <v>56.420765027322403</v>
      </c>
      <c r="U15" s="112">
        <v>638</v>
      </c>
      <c r="V15" s="114">
        <v>43.579234972677597</v>
      </c>
      <c r="X15" s="42">
        <v>4945</v>
      </c>
      <c r="Y15" s="113">
        <v>59.051827083830908</v>
      </c>
      <c r="Z15" s="112">
        <v>3714</v>
      </c>
      <c r="AA15" s="113">
        <v>75.106167846309404</v>
      </c>
      <c r="AB15" s="112">
        <v>1231</v>
      </c>
      <c r="AC15" s="114">
        <v>24.8938321536906</v>
      </c>
    </row>
    <row r="16" spans="1:29">
      <c r="B16" s="111" t="s">
        <v>92</v>
      </c>
      <c r="D16" s="42">
        <v>26371</v>
      </c>
      <c r="E16" s="112">
        <v>16023</v>
      </c>
      <c r="F16" s="113">
        <v>60.759925675931889</v>
      </c>
      <c r="G16" s="112">
        <v>10348</v>
      </c>
      <c r="H16" s="114">
        <v>39.240074324068097</v>
      </c>
      <c r="J16" s="42">
        <v>7470</v>
      </c>
      <c r="K16" s="113">
        <v>28.32657085434758</v>
      </c>
      <c r="L16" s="112">
        <v>3045</v>
      </c>
      <c r="M16" s="113">
        <v>40.76305220883534</v>
      </c>
      <c r="N16" s="112">
        <v>4425</v>
      </c>
      <c r="O16" s="114">
        <v>59.23694779116466</v>
      </c>
      <c r="Q16" s="42">
        <v>5248</v>
      </c>
      <c r="R16" s="113">
        <v>19.900648439573771</v>
      </c>
      <c r="S16" s="112">
        <v>2966</v>
      </c>
      <c r="T16" s="113">
        <v>56.516768292682933</v>
      </c>
      <c r="U16" s="112">
        <v>2282</v>
      </c>
      <c r="V16" s="114">
        <v>43.483231707317067</v>
      </c>
      <c r="X16" s="42">
        <v>13653</v>
      </c>
      <c r="Y16" s="113">
        <v>51.772780706078649</v>
      </c>
      <c r="Z16" s="112">
        <v>10012</v>
      </c>
      <c r="AA16" s="113">
        <v>73.331868453819666</v>
      </c>
      <c r="AB16" s="112">
        <v>3641</v>
      </c>
      <c r="AC16" s="114">
        <v>26.66813154618033</v>
      </c>
    </row>
    <row r="17" spans="2:29">
      <c r="B17" s="111" t="s">
        <v>93</v>
      </c>
      <c r="D17" s="42">
        <v>5073</v>
      </c>
      <c r="E17" s="112">
        <v>3233</v>
      </c>
      <c r="F17" s="113">
        <v>63.729548590577558</v>
      </c>
      <c r="G17" s="112">
        <v>1840</v>
      </c>
      <c r="H17" s="114">
        <v>36.270451409422442</v>
      </c>
      <c r="J17" s="42">
        <v>1294</v>
      </c>
      <c r="K17" s="113">
        <v>25.50758919771339</v>
      </c>
      <c r="L17" s="112">
        <v>522</v>
      </c>
      <c r="M17" s="113">
        <v>40.340030911901081</v>
      </c>
      <c r="N17" s="112">
        <v>772</v>
      </c>
      <c r="O17" s="114">
        <v>59.659969088098919</v>
      </c>
      <c r="Q17" s="42">
        <v>928</v>
      </c>
      <c r="R17" s="113">
        <v>18.29292331953479</v>
      </c>
      <c r="S17" s="112">
        <v>509</v>
      </c>
      <c r="T17" s="113">
        <v>54.849137931034477</v>
      </c>
      <c r="U17" s="112">
        <v>419</v>
      </c>
      <c r="V17" s="114">
        <v>45.150862068965523</v>
      </c>
      <c r="X17" s="42">
        <v>2851</v>
      </c>
      <c r="Y17" s="113">
        <v>56.19948748275182</v>
      </c>
      <c r="Z17" s="112">
        <v>2202</v>
      </c>
      <c r="AA17" s="113">
        <v>77.23605752367591</v>
      </c>
      <c r="AB17" s="112">
        <v>649</v>
      </c>
      <c r="AC17" s="114">
        <v>22.7639424763241</v>
      </c>
    </row>
    <row r="18" spans="2:29">
      <c r="B18" s="111" t="s">
        <v>94</v>
      </c>
      <c r="D18" s="42">
        <v>34356</v>
      </c>
      <c r="E18" s="112">
        <v>22474</v>
      </c>
      <c r="F18" s="113">
        <v>65.415065781813951</v>
      </c>
      <c r="G18" s="112">
        <v>11882</v>
      </c>
      <c r="H18" s="114">
        <v>34.584934218186064</v>
      </c>
      <c r="J18" s="42">
        <v>6686</v>
      </c>
      <c r="K18" s="113">
        <v>19.46093840959367</v>
      </c>
      <c r="L18" s="112">
        <v>2719</v>
      </c>
      <c r="M18" s="113">
        <v>40.66706551002094</v>
      </c>
      <c r="N18" s="112">
        <v>3967</v>
      </c>
      <c r="O18" s="114">
        <v>59.33293448997906</v>
      </c>
      <c r="Q18" s="42">
        <v>5147</v>
      </c>
      <c r="R18" s="113">
        <v>14.98137152171382</v>
      </c>
      <c r="S18" s="112">
        <v>2820</v>
      </c>
      <c r="T18" s="113">
        <v>54.789197590829609</v>
      </c>
      <c r="U18" s="112">
        <v>2327</v>
      </c>
      <c r="V18" s="114">
        <v>45.210802409170391</v>
      </c>
      <c r="X18" s="42">
        <v>22523</v>
      </c>
      <c r="Y18" s="113">
        <v>65.557690068692509</v>
      </c>
      <c r="Z18" s="112">
        <v>16935</v>
      </c>
      <c r="AA18" s="113">
        <v>75.189805976113306</v>
      </c>
      <c r="AB18" s="112">
        <v>5588</v>
      </c>
      <c r="AC18" s="114">
        <v>24.810194023886691</v>
      </c>
    </row>
    <row r="19" spans="2:29">
      <c r="B19" s="111" t="s">
        <v>95</v>
      </c>
      <c r="D19" s="42">
        <v>25100</v>
      </c>
      <c r="E19" s="112">
        <v>16014</v>
      </c>
      <c r="F19" s="113">
        <v>63.800796812749013</v>
      </c>
      <c r="G19" s="112">
        <v>9086</v>
      </c>
      <c r="H19" s="114">
        <v>36.199203187250987</v>
      </c>
      <c r="J19" s="42">
        <v>5596</v>
      </c>
      <c r="K19" s="113">
        <v>22.294820717131479</v>
      </c>
      <c r="L19" s="112">
        <v>2145</v>
      </c>
      <c r="M19" s="113">
        <v>38.330950679056471</v>
      </c>
      <c r="N19" s="112">
        <v>3451</v>
      </c>
      <c r="O19" s="114">
        <v>61.669049320943543</v>
      </c>
      <c r="Q19" s="42">
        <v>3637</v>
      </c>
      <c r="R19" s="113">
        <v>14.490039840637451</v>
      </c>
      <c r="S19" s="112">
        <v>2124</v>
      </c>
      <c r="T19" s="113">
        <v>58.399780038493262</v>
      </c>
      <c r="U19" s="112">
        <v>1513</v>
      </c>
      <c r="V19" s="114">
        <v>41.600219961506738</v>
      </c>
      <c r="X19" s="42">
        <v>15867</v>
      </c>
      <c r="Y19" s="113">
        <v>63.21513944223107</v>
      </c>
      <c r="Z19" s="112">
        <v>11745</v>
      </c>
      <c r="AA19" s="113">
        <v>74.021554169030054</v>
      </c>
      <c r="AB19" s="112">
        <v>4122</v>
      </c>
      <c r="AC19" s="114">
        <v>25.978445830969939</v>
      </c>
    </row>
    <row r="20" spans="2:29">
      <c r="B20" s="111" t="s">
        <v>96</v>
      </c>
      <c r="D20" s="42">
        <v>47877</v>
      </c>
      <c r="E20" s="112">
        <v>29902</v>
      </c>
      <c r="F20" s="113">
        <v>62.455876516907907</v>
      </c>
      <c r="G20" s="112">
        <v>17975</v>
      </c>
      <c r="H20" s="114">
        <v>37.544123483092093</v>
      </c>
      <c r="J20" s="42">
        <v>13669</v>
      </c>
      <c r="K20" s="113">
        <v>28.550243331871251</v>
      </c>
      <c r="L20" s="112">
        <v>5484</v>
      </c>
      <c r="M20" s="113">
        <v>40.119979515692442</v>
      </c>
      <c r="N20" s="112">
        <v>8185</v>
      </c>
      <c r="O20" s="114">
        <v>59.880020484307558</v>
      </c>
      <c r="Q20" s="42">
        <v>7504</v>
      </c>
      <c r="R20" s="113">
        <v>15.67349666854648</v>
      </c>
      <c r="S20" s="112">
        <v>4192</v>
      </c>
      <c r="T20" s="113">
        <v>55.863539445628987</v>
      </c>
      <c r="U20" s="112">
        <v>3312</v>
      </c>
      <c r="V20" s="114">
        <v>44.136460554371013</v>
      </c>
      <c r="X20" s="42">
        <v>26704</v>
      </c>
      <c r="Y20" s="113">
        <v>55.776259999582273</v>
      </c>
      <c r="Z20" s="112">
        <v>20226</v>
      </c>
      <c r="AA20" s="113">
        <v>75.741461953265429</v>
      </c>
      <c r="AB20" s="112">
        <v>6478</v>
      </c>
      <c r="AC20" s="114">
        <v>24.258538046734571</v>
      </c>
    </row>
    <row r="21" spans="2:29">
      <c r="B21" s="111" t="s">
        <v>97</v>
      </c>
      <c r="D21" s="42">
        <v>49712</v>
      </c>
      <c r="E21" s="112">
        <v>32236</v>
      </c>
      <c r="F21" s="113">
        <v>64.845510138397174</v>
      </c>
      <c r="G21" s="112">
        <v>17476</v>
      </c>
      <c r="H21" s="114">
        <v>35.154489861602833</v>
      </c>
      <c r="J21" s="42">
        <v>10350</v>
      </c>
      <c r="K21" s="113">
        <v>20.8199227550692</v>
      </c>
      <c r="L21" s="112">
        <v>4238</v>
      </c>
      <c r="M21" s="113">
        <v>40.946859903381643</v>
      </c>
      <c r="N21" s="112">
        <v>6112</v>
      </c>
      <c r="O21" s="114">
        <v>59.053140096618357</v>
      </c>
      <c r="Q21" s="42">
        <v>8775</v>
      </c>
      <c r="R21" s="113">
        <v>17.65167364016736</v>
      </c>
      <c r="S21" s="112">
        <v>4998</v>
      </c>
      <c r="T21" s="113">
        <v>56.957264957264947</v>
      </c>
      <c r="U21" s="112">
        <v>3777</v>
      </c>
      <c r="V21" s="114">
        <v>43.042735042735039</v>
      </c>
      <c r="X21" s="42">
        <v>30587</v>
      </c>
      <c r="Y21" s="113">
        <v>61.52840360476344</v>
      </c>
      <c r="Z21" s="112">
        <v>23000</v>
      </c>
      <c r="AA21" s="113">
        <v>75.195344427371097</v>
      </c>
      <c r="AB21" s="112">
        <v>7587</v>
      </c>
      <c r="AC21" s="114">
        <v>24.804655572628899</v>
      </c>
    </row>
    <row r="22" spans="2:29">
      <c r="B22" s="111" t="s">
        <v>98</v>
      </c>
      <c r="D22" s="42">
        <v>12291</v>
      </c>
      <c r="E22" s="112">
        <v>8023</v>
      </c>
      <c r="F22" s="113">
        <v>65.275404767716211</v>
      </c>
      <c r="G22" s="112">
        <v>4268</v>
      </c>
      <c r="H22" s="114">
        <v>34.724595232283782</v>
      </c>
      <c r="J22" s="42">
        <v>2680</v>
      </c>
      <c r="K22" s="113">
        <v>21.804572451387191</v>
      </c>
      <c r="L22" s="112">
        <v>1080</v>
      </c>
      <c r="M22" s="113">
        <v>40.298507462686572</v>
      </c>
      <c r="N22" s="112">
        <v>1600</v>
      </c>
      <c r="O22" s="114">
        <v>59.701492537313428</v>
      </c>
      <c r="Q22" s="42">
        <v>1889</v>
      </c>
      <c r="R22" s="113">
        <v>15.368969164429259</v>
      </c>
      <c r="S22" s="112">
        <v>1059</v>
      </c>
      <c r="T22" s="113">
        <v>56.061408152461617</v>
      </c>
      <c r="U22" s="112">
        <v>830</v>
      </c>
      <c r="V22" s="114">
        <v>43.938591847538383</v>
      </c>
      <c r="X22" s="42">
        <v>7722</v>
      </c>
      <c r="Y22" s="113">
        <v>62.826458384183553</v>
      </c>
      <c r="Z22" s="112">
        <v>5884</v>
      </c>
      <c r="AA22" s="113">
        <v>76.197876197876198</v>
      </c>
      <c r="AB22" s="112">
        <v>1838</v>
      </c>
      <c r="AC22" s="114">
        <v>23.802123802123798</v>
      </c>
    </row>
    <row r="23" spans="2:29">
      <c r="B23" s="111" t="s">
        <v>99</v>
      </c>
      <c r="D23" s="42">
        <v>27793</v>
      </c>
      <c r="E23" s="112">
        <v>18730</v>
      </c>
      <c r="F23" s="113">
        <v>67.391069693807793</v>
      </c>
      <c r="G23" s="112">
        <v>9063</v>
      </c>
      <c r="H23" s="114">
        <v>32.608930306192207</v>
      </c>
      <c r="J23" s="42">
        <v>5252</v>
      </c>
      <c r="K23" s="113">
        <v>18.896844529197999</v>
      </c>
      <c r="L23" s="112">
        <v>2232</v>
      </c>
      <c r="M23" s="113">
        <v>42.498095963442502</v>
      </c>
      <c r="N23" s="112">
        <v>3020</v>
      </c>
      <c r="O23" s="114">
        <v>57.501904036557512</v>
      </c>
      <c r="Q23" s="42">
        <v>4405</v>
      </c>
      <c r="R23" s="113">
        <v>15.84931457561256</v>
      </c>
      <c r="S23" s="112">
        <v>2446</v>
      </c>
      <c r="T23" s="113">
        <v>55.52780930760499</v>
      </c>
      <c r="U23" s="112">
        <v>1959</v>
      </c>
      <c r="V23" s="114">
        <v>44.47219069239501</v>
      </c>
      <c r="X23" s="42">
        <v>18136</v>
      </c>
      <c r="Y23" s="113">
        <v>65.253840895189441</v>
      </c>
      <c r="Z23" s="112">
        <v>14052</v>
      </c>
      <c r="AA23" s="113">
        <v>77.481252756947498</v>
      </c>
      <c r="AB23" s="112">
        <v>4084</v>
      </c>
      <c r="AC23" s="114">
        <v>22.518747243052491</v>
      </c>
    </row>
    <row r="24" spans="2:29">
      <c r="B24" s="111" t="s">
        <v>100</v>
      </c>
      <c r="D24" s="42">
        <v>72304</v>
      </c>
      <c r="E24" s="112">
        <v>47441</v>
      </c>
      <c r="F24" s="113">
        <v>65.613244080548796</v>
      </c>
      <c r="G24" s="112">
        <v>24863</v>
      </c>
      <c r="H24" s="114">
        <v>34.386755919451197</v>
      </c>
      <c r="J24" s="42">
        <v>17331</v>
      </c>
      <c r="K24" s="113">
        <v>23.96962823633547</v>
      </c>
      <c r="L24" s="112">
        <v>8006</v>
      </c>
      <c r="M24" s="113">
        <v>46.19468005308407</v>
      </c>
      <c r="N24" s="112">
        <v>9325</v>
      </c>
      <c r="O24" s="114">
        <v>53.80531994691593</v>
      </c>
      <c r="Q24" s="42">
        <v>10986</v>
      </c>
      <c r="R24" s="113">
        <v>15.19418012834698</v>
      </c>
      <c r="S24" s="112">
        <v>6394</v>
      </c>
      <c r="T24" s="113">
        <v>58.20134716912434</v>
      </c>
      <c r="U24" s="112">
        <v>4592</v>
      </c>
      <c r="V24" s="114">
        <v>41.79865283087566</v>
      </c>
      <c r="X24" s="42">
        <v>43987</v>
      </c>
      <c r="Y24" s="113">
        <v>60.836191635317547</v>
      </c>
      <c r="Z24" s="112">
        <v>33041</v>
      </c>
      <c r="AA24" s="113">
        <v>75.115374997158241</v>
      </c>
      <c r="AB24" s="112">
        <v>10946</v>
      </c>
      <c r="AC24" s="114">
        <v>24.884625002841751</v>
      </c>
    </row>
    <row r="25" spans="2:29">
      <c r="B25" s="111" t="s">
        <v>101</v>
      </c>
      <c r="D25" s="42">
        <v>14721</v>
      </c>
      <c r="E25" s="112">
        <v>8145</v>
      </c>
      <c r="F25" s="113">
        <v>55.329121662930497</v>
      </c>
      <c r="G25" s="112">
        <v>6576</v>
      </c>
      <c r="H25" s="114">
        <v>44.670878337069489</v>
      </c>
      <c r="J25" s="42">
        <v>5553</v>
      </c>
      <c r="K25" s="113">
        <v>37.721622172406768</v>
      </c>
      <c r="L25" s="112">
        <v>1947</v>
      </c>
      <c r="M25" s="113">
        <v>35.062128579146403</v>
      </c>
      <c r="N25" s="112">
        <v>3606</v>
      </c>
      <c r="O25" s="114">
        <v>64.937871420853583</v>
      </c>
      <c r="Q25" s="42">
        <v>2141</v>
      </c>
      <c r="R25" s="113">
        <v>14.54384892330684</v>
      </c>
      <c r="S25" s="112">
        <v>1143</v>
      </c>
      <c r="T25" s="113">
        <v>53.386268099019148</v>
      </c>
      <c r="U25" s="112">
        <v>998</v>
      </c>
      <c r="V25" s="114">
        <v>46.613731900980852</v>
      </c>
      <c r="X25" s="42">
        <v>7027</v>
      </c>
      <c r="Y25" s="113">
        <v>47.734528904286393</v>
      </c>
      <c r="Z25" s="112">
        <v>5055</v>
      </c>
      <c r="AA25" s="113">
        <v>71.936815141596696</v>
      </c>
      <c r="AB25" s="112">
        <v>1972</v>
      </c>
      <c r="AC25" s="114">
        <v>28.0631848584033</v>
      </c>
    </row>
    <row r="26" spans="2:29">
      <c r="B26" s="111" t="s">
        <v>102</v>
      </c>
      <c r="D26" s="42">
        <v>3090</v>
      </c>
      <c r="E26" s="112">
        <v>2097</v>
      </c>
      <c r="F26" s="113">
        <v>67.864077669902912</v>
      </c>
      <c r="G26" s="112">
        <v>993</v>
      </c>
      <c r="H26" s="114">
        <v>32.135922330097088</v>
      </c>
      <c r="J26" s="42">
        <v>629</v>
      </c>
      <c r="K26" s="113">
        <v>20.355987055016179</v>
      </c>
      <c r="L26" s="112">
        <v>289</v>
      </c>
      <c r="M26" s="113">
        <v>45.945945945945951</v>
      </c>
      <c r="N26" s="112">
        <v>340</v>
      </c>
      <c r="O26" s="114">
        <v>54.054054054054063</v>
      </c>
      <c r="Q26" s="42">
        <v>468</v>
      </c>
      <c r="R26" s="113">
        <v>15.145631067961171</v>
      </c>
      <c r="S26" s="112">
        <v>267</v>
      </c>
      <c r="T26" s="113">
        <v>57.051282051282051</v>
      </c>
      <c r="U26" s="112">
        <v>201</v>
      </c>
      <c r="V26" s="114">
        <v>42.948717948717949</v>
      </c>
      <c r="X26" s="42">
        <v>1993</v>
      </c>
      <c r="Y26" s="113">
        <v>64.498381877022666</v>
      </c>
      <c r="Z26" s="112">
        <v>1541</v>
      </c>
      <c r="AA26" s="113">
        <v>77.320622177621672</v>
      </c>
      <c r="AB26" s="112">
        <v>452</v>
      </c>
      <c r="AC26" s="114">
        <v>22.679377822378321</v>
      </c>
    </row>
    <row r="27" spans="2:29">
      <c r="B27" s="111" t="s">
        <v>103</v>
      </c>
      <c r="D27" s="42">
        <v>17141</v>
      </c>
      <c r="E27" s="112">
        <v>11401</v>
      </c>
      <c r="F27" s="113">
        <v>66.513038912548865</v>
      </c>
      <c r="G27" s="112">
        <v>5740</v>
      </c>
      <c r="H27" s="114">
        <v>33.486961087451142</v>
      </c>
      <c r="J27" s="42">
        <v>3303</v>
      </c>
      <c r="K27" s="113">
        <v>19.269587538650018</v>
      </c>
      <c r="L27" s="112">
        <v>1356</v>
      </c>
      <c r="M27" s="113">
        <v>41.053587647593098</v>
      </c>
      <c r="N27" s="112">
        <v>1947</v>
      </c>
      <c r="O27" s="114">
        <v>58.946412352406909</v>
      </c>
      <c r="Q27" s="42">
        <v>2552</v>
      </c>
      <c r="R27" s="113">
        <v>14.88827956361939</v>
      </c>
      <c r="S27" s="112">
        <v>1452</v>
      </c>
      <c r="T27" s="113">
        <v>56.896551724137943</v>
      </c>
      <c r="U27" s="112">
        <v>1100</v>
      </c>
      <c r="V27" s="114">
        <v>43.103448275862057</v>
      </c>
      <c r="X27" s="42">
        <v>11286</v>
      </c>
      <c r="Y27" s="113">
        <v>65.842132897730593</v>
      </c>
      <c r="Z27" s="112">
        <v>8593</v>
      </c>
      <c r="AA27" s="113">
        <v>76.138578770157721</v>
      </c>
      <c r="AB27" s="112">
        <v>2693</v>
      </c>
      <c r="AC27" s="114">
        <v>23.861421229842279</v>
      </c>
    </row>
    <row r="28" spans="2:29">
      <c r="B28" s="111" t="s">
        <v>104</v>
      </c>
      <c r="D28" s="42">
        <v>2104</v>
      </c>
      <c r="E28" s="112">
        <v>1343</v>
      </c>
      <c r="F28" s="113">
        <v>63.830798479087449</v>
      </c>
      <c r="G28" s="112">
        <v>761</v>
      </c>
      <c r="H28" s="114">
        <v>36.169201520912537</v>
      </c>
      <c r="J28" s="42">
        <v>495</v>
      </c>
      <c r="K28" s="113">
        <v>23.526615969581751</v>
      </c>
      <c r="L28" s="112">
        <v>213</v>
      </c>
      <c r="M28" s="113">
        <v>43.030303030303031</v>
      </c>
      <c r="N28" s="112">
        <v>282</v>
      </c>
      <c r="O28" s="114">
        <v>56.969696969696969</v>
      </c>
      <c r="Q28" s="42">
        <v>318</v>
      </c>
      <c r="R28" s="113">
        <v>15.11406844106464</v>
      </c>
      <c r="S28" s="112">
        <v>169</v>
      </c>
      <c r="T28" s="113">
        <v>53.144654088050324</v>
      </c>
      <c r="U28" s="112">
        <v>149</v>
      </c>
      <c r="V28" s="114">
        <v>46.855345911949676</v>
      </c>
      <c r="X28" s="42">
        <v>1291</v>
      </c>
      <c r="Y28" s="113">
        <v>61.359315589353614</v>
      </c>
      <c r="Z28" s="112">
        <v>961</v>
      </c>
      <c r="AA28" s="113">
        <v>74.438419829589463</v>
      </c>
      <c r="AB28" s="112">
        <v>330</v>
      </c>
      <c r="AC28" s="114">
        <v>25.56158017041054</v>
      </c>
    </row>
    <row r="29" spans="2:29">
      <c r="B29" s="111" t="s">
        <v>105</v>
      </c>
      <c r="D29" s="42">
        <v>430</v>
      </c>
      <c r="E29" s="112">
        <v>261</v>
      </c>
      <c r="F29" s="113">
        <v>60.697674418604649</v>
      </c>
      <c r="G29" s="112">
        <v>169</v>
      </c>
      <c r="H29" s="114">
        <v>39.302325581395351</v>
      </c>
      <c r="J29" s="42">
        <v>161</v>
      </c>
      <c r="K29" s="113">
        <v>37.441860465116278</v>
      </c>
      <c r="L29" s="112">
        <v>77</v>
      </c>
      <c r="M29" s="113">
        <v>47.826086956521742</v>
      </c>
      <c r="N29" s="112">
        <v>84</v>
      </c>
      <c r="O29" s="114">
        <v>52.173913043478258</v>
      </c>
      <c r="Q29" s="42">
        <v>101</v>
      </c>
      <c r="R29" s="113">
        <v>23.488372093023251</v>
      </c>
      <c r="S29" s="112">
        <v>63</v>
      </c>
      <c r="T29" s="113">
        <v>62.376237623762378</v>
      </c>
      <c r="U29" s="112">
        <v>38</v>
      </c>
      <c r="V29" s="114">
        <v>37.623762376237622</v>
      </c>
      <c r="X29" s="42">
        <v>168</v>
      </c>
      <c r="Y29" s="113">
        <v>39.069767441860463</v>
      </c>
      <c r="Z29" s="112">
        <v>121</v>
      </c>
      <c r="AA29" s="113">
        <v>72.023809523809518</v>
      </c>
      <c r="AB29" s="112">
        <v>47</v>
      </c>
      <c r="AC29" s="114">
        <v>27.976190476190482</v>
      </c>
    </row>
    <row r="30" spans="2:29">
      <c r="B30" s="115" t="s">
        <v>106</v>
      </c>
      <c r="D30" s="44">
        <v>845</v>
      </c>
      <c r="E30" s="116">
        <v>421</v>
      </c>
      <c r="F30" s="117">
        <v>49.822485207100591</v>
      </c>
      <c r="G30" s="116">
        <v>424</v>
      </c>
      <c r="H30" s="118">
        <v>50.177514792899423</v>
      </c>
      <c r="J30" s="44">
        <v>512</v>
      </c>
      <c r="K30" s="117">
        <v>60.591715976331358</v>
      </c>
      <c r="L30" s="116">
        <v>177</v>
      </c>
      <c r="M30" s="117">
        <v>34.5703125</v>
      </c>
      <c r="N30" s="116">
        <v>335</v>
      </c>
      <c r="O30" s="118">
        <v>65.4296875</v>
      </c>
      <c r="Q30" s="44">
        <v>104</v>
      </c>
      <c r="R30" s="117">
        <v>12.30769230769231</v>
      </c>
      <c r="S30" s="116">
        <v>63</v>
      </c>
      <c r="T30" s="117">
        <v>60.576923076923073</v>
      </c>
      <c r="U30" s="116">
        <v>41</v>
      </c>
      <c r="V30" s="118">
        <v>39.42307692307692</v>
      </c>
      <c r="X30" s="44">
        <v>229</v>
      </c>
      <c r="Y30" s="117">
        <v>27.100591715976329</v>
      </c>
      <c r="Z30" s="116">
        <v>181</v>
      </c>
      <c r="AA30" s="117">
        <v>79.039301310043669</v>
      </c>
      <c r="AB30" s="116">
        <v>48</v>
      </c>
      <c r="AC30" s="118">
        <v>20.960698689956331</v>
      </c>
    </row>
    <row r="31" spans="2:29" ht="8" customHeight="1"/>
    <row r="32" spans="2:29">
      <c r="B32" s="119" t="s">
        <v>49</v>
      </c>
      <c r="D32" s="120">
        <v>459029</v>
      </c>
      <c r="E32" s="121">
        <v>290703</v>
      </c>
      <c r="F32" s="122">
        <v>63.329985687178812</v>
      </c>
      <c r="G32" s="121">
        <v>168326</v>
      </c>
      <c r="H32" s="123">
        <v>36.670014312821188</v>
      </c>
      <c r="J32" s="120">
        <v>117569</v>
      </c>
      <c r="K32" s="122">
        <v>25.61254299837265</v>
      </c>
      <c r="L32" s="121">
        <v>47731</v>
      </c>
      <c r="M32" s="122">
        <v>40.598286963400213</v>
      </c>
      <c r="N32" s="121">
        <v>69838</v>
      </c>
      <c r="O32" s="123">
        <v>59.40171303659978</v>
      </c>
      <c r="Q32" s="120">
        <v>74655</v>
      </c>
      <c r="R32" s="122">
        <v>16.26367832969159</v>
      </c>
      <c r="S32" s="121">
        <v>42369</v>
      </c>
      <c r="T32" s="122">
        <v>56.753064094836247</v>
      </c>
      <c r="U32" s="121">
        <v>32286</v>
      </c>
      <c r="V32" s="123">
        <v>43.246935905163753</v>
      </c>
      <c r="X32" s="120">
        <v>266805</v>
      </c>
      <c r="Y32" s="122">
        <v>58.123778671935753</v>
      </c>
      <c r="Z32" s="121">
        <v>200603</v>
      </c>
      <c r="AA32" s="122">
        <v>75.187121680628181</v>
      </c>
      <c r="AB32" s="121">
        <v>66202</v>
      </c>
      <c r="AC32" s="123">
        <v>24.81287831937183</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232</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216</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224</v>
      </c>
      <c r="K8" s="202"/>
      <c r="L8" s="202"/>
      <c r="M8" s="202"/>
      <c r="N8" s="202"/>
      <c r="O8" s="213"/>
      <c r="Q8" s="212" t="s">
        <v>225</v>
      </c>
      <c r="R8" s="202"/>
      <c r="S8" s="202"/>
      <c r="T8" s="202"/>
      <c r="U8" s="202"/>
      <c r="V8" s="213"/>
      <c r="X8" s="212" t="s">
        <v>226</v>
      </c>
      <c r="Y8" s="202"/>
      <c r="Z8" s="202"/>
      <c r="AA8" s="202"/>
      <c r="AB8" s="202"/>
      <c r="AC8" s="213"/>
    </row>
    <row r="9" spans="1:29" ht="22" customHeight="1">
      <c r="B9" s="223"/>
      <c r="D9" s="217" t="s">
        <v>119</v>
      </c>
      <c r="E9" s="219" t="s">
        <v>120</v>
      </c>
      <c r="F9" s="211"/>
      <c r="G9" s="219" t="s">
        <v>121</v>
      </c>
      <c r="H9" s="211"/>
      <c r="J9" s="217" t="s">
        <v>119</v>
      </c>
      <c r="K9" s="233" t="s">
        <v>230</v>
      </c>
      <c r="L9" s="219" t="s">
        <v>120</v>
      </c>
      <c r="M9" s="211"/>
      <c r="N9" s="219" t="s">
        <v>121</v>
      </c>
      <c r="O9" s="211"/>
      <c r="Q9" s="217" t="s">
        <v>119</v>
      </c>
      <c r="R9" s="233" t="s">
        <v>230</v>
      </c>
      <c r="S9" s="219" t="s">
        <v>120</v>
      </c>
      <c r="T9" s="211"/>
      <c r="U9" s="219" t="s">
        <v>121</v>
      </c>
      <c r="V9" s="211"/>
      <c r="X9" s="217" t="s">
        <v>119</v>
      </c>
      <c r="Y9" s="233" t="s">
        <v>230</v>
      </c>
      <c r="Z9" s="219" t="s">
        <v>120</v>
      </c>
      <c r="AA9" s="211"/>
      <c r="AB9" s="219" t="s">
        <v>121</v>
      </c>
      <c r="AC9" s="211"/>
    </row>
    <row r="10" spans="1:29" ht="37" customHeight="1">
      <c r="B10" s="224"/>
      <c r="D10" s="218"/>
      <c r="E10" s="13" t="s">
        <v>119</v>
      </c>
      <c r="F10" s="25" t="s">
        <v>231</v>
      </c>
      <c r="G10" s="13" t="s">
        <v>119</v>
      </c>
      <c r="H10" s="26" t="s">
        <v>231</v>
      </c>
      <c r="J10" s="218"/>
      <c r="K10" s="220"/>
      <c r="L10" s="13" t="s">
        <v>119</v>
      </c>
      <c r="M10" s="25" t="s">
        <v>231</v>
      </c>
      <c r="N10" s="13" t="s">
        <v>119</v>
      </c>
      <c r="O10" s="26" t="s">
        <v>231</v>
      </c>
      <c r="Q10" s="218"/>
      <c r="R10" s="220"/>
      <c r="S10" s="13" t="s">
        <v>119</v>
      </c>
      <c r="T10" s="25" t="s">
        <v>231</v>
      </c>
      <c r="U10" s="13" t="s">
        <v>119</v>
      </c>
      <c r="V10" s="26" t="s">
        <v>231</v>
      </c>
      <c r="X10" s="218"/>
      <c r="Y10" s="220"/>
      <c r="Z10" s="13" t="s">
        <v>119</v>
      </c>
      <c r="AA10" s="25" t="s">
        <v>231</v>
      </c>
      <c r="AB10" s="13" t="s">
        <v>119</v>
      </c>
      <c r="AC10" s="26" t="s">
        <v>231</v>
      </c>
    </row>
    <row r="11" spans="1:29" ht="4.5" customHeight="1"/>
    <row r="12" spans="1:29">
      <c r="B12" s="107" t="s">
        <v>88</v>
      </c>
      <c r="D12" s="40">
        <v>151166</v>
      </c>
      <c r="E12" s="108">
        <v>93664</v>
      </c>
      <c r="F12" s="109">
        <v>61.961022981358241</v>
      </c>
      <c r="G12" s="108">
        <v>57502</v>
      </c>
      <c r="H12" s="110">
        <v>38.038977018641759</v>
      </c>
      <c r="J12" s="40">
        <v>44724</v>
      </c>
      <c r="K12" s="109">
        <v>29.58601801992511</v>
      </c>
      <c r="L12" s="108">
        <v>17842</v>
      </c>
      <c r="M12" s="109">
        <v>39.893569448171007</v>
      </c>
      <c r="N12" s="108">
        <v>26882</v>
      </c>
      <c r="O12" s="110">
        <v>60.106430551828993</v>
      </c>
      <c r="Q12" s="40">
        <v>31427</v>
      </c>
      <c r="R12" s="109">
        <v>20.789727848854898</v>
      </c>
      <c r="S12" s="108">
        <v>19796</v>
      </c>
      <c r="T12" s="109">
        <v>62.990422248385137</v>
      </c>
      <c r="U12" s="108">
        <v>11631</v>
      </c>
      <c r="V12" s="110">
        <v>37.009577751614863</v>
      </c>
      <c r="X12" s="40">
        <v>75015</v>
      </c>
      <c r="Y12" s="109">
        <v>49.624254131219978</v>
      </c>
      <c r="Z12" s="108">
        <v>56026</v>
      </c>
      <c r="AA12" s="109">
        <v>74.686396054122511</v>
      </c>
      <c r="AB12" s="108">
        <v>18989</v>
      </c>
      <c r="AC12" s="110">
        <v>25.313603945877489</v>
      </c>
    </row>
    <row r="13" spans="1:29">
      <c r="B13" s="111" t="s">
        <v>89</v>
      </c>
      <c r="D13" s="42">
        <v>18302</v>
      </c>
      <c r="E13" s="112">
        <v>11447</v>
      </c>
      <c r="F13" s="113">
        <v>62.545077040760567</v>
      </c>
      <c r="G13" s="112">
        <v>6855</v>
      </c>
      <c r="H13" s="114">
        <v>37.454922959239433</v>
      </c>
      <c r="J13" s="42">
        <v>3872</v>
      </c>
      <c r="K13" s="113">
        <v>21.156157796962081</v>
      </c>
      <c r="L13" s="112">
        <v>1591</v>
      </c>
      <c r="M13" s="113">
        <v>41.089876033057863</v>
      </c>
      <c r="N13" s="112">
        <v>2281</v>
      </c>
      <c r="O13" s="114">
        <v>58.910123966942152</v>
      </c>
      <c r="Q13" s="42">
        <v>3254</v>
      </c>
      <c r="R13" s="113">
        <v>17.779477652715549</v>
      </c>
      <c r="S13" s="112">
        <v>1828</v>
      </c>
      <c r="T13" s="113">
        <v>56.177012907191148</v>
      </c>
      <c r="U13" s="112">
        <v>1426</v>
      </c>
      <c r="V13" s="114">
        <v>43.822987092808852</v>
      </c>
      <c r="X13" s="42">
        <v>11176</v>
      </c>
      <c r="Y13" s="113">
        <v>61.064364550322367</v>
      </c>
      <c r="Z13" s="112">
        <v>8028</v>
      </c>
      <c r="AA13" s="113">
        <v>71.832498210450964</v>
      </c>
      <c r="AB13" s="112">
        <v>3148</v>
      </c>
      <c r="AC13" s="114">
        <v>28.167501789549029</v>
      </c>
    </row>
    <row r="14" spans="1:29">
      <c r="B14" s="111" t="s">
        <v>90</v>
      </c>
      <c r="D14" s="42">
        <v>11573</v>
      </c>
      <c r="E14" s="112">
        <v>7427</v>
      </c>
      <c r="F14" s="113">
        <v>64.17523546185086</v>
      </c>
      <c r="G14" s="112">
        <v>4146</v>
      </c>
      <c r="H14" s="114">
        <v>35.82476453814914</v>
      </c>
      <c r="J14" s="42">
        <v>2792</v>
      </c>
      <c r="K14" s="113">
        <v>24.125118811025661</v>
      </c>
      <c r="L14" s="112">
        <v>1089</v>
      </c>
      <c r="M14" s="113">
        <v>39.004297994269344</v>
      </c>
      <c r="N14" s="112">
        <v>1703</v>
      </c>
      <c r="O14" s="114">
        <v>60.995702005730656</v>
      </c>
      <c r="Q14" s="42">
        <v>2331</v>
      </c>
      <c r="R14" s="113">
        <v>20.141709150609181</v>
      </c>
      <c r="S14" s="112">
        <v>1348</v>
      </c>
      <c r="T14" s="113">
        <v>57.829257829257827</v>
      </c>
      <c r="U14" s="112">
        <v>983</v>
      </c>
      <c r="V14" s="114">
        <v>42.170742170742173</v>
      </c>
      <c r="X14" s="42">
        <v>6450</v>
      </c>
      <c r="Y14" s="113">
        <v>55.733172038365161</v>
      </c>
      <c r="Z14" s="112">
        <v>4990</v>
      </c>
      <c r="AA14" s="113">
        <v>77.36434108527132</v>
      </c>
      <c r="AB14" s="112">
        <v>1460</v>
      </c>
      <c r="AC14" s="114">
        <v>22.63565891472868</v>
      </c>
    </row>
    <row r="15" spans="1:29">
      <c r="B15" s="111" t="s">
        <v>91</v>
      </c>
      <c r="D15" s="42">
        <v>11300</v>
      </c>
      <c r="E15" s="112">
        <v>6592</v>
      </c>
      <c r="F15" s="113">
        <v>58.336283185840713</v>
      </c>
      <c r="G15" s="112">
        <v>4708</v>
      </c>
      <c r="H15" s="114">
        <v>41.663716814159287</v>
      </c>
      <c r="J15" s="42">
        <v>3463</v>
      </c>
      <c r="K15" s="113">
        <v>30.646017699115049</v>
      </c>
      <c r="L15" s="112">
        <v>1324</v>
      </c>
      <c r="M15" s="113">
        <v>38.232746173837711</v>
      </c>
      <c r="N15" s="112">
        <v>2139</v>
      </c>
      <c r="O15" s="114">
        <v>61.767253826162282</v>
      </c>
      <c r="Q15" s="42">
        <v>2291</v>
      </c>
      <c r="R15" s="113">
        <v>20.274336283185839</v>
      </c>
      <c r="S15" s="112">
        <v>1282</v>
      </c>
      <c r="T15" s="113">
        <v>55.95809690091663</v>
      </c>
      <c r="U15" s="112">
        <v>1009</v>
      </c>
      <c r="V15" s="114">
        <v>44.04190309908337</v>
      </c>
      <c r="X15" s="42">
        <v>5546</v>
      </c>
      <c r="Y15" s="113">
        <v>49.079646017699112</v>
      </c>
      <c r="Z15" s="112">
        <v>3986</v>
      </c>
      <c r="AA15" s="113">
        <v>71.871619184998195</v>
      </c>
      <c r="AB15" s="112">
        <v>1560</v>
      </c>
      <c r="AC15" s="114">
        <v>28.128380815001801</v>
      </c>
    </row>
    <row r="16" spans="1:29">
      <c r="B16" s="111" t="s">
        <v>92</v>
      </c>
      <c r="D16" s="42">
        <v>27748</v>
      </c>
      <c r="E16" s="112">
        <v>16089</v>
      </c>
      <c r="F16" s="113">
        <v>57.982557301427128</v>
      </c>
      <c r="G16" s="112">
        <v>11659</v>
      </c>
      <c r="H16" s="114">
        <v>42.017442698572872</v>
      </c>
      <c r="J16" s="42">
        <v>10156</v>
      </c>
      <c r="K16" s="113">
        <v>36.600836096295232</v>
      </c>
      <c r="L16" s="112">
        <v>4181</v>
      </c>
      <c r="M16" s="113">
        <v>41.167782591571481</v>
      </c>
      <c r="N16" s="112">
        <v>5975</v>
      </c>
      <c r="O16" s="114">
        <v>58.832217408428512</v>
      </c>
      <c r="Q16" s="42">
        <v>6522</v>
      </c>
      <c r="R16" s="113">
        <v>23.50439671327663</v>
      </c>
      <c r="S16" s="112">
        <v>3965</v>
      </c>
      <c r="T16" s="113">
        <v>60.794234897270769</v>
      </c>
      <c r="U16" s="112">
        <v>2557</v>
      </c>
      <c r="V16" s="114">
        <v>39.205765102729217</v>
      </c>
      <c r="X16" s="42">
        <v>11070</v>
      </c>
      <c r="Y16" s="113">
        <v>39.894767190428141</v>
      </c>
      <c r="Z16" s="112">
        <v>7943</v>
      </c>
      <c r="AA16" s="113">
        <v>71.752484191508586</v>
      </c>
      <c r="AB16" s="112">
        <v>3127</v>
      </c>
      <c r="AC16" s="114">
        <v>28.247515808491421</v>
      </c>
    </row>
    <row r="17" spans="2:29">
      <c r="B17" s="111" t="s">
        <v>93</v>
      </c>
      <c r="D17" s="42">
        <v>8367</v>
      </c>
      <c r="E17" s="112">
        <v>5242</v>
      </c>
      <c r="F17" s="113">
        <v>62.650890402772802</v>
      </c>
      <c r="G17" s="112">
        <v>3125</v>
      </c>
      <c r="H17" s="114">
        <v>37.349109597227198</v>
      </c>
      <c r="J17" s="42">
        <v>2038</v>
      </c>
      <c r="K17" s="113">
        <v>24.357595314927689</v>
      </c>
      <c r="L17" s="112">
        <v>823</v>
      </c>
      <c r="M17" s="113">
        <v>40.382728164867522</v>
      </c>
      <c r="N17" s="112">
        <v>1215</v>
      </c>
      <c r="O17" s="114">
        <v>59.617271835132478</v>
      </c>
      <c r="Q17" s="42">
        <v>1777</v>
      </c>
      <c r="R17" s="113">
        <v>21.238197681367279</v>
      </c>
      <c r="S17" s="112">
        <v>984</v>
      </c>
      <c r="T17" s="113">
        <v>55.37422622397299</v>
      </c>
      <c r="U17" s="112">
        <v>793</v>
      </c>
      <c r="V17" s="114">
        <v>44.62577377602701</v>
      </c>
      <c r="X17" s="42">
        <v>4552</v>
      </c>
      <c r="Y17" s="113">
        <v>54.404207003705032</v>
      </c>
      <c r="Z17" s="112">
        <v>3435</v>
      </c>
      <c r="AA17" s="113">
        <v>75.461335676625666</v>
      </c>
      <c r="AB17" s="112">
        <v>1117</v>
      </c>
      <c r="AC17" s="114">
        <v>24.538664323374341</v>
      </c>
    </row>
    <row r="18" spans="2:29">
      <c r="B18" s="111" t="s">
        <v>94</v>
      </c>
      <c r="D18" s="42">
        <v>42501</v>
      </c>
      <c r="E18" s="112">
        <v>26543</v>
      </c>
      <c r="F18" s="113">
        <v>62.452648172984162</v>
      </c>
      <c r="G18" s="112">
        <v>15958</v>
      </c>
      <c r="H18" s="114">
        <v>37.547351827015838</v>
      </c>
      <c r="J18" s="42">
        <v>9973</v>
      </c>
      <c r="K18" s="113">
        <v>23.46533022752406</v>
      </c>
      <c r="L18" s="112">
        <v>4131</v>
      </c>
      <c r="M18" s="113">
        <v>41.421838965206057</v>
      </c>
      <c r="N18" s="112">
        <v>5842</v>
      </c>
      <c r="O18" s="114">
        <v>58.578161034793943</v>
      </c>
      <c r="Q18" s="42">
        <v>7383</v>
      </c>
      <c r="R18" s="113">
        <v>17.371355968094871</v>
      </c>
      <c r="S18" s="112">
        <v>4099</v>
      </c>
      <c r="T18" s="113">
        <v>55.519436543410542</v>
      </c>
      <c r="U18" s="112">
        <v>3284</v>
      </c>
      <c r="V18" s="114">
        <v>44.480563456589458</v>
      </c>
      <c r="X18" s="42">
        <v>25145</v>
      </c>
      <c r="Y18" s="113">
        <v>59.163313804381069</v>
      </c>
      <c r="Z18" s="112">
        <v>18313</v>
      </c>
      <c r="AA18" s="113">
        <v>72.829588387353354</v>
      </c>
      <c r="AB18" s="112">
        <v>6832</v>
      </c>
      <c r="AC18" s="114">
        <v>27.17041161264665</v>
      </c>
    </row>
    <row r="19" spans="2:29">
      <c r="B19" s="111" t="s">
        <v>95</v>
      </c>
      <c r="D19" s="42">
        <v>26790</v>
      </c>
      <c r="E19" s="112">
        <v>16175</v>
      </c>
      <c r="F19" s="113">
        <v>60.37700634565136</v>
      </c>
      <c r="G19" s="112">
        <v>10615</v>
      </c>
      <c r="H19" s="114">
        <v>39.62299365434864</v>
      </c>
      <c r="J19" s="42">
        <v>7004</v>
      </c>
      <c r="K19" s="113">
        <v>26.14408361328854</v>
      </c>
      <c r="L19" s="112">
        <v>2774</v>
      </c>
      <c r="M19" s="113">
        <v>39.605939463163907</v>
      </c>
      <c r="N19" s="112">
        <v>4230</v>
      </c>
      <c r="O19" s="114">
        <v>60.394060536836093</v>
      </c>
      <c r="Q19" s="42">
        <v>4823</v>
      </c>
      <c r="R19" s="113">
        <v>18.002986188876449</v>
      </c>
      <c r="S19" s="112">
        <v>2761</v>
      </c>
      <c r="T19" s="113">
        <v>57.246527057847821</v>
      </c>
      <c r="U19" s="112">
        <v>2062</v>
      </c>
      <c r="V19" s="114">
        <v>42.753472942152193</v>
      </c>
      <c r="X19" s="42">
        <v>14963</v>
      </c>
      <c r="Y19" s="113">
        <v>55.852930197835008</v>
      </c>
      <c r="Z19" s="112">
        <v>10640</v>
      </c>
      <c r="AA19" s="113">
        <v>71.108734879369109</v>
      </c>
      <c r="AB19" s="112">
        <v>4323</v>
      </c>
      <c r="AC19" s="114">
        <v>28.891265120630891</v>
      </c>
    </row>
    <row r="20" spans="2:29">
      <c r="B20" s="111" t="s">
        <v>96</v>
      </c>
      <c r="D20" s="42">
        <v>100022</v>
      </c>
      <c r="E20" s="112">
        <v>62829</v>
      </c>
      <c r="F20" s="113">
        <v>62.815180660254747</v>
      </c>
      <c r="G20" s="112">
        <v>37193</v>
      </c>
      <c r="H20" s="114">
        <v>37.184819339745253</v>
      </c>
      <c r="J20" s="42">
        <v>23180</v>
      </c>
      <c r="K20" s="113">
        <v>23.17490152166523</v>
      </c>
      <c r="L20" s="112">
        <v>9179</v>
      </c>
      <c r="M20" s="113">
        <v>39.59879206212252</v>
      </c>
      <c r="N20" s="112">
        <v>14001</v>
      </c>
      <c r="O20" s="114">
        <v>60.40120793787748</v>
      </c>
      <c r="Q20" s="42">
        <v>18447</v>
      </c>
      <c r="R20" s="113">
        <v>18.442942552638421</v>
      </c>
      <c r="S20" s="112">
        <v>10493</v>
      </c>
      <c r="T20" s="113">
        <v>56.881877812110368</v>
      </c>
      <c r="U20" s="112">
        <v>7954</v>
      </c>
      <c r="V20" s="114">
        <v>43.118122187889632</v>
      </c>
      <c r="X20" s="42">
        <v>58395</v>
      </c>
      <c r="Y20" s="113">
        <v>58.382155925696352</v>
      </c>
      <c r="Z20" s="112">
        <v>43157</v>
      </c>
      <c r="AA20" s="113">
        <v>73.905300111310908</v>
      </c>
      <c r="AB20" s="112">
        <v>15238</v>
      </c>
      <c r="AC20" s="114">
        <v>26.0946998886891</v>
      </c>
    </row>
    <row r="21" spans="2:29">
      <c r="B21" s="111" t="s">
        <v>97</v>
      </c>
      <c r="D21" s="42">
        <v>70400</v>
      </c>
      <c r="E21" s="112">
        <v>43805</v>
      </c>
      <c r="F21" s="113">
        <v>62.22301136363636</v>
      </c>
      <c r="G21" s="112">
        <v>26595</v>
      </c>
      <c r="H21" s="114">
        <v>37.776988636363633</v>
      </c>
      <c r="J21" s="42">
        <v>17397</v>
      </c>
      <c r="K21" s="113">
        <v>24.71164772727273</v>
      </c>
      <c r="L21" s="112">
        <v>7187</v>
      </c>
      <c r="M21" s="113">
        <v>41.311720411565211</v>
      </c>
      <c r="N21" s="112">
        <v>10210</v>
      </c>
      <c r="O21" s="114">
        <v>58.688279588434789</v>
      </c>
      <c r="Q21" s="42">
        <v>14627</v>
      </c>
      <c r="R21" s="113">
        <v>20.77698863636364</v>
      </c>
      <c r="S21" s="112">
        <v>8586</v>
      </c>
      <c r="T21" s="113">
        <v>58.699665003076497</v>
      </c>
      <c r="U21" s="112">
        <v>6041</v>
      </c>
      <c r="V21" s="114">
        <v>41.300334996923503</v>
      </c>
      <c r="X21" s="42">
        <v>38376</v>
      </c>
      <c r="Y21" s="113">
        <v>54.51136363636364</v>
      </c>
      <c r="Z21" s="112">
        <v>28032</v>
      </c>
      <c r="AA21" s="113">
        <v>73.045653533458406</v>
      </c>
      <c r="AB21" s="112">
        <v>10344</v>
      </c>
      <c r="AC21" s="114">
        <v>26.95434646654159</v>
      </c>
    </row>
    <row r="22" spans="2:29">
      <c r="B22" s="111" t="s">
        <v>98</v>
      </c>
      <c r="D22" s="42">
        <v>12761</v>
      </c>
      <c r="E22" s="112">
        <v>8046</v>
      </c>
      <c r="F22" s="113">
        <v>63.051484993339081</v>
      </c>
      <c r="G22" s="112">
        <v>4715</v>
      </c>
      <c r="H22" s="114">
        <v>36.948515006660919</v>
      </c>
      <c r="J22" s="42">
        <v>3424</v>
      </c>
      <c r="K22" s="113">
        <v>26.831752997413989</v>
      </c>
      <c r="L22" s="112">
        <v>1407</v>
      </c>
      <c r="M22" s="113">
        <v>41.092289719626173</v>
      </c>
      <c r="N22" s="112">
        <v>2017</v>
      </c>
      <c r="O22" s="114">
        <v>58.907710280373827</v>
      </c>
      <c r="Q22" s="42">
        <v>2333</v>
      </c>
      <c r="R22" s="113">
        <v>18.282266280072101</v>
      </c>
      <c r="S22" s="112">
        <v>1355</v>
      </c>
      <c r="T22" s="113">
        <v>58.079725675096441</v>
      </c>
      <c r="U22" s="112">
        <v>978</v>
      </c>
      <c r="V22" s="114">
        <v>41.920274324903559</v>
      </c>
      <c r="X22" s="42">
        <v>7004</v>
      </c>
      <c r="Y22" s="113">
        <v>54.885980722513906</v>
      </c>
      <c r="Z22" s="112">
        <v>5284</v>
      </c>
      <c r="AA22" s="113">
        <v>75.44260422615649</v>
      </c>
      <c r="AB22" s="112">
        <v>1720</v>
      </c>
      <c r="AC22" s="114">
        <v>24.55739577384352</v>
      </c>
    </row>
    <row r="23" spans="2:29">
      <c r="B23" s="111" t="s">
        <v>99</v>
      </c>
      <c r="D23" s="42">
        <v>32794</v>
      </c>
      <c r="E23" s="112">
        <v>20364</v>
      </c>
      <c r="F23" s="113">
        <v>62.096725010672692</v>
      </c>
      <c r="G23" s="112">
        <v>12430</v>
      </c>
      <c r="H23" s="114">
        <v>37.903274989327308</v>
      </c>
      <c r="J23" s="42">
        <v>8620</v>
      </c>
      <c r="K23" s="113">
        <v>26.285296090748311</v>
      </c>
      <c r="L23" s="112">
        <v>3334</v>
      </c>
      <c r="M23" s="113">
        <v>38.677494199535957</v>
      </c>
      <c r="N23" s="112">
        <v>5286</v>
      </c>
      <c r="O23" s="114">
        <v>61.322505800464043</v>
      </c>
      <c r="Q23" s="42">
        <v>5894</v>
      </c>
      <c r="R23" s="113">
        <v>17.972799902421169</v>
      </c>
      <c r="S23" s="112">
        <v>3383</v>
      </c>
      <c r="T23" s="113">
        <v>57.397353240583648</v>
      </c>
      <c r="U23" s="112">
        <v>2511</v>
      </c>
      <c r="V23" s="114">
        <v>42.602646759416359</v>
      </c>
      <c r="X23" s="42">
        <v>18280</v>
      </c>
      <c r="Y23" s="113">
        <v>55.741904006830516</v>
      </c>
      <c r="Z23" s="112">
        <v>13647</v>
      </c>
      <c r="AA23" s="113">
        <v>74.655361050328224</v>
      </c>
      <c r="AB23" s="112">
        <v>4633</v>
      </c>
      <c r="AC23" s="114">
        <v>25.344638949671769</v>
      </c>
    </row>
    <row r="24" spans="2:29">
      <c r="B24" s="111" t="s">
        <v>100</v>
      </c>
      <c r="D24" s="42">
        <v>85644</v>
      </c>
      <c r="E24" s="112">
        <v>54361</v>
      </c>
      <c r="F24" s="113">
        <v>63.473214702722899</v>
      </c>
      <c r="G24" s="112">
        <v>31283</v>
      </c>
      <c r="H24" s="114">
        <v>36.526785297277101</v>
      </c>
      <c r="J24" s="42">
        <v>23644</v>
      </c>
      <c r="K24" s="113">
        <v>27.607304656484981</v>
      </c>
      <c r="L24" s="112">
        <v>10421</v>
      </c>
      <c r="M24" s="113">
        <v>44.074606665538823</v>
      </c>
      <c r="N24" s="112">
        <v>13223</v>
      </c>
      <c r="O24" s="114">
        <v>55.92539333446117</v>
      </c>
      <c r="Q24" s="42">
        <v>15344</v>
      </c>
      <c r="R24" s="113">
        <v>17.916024473401521</v>
      </c>
      <c r="S24" s="112">
        <v>9424</v>
      </c>
      <c r="T24" s="113">
        <v>61.418143899895718</v>
      </c>
      <c r="U24" s="112">
        <v>5920</v>
      </c>
      <c r="V24" s="114">
        <v>38.581856100104282</v>
      </c>
      <c r="X24" s="42">
        <v>46656</v>
      </c>
      <c r="Y24" s="113">
        <v>54.476670870113487</v>
      </c>
      <c r="Z24" s="112">
        <v>34516</v>
      </c>
      <c r="AA24" s="113">
        <v>73.979766803840874</v>
      </c>
      <c r="AB24" s="112">
        <v>12140</v>
      </c>
      <c r="AC24" s="114">
        <v>26.020233196159118</v>
      </c>
    </row>
    <row r="25" spans="2:29">
      <c r="B25" s="111" t="s">
        <v>101</v>
      </c>
      <c r="D25" s="42">
        <v>19138</v>
      </c>
      <c r="E25" s="112">
        <v>10213</v>
      </c>
      <c r="F25" s="113">
        <v>53.365032918800303</v>
      </c>
      <c r="G25" s="112">
        <v>8925</v>
      </c>
      <c r="H25" s="114">
        <v>46.634967081199697</v>
      </c>
      <c r="J25" s="42">
        <v>7970</v>
      </c>
      <c r="K25" s="113">
        <v>41.644894973351448</v>
      </c>
      <c r="L25" s="112">
        <v>2822</v>
      </c>
      <c r="M25" s="113">
        <v>35.407779171894603</v>
      </c>
      <c r="N25" s="112">
        <v>5148</v>
      </c>
      <c r="O25" s="114">
        <v>64.592220828105397</v>
      </c>
      <c r="Q25" s="42">
        <v>3476</v>
      </c>
      <c r="R25" s="113">
        <v>18.162817431288541</v>
      </c>
      <c r="S25" s="112">
        <v>1871</v>
      </c>
      <c r="T25" s="113">
        <v>53.826237054085148</v>
      </c>
      <c r="U25" s="112">
        <v>1605</v>
      </c>
      <c r="V25" s="114">
        <v>46.173762945914852</v>
      </c>
      <c r="X25" s="42">
        <v>7692</v>
      </c>
      <c r="Y25" s="113">
        <v>40.192287595360007</v>
      </c>
      <c r="Z25" s="112">
        <v>5520</v>
      </c>
      <c r="AA25" s="113">
        <v>71.762870514820605</v>
      </c>
      <c r="AB25" s="112">
        <v>2172</v>
      </c>
      <c r="AC25" s="114">
        <v>28.237129485179409</v>
      </c>
    </row>
    <row r="26" spans="2:29">
      <c r="B26" s="111" t="s">
        <v>102</v>
      </c>
      <c r="D26" s="42">
        <v>6516</v>
      </c>
      <c r="E26" s="112">
        <v>4118</v>
      </c>
      <c r="F26" s="113">
        <v>63.19828115408226</v>
      </c>
      <c r="G26" s="112">
        <v>2398</v>
      </c>
      <c r="H26" s="114">
        <v>36.80171884591774</v>
      </c>
      <c r="J26" s="42">
        <v>1187</v>
      </c>
      <c r="K26" s="113">
        <v>18.216697360343769</v>
      </c>
      <c r="L26" s="112">
        <v>449</v>
      </c>
      <c r="M26" s="113">
        <v>37.826453243470937</v>
      </c>
      <c r="N26" s="112">
        <v>738</v>
      </c>
      <c r="O26" s="114">
        <v>62.173546756529063</v>
      </c>
      <c r="Q26" s="42">
        <v>891</v>
      </c>
      <c r="R26" s="113">
        <v>13.674033149171271</v>
      </c>
      <c r="S26" s="112">
        <v>450</v>
      </c>
      <c r="T26" s="113">
        <v>50.505050505050512</v>
      </c>
      <c r="U26" s="112">
        <v>441</v>
      </c>
      <c r="V26" s="114">
        <v>49.494949494949488</v>
      </c>
      <c r="X26" s="42">
        <v>4438</v>
      </c>
      <c r="Y26" s="113">
        <v>68.109269490484962</v>
      </c>
      <c r="Z26" s="112">
        <v>3219</v>
      </c>
      <c r="AA26" s="113">
        <v>72.532672374943658</v>
      </c>
      <c r="AB26" s="112">
        <v>1219</v>
      </c>
      <c r="AC26" s="114">
        <v>27.467327625056331</v>
      </c>
    </row>
    <row r="27" spans="2:29">
      <c r="B27" s="111" t="s">
        <v>103</v>
      </c>
      <c r="D27" s="42">
        <v>24439</v>
      </c>
      <c r="E27" s="112">
        <v>14942</v>
      </c>
      <c r="F27" s="113">
        <v>61.139981177625927</v>
      </c>
      <c r="G27" s="112">
        <v>9497</v>
      </c>
      <c r="H27" s="114">
        <v>38.860018822374073</v>
      </c>
      <c r="J27" s="42">
        <v>5939</v>
      </c>
      <c r="K27" s="113">
        <v>24.301321658005651</v>
      </c>
      <c r="L27" s="112">
        <v>2268</v>
      </c>
      <c r="M27" s="113">
        <v>38.188247179659882</v>
      </c>
      <c r="N27" s="112">
        <v>3671</v>
      </c>
      <c r="O27" s="114">
        <v>61.811752820340118</v>
      </c>
      <c r="Q27" s="42">
        <v>4371</v>
      </c>
      <c r="R27" s="113">
        <v>17.885347190965259</v>
      </c>
      <c r="S27" s="112">
        <v>2373</v>
      </c>
      <c r="T27" s="113">
        <v>54.289636238846953</v>
      </c>
      <c r="U27" s="112">
        <v>1998</v>
      </c>
      <c r="V27" s="114">
        <v>45.710363761153047</v>
      </c>
      <c r="X27" s="42">
        <v>14129</v>
      </c>
      <c r="Y27" s="113">
        <v>57.813331151029089</v>
      </c>
      <c r="Z27" s="112">
        <v>10301</v>
      </c>
      <c r="AA27" s="113">
        <v>72.906787458418847</v>
      </c>
      <c r="AB27" s="112">
        <v>3828</v>
      </c>
      <c r="AC27" s="114">
        <v>27.093212541581149</v>
      </c>
    </row>
    <row r="28" spans="2:29">
      <c r="B28" s="111" t="s">
        <v>104</v>
      </c>
      <c r="D28" s="42">
        <v>4279</v>
      </c>
      <c r="E28" s="112">
        <v>2750</v>
      </c>
      <c r="F28" s="113">
        <v>64.267352185089976</v>
      </c>
      <c r="G28" s="112">
        <v>1529</v>
      </c>
      <c r="H28" s="114">
        <v>35.732647814910017</v>
      </c>
      <c r="J28" s="42">
        <v>692</v>
      </c>
      <c r="K28" s="113">
        <v>16.17200280439355</v>
      </c>
      <c r="L28" s="112">
        <v>272</v>
      </c>
      <c r="M28" s="113">
        <v>39.306358381502889</v>
      </c>
      <c r="N28" s="112">
        <v>420</v>
      </c>
      <c r="O28" s="114">
        <v>60.693641618497111</v>
      </c>
      <c r="Q28" s="42">
        <v>754</v>
      </c>
      <c r="R28" s="113">
        <v>17.620939471839211</v>
      </c>
      <c r="S28" s="112">
        <v>415</v>
      </c>
      <c r="T28" s="113">
        <v>55.03978779840849</v>
      </c>
      <c r="U28" s="112">
        <v>339</v>
      </c>
      <c r="V28" s="114">
        <v>44.96021220159151</v>
      </c>
      <c r="X28" s="42">
        <v>2833</v>
      </c>
      <c r="Y28" s="113">
        <v>66.207057723767235</v>
      </c>
      <c r="Z28" s="112">
        <v>2063</v>
      </c>
      <c r="AA28" s="113">
        <v>72.82033180374161</v>
      </c>
      <c r="AB28" s="112">
        <v>770</v>
      </c>
      <c r="AC28" s="114">
        <v>27.17966819625838</v>
      </c>
    </row>
    <row r="29" spans="2:29">
      <c r="B29" s="111" t="s">
        <v>105</v>
      </c>
      <c r="D29" s="42">
        <v>588</v>
      </c>
      <c r="E29" s="112">
        <v>310</v>
      </c>
      <c r="F29" s="113">
        <v>52.721088435374163</v>
      </c>
      <c r="G29" s="112">
        <v>278</v>
      </c>
      <c r="H29" s="114">
        <v>47.278911564625851</v>
      </c>
      <c r="J29" s="42">
        <v>357</v>
      </c>
      <c r="K29" s="113">
        <v>60.714285714285708</v>
      </c>
      <c r="L29" s="112">
        <v>136</v>
      </c>
      <c r="M29" s="113">
        <v>38.095238095238088</v>
      </c>
      <c r="N29" s="112">
        <v>221</v>
      </c>
      <c r="O29" s="114">
        <v>61.904761904761912</v>
      </c>
      <c r="Q29" s="42">
        <v>74</v>
      </c>
      <c r="R29" s="113">
        <v>12.585034013605441</v>
      </c>
      <c r="S29" s="112">
        <v>51</v>
      </c>
      <c r="T29" s="113">
        <v>68.918918918918919</v>
      </c>
      <c r="U29" s="112">
        <v>23</v>
      </c>
      <c r="V29" s="114">
        <v>31.081081081081081</v>
      </c>
      <c r="X29" s="42">
        <v>157</v>
      </c>
      <c r="Y29" s="113">
        <v>26.700680272108841</v>
      </c>
      <c r="Z29" s="112">
        <v>123</v>
      </c>
      <c r="AA29" s="113">
        <v>78.343949044585997</v>
      </c>
      <c r="AB29" s="112">
        <v>34</v>
      </c>
      <c r="AC29" s="114">
        <v>21.65605095541401</v>
      </c>
    </row>
    <row r="30" spans="2:29">
      <c r="B30" s="115" t="s">
        <v>106</v>
      </c>
      <c r="D30" s="44">
        <v>948</v>
      </c>
      <c r="E30" s="116">
        <v>491</v>
      </c>
      <c r="F30" s="117">
        <v>51.793248945147667</v>
      </c>
      <c r="G30" s="116">
        <v>457</v>
      </c>
      <c r="H30" s="118">
        <v>48.206751054852319</v>
      </c>
      <c r="J30" s="44">
        <v>533</v>
      </c>
      <c r="K30" s="117">
        <v>56.223628691983123</v>
      </c>
      <c r="L30" s="116">
        <v>183</v>
      </c>
      <c r="M30" s="117">
        <v>34.333958724202631</v>
      </c>
      <c r="N30" s="116">
        <v>350</v>
      </c>
      <c r="O30" s="118">
        <v>65.666041275797369</v>
      </c>
      <c r="Q30" s="44">
        <v>156</v>
      </c>
      <c r="R30" s="117">
        <v>16.455696202531641</v>
      </c>
      <c r="S30" s="116">
        <v>107</v>
      </c>
      <c r="T30" s="117">
        <v>68.589743589743591</v>
      </c>
      <c r="U30" s="116">
        <v>49</v>
      </c>
      <c r="V30" s="118">
        <v>31.410256410256409</v>
      </c>
      <c r="X30" s="44">
        <v>259</v>
      </c>
      <c r="Y30" s="117">
        <v>27.320675105485229</v>
      </c>
      <c r="Z30" s="116">
        <v>201</v>
      </c>
      <c r="AA30" s="117">
        <v>77.60617760617761</v>
      </c>
      <c r="AB30" s="116">
        <v>58</v>
      </c>
      <c r="AC30" s="118">
        <v>22.39382239382239</v>
      </c>
    </row>
    <row r="31" spans="2:29" ht="8" customHeight="1"/>
    <row r="32" spans="2:29">
      <c r="B32" s="119" t="s">
        <v>49</v>
      </c>
      <c r="D32" s="120">
        <v>655276</v>
      </c>
      <c r="E32" s="121">
        <v>405408</v>
      </c>
      <c r="F32" s="122">
        <v>61.868281456973847</v>
      </c>
      <c r="G32" s="121">
        <v>249868</v>
      </c>
      <c r="H32" s="123">
        <v>38.131718543026153</v>
      </c>
      <c r="J32" s="120">
        <v>176965</v>
      </c>
      <c r="K32" s="122">
        <v>27.00617754961268</v>
      </c>
      <c r="L32" s="121">
        <v>71413</v>
      </c>
      <c r="M32" s="122">
        <v>40.354307348910801</v>
      </c>
      <c r="N32" s="121">
        <v>105552</v>
      </c>
      <c r="O32" s="123">
        <v>59.645692651089199</v>
      </c>
      <c r="Q32" s="120">
        <v>126175</v>
      </c>
      <c r="R32" s="122">
        <v>19.25524511808765</v>
      </c>
      <c r="S32" s="121">
        <v>74571</v>
      </c>
      <c r="T32" s="122">
        <v>59.101248266296807</v>
      </c>
      <c r="U32" s="121">
        <v>51604</v>
      </c>
      <c r="V32" s="123">
        <v>40.898751733703193</v>
      </c>
      <c r="X32" s="120">
        <v>352136</v>
      </c>
      <c r="Y32" s="122">
        <v>53.738577332299677</v>
      </c>
      <c r="Z32" s="121">
        <v>259424</v>
      </c>
      <c r="AA32" s="122">
        <v>73.671535997455521</v>
      </c>
      <c r="AB32" s="121">
        <v>92712</v>
      </c>
      <c r="AC32" s="123">
        <v>26.328464002544472</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233</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219</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224</v>
      </c>
      <c r="K8" s="202"/>
      <c r="L8" s="202"/>
      <c r="M8" s="202"/>
      <c r="N8" s="202"/>
      <c r="O8" s="213"/>
      <c r="Q8" s="212" t="s">
        <v>225</v>
      </c>
      <c r="R8" s="202"/>
      <c r="S8" s="202"/>
      <c r="T8" s="202"/>
      <c r="U8" s="202"/>
      <c r="V8" s="213"/>
      <c r="X8" s="212" t="s">
        <v>226</v>
      </c>
      <c r="Y8" s="202"/>
      <c r="Z8" s="202"/>
      <c r="AA8" s="202"/>
      <c r="AB8" s="202"/>
      <c r="AC8" s="213"/>
    </row>
    <row r="9" spans="1:29" ht="22" customHeight="1">
      <c r="B9" s="223"/>
      <c r="D9" s="217" t="s">
        <v>119</v>
      </c>
      <c r="E9" s="219" t="s">
        <v>120</v>
      </c>
      <c r="F9" s="211"/>
      <c r="G9" s="219" t="s">
        <v>121</v>
      </c>
      <c r="H9" s="211"/>
      <c r="J9" s="217" t="s">
        <v>119</v>
      </c>
      <c r="K9" s="233" t="s">
        <v>230</v>
      </c>
      <c r="L9" s="219" t="s">
        <v>120</v>
      </c>
      <c r="M9" s="211"/>
      <c r="N9" s="219" t="s">
        <v>121</v>
      </c>
      <c r="O9" s="211"/>
      <c r="Q9" s="217" t="s">
        <v>119</v>
      </c>
      <c r="R9" s="233" t="s">
        <v>230</v>
      </c>
      <c r="S9" s="219" t="s">
        <v>120</v>
      </c>
      <c r="T9" s="211"/>
      <c r="U9" s="219" t="s">
        <v>121</v>
      </c>
      <c r="V9" s="211"/>
      <c r="X9" s="217" t="s">
        <v>119</v>
      </c>
      <c r="Y9" s="233" t="s">
        <v>230</v>
      </c>
      <c r="Z9" s="219" t="s">
        <v>120</v>
      </c>
      <c r="AA9" s="211"/>
      <c r="AB9" s="219" t="s">
        <v>121</v>
      </c>
      <c r="AC9" s="211"/>
    </row>
    <row r="10" spans="1:29" ht="37" customHeight="1">
      <c r="B10" s="224"/>
      <c r="D10" s="218"/>
      <c r="E10" s="13" t="s">
        <v>119</v>
      </c>
      <c r="F10" s="25" t="s">
        <v>231</v>
      </c>
      <c r="G10" s="13" t="s">
        <v>119</v>
      </c>
      <c r="H10" s="26" t="s">
        <v>231</v>
      </c>
      <c r="J10" s="218"/>
      <c r="K10" s="220"/>
      <c r="L10" s="13" t="s">
        <v>119</v>
      </c>
      <c r="M10" s="25" t="s">
        <v>231</v>
      </c>
      <c r="N10" s="13" t="s">
        <v>119</v>
      </c>
      <c r="O10" s="26" t="s">
        <v>231</v>
      </c>
      <c r="Q10" s="218"/>
      <c r="R10" s="220"/>
      <c r="S10" s="13" t="s">
        <v>119</v>
      </c>
      <c r="T10" s="25" t="s">
        <v>231</v>
      </c>
      <c r="U10" s="13" t="s">
        <v>119</v>
      </c>
      <c r="V10" s="26" t="s">
        <v>231</v>
      </c>
      <c r="X10" s="218"/>
      <c r="Y10" s="220"/>
      <c r="Z10" s="13" t="s">
        <v>119</v>
      </c>
      <c r="AA10" s="25" t="s">
        <v>231</v>
      </c>
      <c r="AB10" s="13" t="s">
        <v>119</v>
      </c>
      <c r="AC10" s="26" t="s">
        <v>231</v>
      </c>
    </row>
    <row r="11" spans="1:29" ht="4.5" customHeight="1"/>
    <row r="12" spans="1:29">
      <c r="B12" s="107" t="s">
        <v>88</v>
      </c>
      <c r="D12" s="40">
        <v>118551</v>
      </c>
      <c r="E12" s="108">
        <v>76587</v>
      </c>
      <c r="F12" s="109">
        <v>64.602576106485827</v>
      </c>
      <c r="G12" s="108">
        <v>41964</v>
      </c>
      <c r="H12" s="110">
        <v>35.397423893514187</v>
      </c>
      <c r="J12" s="40">
        <v>26211</v>
      </c>
      <c r="K12" s="109">
        <v>22.109471872864841</v>
      </c>
      <c r="L12" s="108">
        <v>11368</v>
      </c>
      <c r="M12" s="109">
        <v>43.371103735073063</v>
      </c>
      <c r="N12" s="108">
        <v>14843</v>
      </c>
      <c r="O12" s="110">
        <v>56.628896264926937</v>
      </c>
      <c r="Q12" s="40">
        <v>31988</v>
      </c>
      <c r="R12" s="109">
        <v>26.982480114043749</v>
      </c>
      <c r="S12" s="108">
        <v>22792</v>
      </c>
      <c r="T12" s="109">
        <v>71.251719394773033</v>
      </c>
      <c r="U12" s="108">
        <v>9196</v>
      </c>
      <c r="V12" s="110">
        <v>28.748280605226959</v>
      </c>
      <c r="X12" s="40">
        <v>60352</v>
      </c>
      <c r="Y12" s="109">
        <v>50.90804801309141</v>
      </c>
      <c r="Z12" s="108">
        <v>42427</v>
      </c>
      <c r="AA12" s="109">
        <v>70.299244432661723</v>
      </c>
      <c r="AB12" s="108">
        <v>17925</v>
      </c>
      <c r="AC12" s="110">
        <v>29.70075556733828</v>
      </c>
    </row>
    <row r="13" spans="1:29">
      <c r="B13" s="111" t="s">
        <v>89</v>
      </c>
      <c r="D13" s="42">
        <v>18320</v>
      </c>
      <c r="E13" s="112">
        <v>11709</v>
      </c>
      <c r="F13" s="113">
        <v>63.91375545851529</v>
      </c>
      <c r="G13" s="112">
        <v>6611</v>
      </c>
      <c r="H13" s="114">
        <v>36.086244541484717</v>
      </c>
      <c r="J13" s="42">
        <v>3342</v>
      </c>
      <c r="K13" s="113">
        <v>18.242358078602621</v>
      </c>
      <c r="L13" s="112">
        <v>1467</v>
      </c>
      <c r="M13" s="113">
        <v>43.895870736086167</v>
      </c>
      <c r="N13" s="112">
        <v>1875</v>
      </c>
      <c r="O13" s="114">
        <v>56.104129263913833</v>
      </c>
      <c r="Q13" s="42">
        <v>4271</v>
      </c>
      <c r="R13" s="113">
        <v>23.313318777292579</v>
      </c>
      <c r="S13" s="112">
        <v>2723</v>
      </c>
      <c r="T13" s="113">
        <v>63.755560758604553</v>
      </c>
      <c r="U13" s="112">
        <v>1548</v>
      </c>
      <c r="V13" s="114">
        <v>36.244439241395462</v>
      </c>
      <c r="X13" s="42">
        <v>10707</v>
      </c>
      <c r="Y13" s="113">
        <v>58.444323144104807</v>
      </c>
      <c r="Z13" s="112">
        <v>7519</v>
      </c>
      <c r="AA13" s="113">
        <v>70.225086392079945</v>
      </c>
      <c r="AB13" s="112">
        <v>3188</v>
      </c>
      <c r="AC13" s="114">
        <v>29.774913607920048</v>
      </c>
    </row>
    <row r="14" spans="1:29">
      <c r="B14" s="111" t="s">
        <v>90</v>
      </c>
      <c r="D14" s="42">
        <v>16979</v>
      </c>
      <c r="E14" s="112">
        <v>10959</v>
      </c>
      <c r="F14" s="113">
        <v>64.544437246009778</v>
      </c>
      <c r="G14" s="112">
        <v>6020</v>
      </c>
      <c r="H14" s="114">
        <v>35.455562753990222</v>
      </c>
      <c r="J14" s="42">
        <v>3635</v>
      </c>
      <c r="K14" s="113">
        <v>21.408799104776492</v>
      </c>
      <c r="L14" s="112">
        <v>1560</v>
      </c>
      <c r="M14" s="113">
        <v>42.916093535075653</v>
      </c>
      <c r="N14" s="112">
        <v>2075</v>
      </c>
      <c r="O14" s="114">
        <v>57.083906464924347</v>
      </c>
      <c r="Q14" s="42">
        <v>3895</v>
      </c>
      <c r="R14" s="113">
        <v>22.94010247953354</v>
      </c>
      <c r="S14" s="112">
        <v>2311</v>
      </c>
      <c r="T14" s="113">
        <v>59.332477535301663</v>
      </c>
      <c r="U14" s="112">
        <v>1584</v>
      </c>
      <c r="V14" s="114">
        <v>40.66752246469833</v>
      </c>
      <c r="X14" s="42">
        <v>9449</v>
      </c>
      <c r="Y14" s="113">
        <v>55.651098415689972</v>
      </c>
      <c r="Z14" s="112">
        <v>7088</v>
      </c>
      <c r="AA14" s="113">
        <v>75.013228913112499</v>
      </c>
      <c r="AB14" s="112">
        <v>2361</v>
      </c>
      <c r="AC14" s="114">
        <v>24.986771086887501</v>
      </c>
    </row>
    <row r="15" spans="1:29">
      <c r="B15" s="111" t="s">
        <v>91</v>
      </c>
      <c r="D15" s="42">
        <v>15700</v>
      </c>
      <c r="E15" s="112">
        <v>9659</v>
      </c>
      <c r="F15" s="113">
        <v>61.522292993630579</v>
      </c>
      <c r="G15" s="112">
        <v>6041</v>
      </c>
      <c r="H15" s="114">
        <v>38.477707006369428</v>
      </c>
      <c r="J15" s="42">
        <v>4459</v>
      </c>
      <c r="K15" s="113">
        <v>28.401273885350321</v>
      </c>
      <c r="L15" s="112">
        <v>2030</v>
      </c>
      <c r="M15" s="113">
        <v>45.525902668759812</v>
      </c>
      <c r="N15" s="112">
        <v>2429</v>
      </c>
      <c r="O15" s="114">
        <v>54.474097331240188</v>
      </c>
      <c r="Q15" s="42">
        <v>3855</v>
      </c>
      <c r="R15" s="113">
        <v>24.554140127388539</v>
      </c>
      <c r="S15" s="112">
        <v>2404</v>
      </c>
      <c r="T15" s="113">
        <v>62.360570687418942</v>
      </c>
      <c r="U15" s="112">
        <v>1451</v>
      </c>
      <c r="V15" s="114">
        <v>37.639429312581058</v>
      </c>
      <c r="X15" s="42">
        <v>7386</v>
      </c>
      <c r="Y15" s="113">
        <v>47.044585987261136</v>
      </c>
      <c r="Z15" s="112">
        <v>5225</v>
      </c>
      <c r="AA15" s="113">
        <v>70.741944218792312</v>
      </c>
      <c r="AB15" s="112">
        <v>2161</v>
      </c>
      <c r="AC15" s="114">
        <v>29.258055781207691</v>
      </c>
    </row>
    <row r="16" spans="1:29">
      <c r="B16" s="111" t="s">
        <v>92</v>
      </c>
      <c r="D16" s="42">
        <v>22899</v>
      </c>
      <c r="E16" s="112">
        <v>13326</v>
      </c>
      <c r="F16" s="113">
        <v>58.194680990436268</v>
      </c>
      <c r="G16" s="112">
        <v>9573</v>
      </c>
      <c r="H16" s="114">
        <v>41.805319009563732</v>
      </c>
      <c r="J16" s="42">
        <v>8946</v>
      </c>
      <c r="K16" s="113">
        <v>39.067208175029478</v>
      </c>
      <c r="L16" s="112">
        <v>3887</v>
      </c>
      <c r="M16" s="113">
        <v>43.449586407332887</v>
      </c>
      <c r="N16" s="112">
        <v>5059</v>
      </c>
      <c r="O16" s="114">
        <v>56.550413592667113</v>
      </c>
      <c r="Q16" s="42">
        <v>6134</v>
      </c>
      <c r="R16" s="113">
        <v>26.787195947421282</v>
      </c>
      <c r="S16" s="112">
        <v>3946</v>
      </c>
      <c r="T16" s="113">
        <v>64.329964134333224</v>
      </c>
      <c r="U16" s="112">
        <v>2188</v>
      </c>
      <c r="V16" s="114">
        <v>35.670035865666783</v>
      </c>
      <c r="X16" s="42">
        <v>7819</v>
      </c>
      <c r="Y16" s="113">
        <v>34.145595877549241</v>
      </c>
      <c r="Z16" s="112">
        <v>5493</v>
      </c>
      <c r="AA16" s="113">
        <v>70.251950377286093</v>
      </c>
      <c r="AB16" s="112">
        <v>2326</v>
      </c>
      <c r="AC16" s="114">
        <v>29.7480496227139</v>
      </c>
    </row>
    <row r="17" spans="2:29">
      <c r="B17" s="111" t="s">
        <v>93</v>
      </c>
      <c r="D17" s="42">
        <v>5911</v>
      </c>
      <c r="E17" s="112">
        <v>3518</v>
      </c>
      <c r="F17" s="113">
        <v>59.516156318727788</v>
      </c>
      <c r="G17" s="112">
        <v>2393</v>
      </c>
      <c r="H17" s="114">
        <v>40.483843681272212</v>
      </c>
      <c r="J17" s="42">
        <v>1693</v>
      </c>
      <c r="K17" s="113">
        <v>28.6415158179665</v>
      </c>
      <c r="L17" s="112">
        <v>718</v>
      </c>
      <c r="M17" s="113">
        <v>42.409923213230947</v>
      </c>
      <c r="N17" s="112">
        <v>975</v>
      </c>
      <c r="O17" s="114">
        <v>57.590076786769053</v>
      </c>
      <c r="Q17" s="42">
        <v>1380</v>
      </c>
      <c r="R17" s="113">
        <v>23.346303501945521</v>
      </c>
      <c r="S17" s="112">
        <v>783</v>
      </c>
      <c r="T17" s="113">
        <v>56.739130434782624</v>
      </c>
      <c r="U17" s="112">
        <v>597</v>
      </c>
      <c r="V17" s="114">
        <v>43.260869565217391</v>
      </c>
      <c r="X17" s="42">
        <v>2838</v>
      </c>
      <c r="Y17" s="113">
        <v>48.012180680087972</v>
      </c>
      <c r="Z17" s="112">
        <v>2017</v>
      </c>
      <c r="AA17" s="113">
        <v>71.07117688513037</v>
      </c>
      <c r="AB17" s="112">
        <v>821</v>
      </c>
      <c r="AC17" s="114">
        <v>28.92882311486963</v>
      </c>
    </row>
    <row r="18" spans="2:29">
      <c r="B18" s="111" t="s">
        <v>94</v>
      </c>
      <c r="D18" s="42">
        <v>51948</v>
      </c>
      <c r="E18" s="112">
        <v>32371</v>
      </c>
      <c r="F18" s="113">
        <v>62.314237314237317</v>
      </c>
      <c r="G18" s="112">
        <v>19577</v>
      </c>
      <c r="H18" s="114">
        <v>37.685762685762683</v>
      </c>
      <c r="J18" s="42">
        <v>10226</v>
      </c>
      <c r="K18" s="113">
        <v>19.685069685069681</v>
      </c>
      <c r="L18" s="112">
        <v>4386</v>
      </c>
      <c r="M18" s="113">
        <v>42.890670839037753</v>
      </c>
      <c r="N18" s="112">
        <v>5840</v>
      </c>
      <c r="O18" s="114">
        <v>57.109329160962247</v>
      </c>
      <c r="Q18" s="42">
        <v>10067</v>
      </c>
      <c r="R18" s="113">
        <v>19.378994378994381</v>
      </c>
      <c r="S18" s="112">
        <v>5755</v>
      </c>
      <c r="T18" s="113">
        <v>57.166981225787232</v>
      </c>
      <c r="U18" s="112">
        <v>4312</v>
      </c>
      <c r="V18" s="114">
        <v>42.833018774212768</v>
      </c>
      <c r="X18" s="42">
        <v>31655</v>
      </c>
      <c r="Y18" s="113">
        <v>60.935935935935937</v>
      </c>
      <c r="Z18" s="112">
        <v>22230</v>
      </c>
      <c r="AA18" s="113">
        <v>70.225872689938399</v>
      </c>
      <c r="AB18" s="112">
        <v>9425</v>
      </c>
      <c r="AC18" s="114">
        <v>29.774127310061601</v>
      </c>
    </row>
    <row r="19" spans="2:29">
      <c r="B19" s="111" t="s">
        <v>95</v>
      </c>
      <c r="D19" s="42">
        <v>30785</v>
      </c>
      <c r="E19" s="112">
        <v>19749</v>
      </c>
      <c r="F19" s="113">
        <v>64.151372421633909</v>
      </c>
      <c r="G19" s="112">
        <v>11036</v>
      </c>
      <c r="H19" s="114">
        <v>35.848627578366091</v>
      </c>
      <c r="J19" s="42">
        <v>6316</v>
      </c>
      <c r="K19" s="113">
        <v>20.51648530128309</v>
      </c>
      <c r="L19" s="112">
        <v>2709</v>
      </c>
      <c r="M19" s="113">
        <v>42.891070297656753</v>
      </c>
      <c r="N19" s="112">
        <v>3607</v>
      </c>
      <c r="O19" s="114">
        <v>57.108929702343261</v>
      </c>
      <c r="Q19" s="42">
        <v>6745</v>
      </c>
      <c r="R19" s="113">
        <v>21.910021114178981</v>
      </c>
      <c r="S19" s="112">
        <v>4406</v>
      </c>
      <c r="T19" s="113">
        <v>65.322461082283169</v>
      </c>
      <c r="U19" s="112">
        <v>2339</v>
      </c>
      <c r="V19" s="114">
        <v>34.677538917716817</v>
      </c>
      <c r="X19" s="42">
        <v>17724</v>
      </c>
      <c r="Y19" s="113">
        <v>57.573493584537928</v>
      </c>
      <c r="Z19" s="112">
        <v>12634</v>
      </c>
      <c r="AA19" s="113">
        <v>71.281877679981946</v>
      </c>
      <c r="AB19" s="112">
        <v>5090</v>
      </c>
      <c r="AC19" s="114">
        <v>28.71812232001805</v>
      </c>
    </row>
    <row r="20" spans="2:29">
      <c r="B20" s="111" t="s">
        <v>96</v>
      </c>
      <c r="D20" s="42">
        <v>113919</v>
      </c>
      <c r="E20" s="112">
        <v>71072</v>
      </c>
      <c r="F20" s="113">
        <v>62.388188098561258</v>
      </c>
      <c r="G20" s="112">
        <v>42847</v>
      </c>
      <c r="H20" s="114">
        <v>37.611811901438742</v>
      </c>
      <c r="J20" s="42">
        <v>32402</v>
      </c>
      <c r="K20" s="113">
        <v>28.443016529288361</v>
      </c>
      <c r="L20" s="112">
        <v>14338</v>
      </c>
      <c r="M20" s="113">
        <v>44.250354916363193</v>
      </c>
      <c r="N20" s="112">
        <v>18064</v>
      </c>
      <c r="O20" s="114">
        <v>55.749645083636807</v>
      </c>
      <c r="Q20" s="42">
        <v>26155</v>
      </c>
      <c r="R20" s="113">
        <v>22.959295639884481</v>
      </c>
      <c r="S20" s="112">
        <v>16840</v>
      </c>
      <c r="T20" s="113">
        <v>64.385394761995798</v>
      </c>
      <c r="U20" s="112">
        <v>9315</v>
      </c>
      <c r="V20" s="114">
        <v>35.614605238004202</v>
      </c>
      <c r="X20" s="42">
        <v>55362</v>
      </c>
      <c r="Y20" s="113">
        <v>48.597687830827169</v>
      </c>
      <c r="Z20" s="112">
        <v>39894</v>
      </c>
      <c r="AA20" s="113">
        <v>72.060257938658296</v>
      </c>
      <c r="AB20" s="112">
        <v>15468</v>
      </c>
      <c r="AC20" s="114">
        <v>27.939742061341711</v>
      </c>
    </row>
    <row r="21" spans="2:29">
      <c r="B21" s="111" t="s">
        <v>97</v>
      </c>
      <c r="D21" s="42">
        <v>65759</v>
      </c>
      <c r="E21" s="112">
        <v>39892</v>
      </c>
      <c r="F21" s="113">
        <v>60.663939536793443</v>
      </c>
      <c r="G21" s="112">
        <v>25867</v>
      </c>
      <c r="H21" s="114">
        <v>39.336060463206557</v>
      </c>
      <c r="J21" s="42">
        <v>19693</v>
      </c>
      <c r="K21" s="113">
        <v>29.94723155765751</v>
      </c>
      <c r="L21" s="112">
        <v>7783</v>
      </c>
      <c r="M21" s="113">
        <v>39.521657441730561</v>
      </c>
      <c r="N21" s="112">
        <v>11910</v>
      </c>
      <c r="O21" s="114">
        <v>60.478342558269439</v>
      </c>
      <c r="Q21" s="42">
        <v>15077</v>
      </c>
      <c r="R21" s="113">
        <v>22.927660092154689</v>
      </c>
      <c r="S21" s="112">
        <v>9811</v>
      </c>
      <c r="T21" s="113">
        <v>65.072627180473575</v>
      </c>
      <c r="U21" s="112">
        <v>5266</v>
      </c>
      <c r="V21" s="114">
        <v>34.927372819526433</v>
      </c>
      <c r="X21" s="42">
        <v>30989</v>
      </c>
      <c r="Y21" s="113">
        <v>47.125108350187809</v>
      </c>
      <c r="Z21" s="112">
        <v>22298</v>
      </c>
      <c r="AA21" s="113">
        <v>71.954564522895225</v>
      </c>
      <c r="AB21" s="112">
        <v>8691</v>
      </c>
      <c r="AC21" s="114">
        <v>28.045435477104778</v>
      </c>
    </row>
    <row r="22" spans="2:29">
      <c r="B22" s="111" t="s">
        <v>98</v>
      </c>
      <c r="D22" s="42">
        <v>12575</v>
      </c>
      <c r="E22" s="112">
        <v>7930</v>
      </c>
      <c r="F22" s="113">
        <v>63.061630218687867</v>
      </c>
      <c r="G22" s="112">
        <v>4645</v>
      </c>
      <c r="H22" s="114">
        <v>36.938369781312133</v>
      </c>
      <c r="J22" s="42">
        <v>3511</v>
      </c>
      <c r="K22" s="113">
        <v>27.920477137176938</v>
      </c>
      <c r="L22" s="112">
        <v>1491</v>
      </c>
      <c r="M22" s="113">
        <v>42.46653375106807</v>
      </c>
      <c r="N22" s="112">
        <v>2020</v>
      </c>
      <c r="O22" s="114">
        <v>57.53346624893193</v>
      </c>
      <c r="Q22" s="42">
        <v>2709</v>
      </c>
      <c r="R22" s="113">
        <v>21.5427435387674</v>
      </c>
      <c r="S22" s="112">
        <v>1757</v>
      </c>
      <c r="T22" s="113">
        <v>64.857881136950908</v>
      </c>
      <c r="U22" s="112">
        <v>952</v>
      </c>
      <c r="V22" s="114">
        <v>35.142118863049092</v>
      </c>
      <c r="X22" s="42">
        <v>6355</v>
      </c>
      <c r="Y22" s="113">
        <v>50.536779324055672</v>
      </c>
      <c r="Z22" s="112">
        <v>4682</v>
      </c>
      <c r="AA22" s="113">
        <v>73.674272226593231</v>
      </c>
      <c r="AB22" s="112">
        <v>1673</v>
      </c>
      <c r="AC22" s="114">
        <v>26.325727773406761</v>
      </c>
    </row>
    <row r="23" spans="2:29">
      <c r="B23" s="111" t="s">
        <v>99</v>
      </c>
      <c r="D23" s="42">
        <v>37475</v>
      </c>
      <c r="E23" s="112">
        <v>21913</v>
      </c>
      <c r="F23" s="113">
        <v>58.473649099399609</v>
      </c>
      <c r="G23" s="112">
        <v>15562</v>
      </c>
      <c r="H23" s="114">
        <v>41.526350900600399</v>
      </c>
      <c r="J23" s="42">
        <v>11824</v>
      </c>
      <c r="K23" s="113">
        <v>31.551701134089399</v>
      </c>
      <c r="L23" s="112">
        <v>4451</v>
      </c>
      <c r="M23" s="113">
        <v>37.643775372124487</v>
      </c>
      <c r="N23" s="112">
        <v>7373</v>
      </c>
      <c r="O23" s="114">
        <v>62.356224627875513</v>
      </c>
      <c r="Q23" s="42">
        <v>7159</v>
      </c>
      <c r="R23" s="113">
        <v>19.10340226817878</v>
      </c>
      <c r="S23" s="112">
        <v>4217</v>
      </c>
      <c r="T23" s="113">
        <v>58.904874982539447</v>
      </c>
      <c r="U23" s="112">
        <v>2942</v>
      </c>
      <c r="V23" s="114">
        <v>41.095125017460539</v>
      </c>
      <c r="X23" s="42">
        <v>18492</v>
      </c>
      <c r="Y23" s="113">
        <v>49.344896597731818</v>
      </c>
      <c r="Z23" s="112">
        <v>13245</v>
      </c>
      <c r="AA23" s="113">
        <v>71.625567813108376</v>
      </c>
      <c r="AB23" s="112">
        <v>5247</v>
      </c>
      <c r="AC23" s="114">
        <v>28.374432186891632</v>
      </c>
    </row>
    <row r="24" spans="2:29">
      <c r="B24" s="111" t="s">
        <v>100</v>
      </c>
      <c r="D24" s="42">
        <v>67263</v>
      </c>
      <c r="E24" s="112">
        <v>43585</v>
      </c>
      <c r="F24" s="113">
        <v>64.797882937127397</v>
      </c>
      <c r="G24" s="112">
        <v>23678</v>
      </c>
      <c r="H24" s="114">
        <v>35.20211706287261</v>
      </c>
      <c r="J24" s="42">
        <v>16530</v>
      </c>
      <c r="K24" s="113">
        <v>24.575175059096381</v>
      </c>
      <c r="L24" s="112">
        <v>7490</v>
      </c>
      <c r="M24" s="113">
        <v>45.311554748941319</v>
      </c>
      <c r="N24" s="112">
        <v>9040</v>
      </c>
      <c r="O24" s="114">
        <v>54.688445251058681</v>
      </c>
      <c r="Q24" s="42">
        <v>14764</v>
      </c>
      <c r="R24" s="113">
        <v>21.949660288717421</v>
      </c>
      <c r="S24" s="112">
        <v>9932</v>
      </c>
      <c r="T24" s="113">
        <v>67.271742075318343</v>
      </c>
      <c r="U24" s="112">
        <v>4832</v>
      </c>
      <c r="V24" s="114">
        <v>32.728257924681657</v>
      </c>
      <c r="X24" s="42">
        <v>35969</v>
      </c>
      <c r="Y24" s="113">
        <v>53.475164652186187</v>
      </c>
      <c r="Z24" s="112">
        <v>26163</v>
      </c>
      <c r="AA24" s="113">
        <v>72.737635185854487</v>
      </c>
      <c r="AB24" s="112">
        <v>9806</v>
      </c>
      <c r="AC24" s="114">
        <v>27.26236481414551</v>
      </c>
    </row>
    <row r="25" spans="2:29">
      <c r="B25" s="111" t="s">
        <v>101</v>
      </c>
      <c r="D25" s="42">
        <v>18436</v>
      </c>
      <c r="E25" s="112">
        <v>11343</v>
      </c>
      <c r="F25" s="113">
        <v>61.526361466695597</v>
      </c>
      <c r="G25" s="112">
        <v>7093</v>
      </c>
      <c r="H25" s="114">
        <v>38.473638533304403</v>
      </c>
      <c r="J25" s="42">
        <v>5083</v>
      </c>
      <c r="K25" s="113">
        <v>27.571056628335871</v>
      </c>
      <c r="L25" s="112">
        <v>1960</v>
      </c>
      <c r="M25" s="113">
        <v>38.559905567578198</v>
      </c>
      <c r="N25" s="112">
        <v>3123</v>
      </c>
      <c r="O25" s="114">
        <v>61.440094432421802</v>
      </c>
      <c r="Q25" s="42">
        <v>4558</v>
      </c>
      <c r="R25" s="113">
        <v>24.723367324799309</v>
      </c>
      <c r="S25" s="112">
        <v>3112</v>
      </c>
      <c r="T25" s="113">
        <v>68.275559455901714</v>
      </c>
      <c r="U25" s="112">
        <v>1446</v>
      </c>
      <c r="V25" s="114">
        <v>31.72444054409829</v>
      </c>
      <c r="X25" s="42">
        <v>8795</v>
      </c>
      <c r="Y25" s="113">
        <v>47.705576046864827</v>
      </c>
      <c r="Z25" s="112">
        <v>6271</v>
      </c>
      <c r="AA25" s="113">
        <v>71.301876065946558</v>
      </c>
      <c r="AB25" s="112">
        <v>2524</v>
      </c>
      <c r="AC25" s="114">
        <v>28.698123934053442</v>
      </c>
    </row>
    <row r="26" spans="2:29">
      <c r="B26" s="111" t="s">
        <v>102</v>
      </c>
      <c r="D26" s="42">
        <v>7648</v>
      </c>
      <c r="E26" s="112">
        <v>4676</v>
      </c>
      <c r="F26" s="113">
        <v>61.14016736401674</v>
      </c>
      <c r="G26" s="112">
        <v>2972</v>
      </c>
      <c r="H26" s="114">
        <v>38.859832635983267</v>
      </c>
      <c r="J26" s="42">
        <v>1749</v>
      </c>
      <c r="K26" s="113">
        <v>22.86872384937239</v>
      </c>
      <c r="L26" s="112">
        <v>731</v>
      </c>
      <c r="M26" s="113">
        <v>41.79531160663236</v>
      </c>
      <c r="N26" s="112">
        <v>1018</v>
      </c>
      <c r="O26" s="114">
        <v>58.20468839336764</v>
      </c>
      <c r="Q26" s="42">
        <v>1502</v>
      </c>
      <c r="R26" s="113">
        <v>19.63912133891213</v>
      </c>
      <c r="S26" s="112">
        <v>851</v>
      </c>
      <c r="T26" s="113">
        <v>56.657789613848188</v>
      </c>
      <c r="U26" s="112">
        <v>651</v>
      </c>
      <c r="V26" s="114">
        <v>43.342210386151798</v>
      </c>
      <c r="X26" s="42">
        <v>4397</v>
      </c>
      <c r="Y26" s="113">
        <v>57.49215481171548</v>
      </c>
      <c r="Z26" s="112">
        <v>3094</v>
      </c>
      <c r="AA26" s="113">
        <v>70.366158744598593</v>
      </c>
      <c r="AB26" s="112">
        <v>1303</v>
      </c>
      <c r="AC26" s="114">
        <v>29.633841255401411</v>
      </c>
    </row>
    <row r="27" spans="2:29">
      <c r="B27" s="111" t="s">
        <v>103</v>
      </c>
      <c r="D27" s="42">
        <v>33524</v>
      </c>
      <c r="E27" s="112">
        <v>19772</v>
      </c>
      <c r="F27" s="113">
        <v>58.978642166805869</v>
      </c>
      <c r="G27" s="112">
        <v>13752</v>
      </c>
      <c r="H27" s="114">
        <v>41.021357833194131</v>
      </c>
      <c r="J27" s="42">
        <v>9285</v>
      </c>
      <c r="K27" s="113">
        <v>27.696575587638701</v>
      </c>
      <c r="L27" s="112">
        <v>3583</v>
      </c>
      <c r="M27" s="113">
        <v>38.589122240172323</v>
      </c>
      <c r="N27" s="112">
        <v>5702</v>
      </c>
      <c r="O27" s="114">
        <v>61.410877759827677</v>
      </c>
      <c r="Q27" s="42">
        <v>6756</v>
      </c>
      <c r="R27" s="113">
        <v>20.152726404963609</v>
      </c>
      <c r="S27" s="112">
        <v>3774</v>
      </c>
      <c r="T27" s="113">
        <v>55.861456483126112</v>
      </c>
      <c r="U27" s="112">
        <v>2982</v>
      </c>
      <c r="V27" s="114">
        <v>44.138543516873888</v>
      </c>
      <c r="X27" s="42">
        <v>17483</v>
      </c>
      <c r="Y27" s="113">
        <v>52.150698007397693</v>
      </c>
      <c r="Z27" s="112">
        <v>12415</v>
      </c>
      <c r="AA27" s="113">
        <v>71.011840073213989</v>
      </c>
      <c r="AB27" s="112">
        <v>5068</v>
      </c>
      <c r="AC27" s="114">
        <v>28.988159926786022</v>
      </c>
    </row>
    <row r="28" spans="2:29">
      <c r="B28" s="111" t="s">
        <v>104</v>
      </c>
      <c r="D28" s="42">
        <v>3403</v>
      </c>
      <c r="E28" s="112">
        <v>2302</v>
      </c>
      <c r="F28" s="113">
        <v>67.646194534234496</v>
      </c>
      <c r="G28" s="112">
        <v>1101</v>
      </c>
      <c r="H28" s="114">
        <v>32.353805465765497</v>
      </c>
      <c r="J28" s="42">
        <v>412</v>
      </c>
      <c r="K28" s="113">
        <v>12.106964443138409</v>
      </c>
      <c r="L28" s="112">
        <v>192</v>
      </c>
      <c r="M28" s="113">
        <v>46.601941747572823</v>
      </c>
      <c r="N28" s="112">
        <v>220</v>
      </c>
      <c r="O28" s="114">
        <v>53.398058252427177</v>
      </c>
      <c r="Q28" s="42">
        <v>696</v>
      </c>
      <c r="R28" s="113">
        <v>20.45254187481634</v>
      </c>
      <c r="S28" s="112">
        <v>449</v>
      </c>
      <c r="T28" s="113">
        <v>64.511494252873561</v>
      </c>
      <c r="U28" s="112">
        <v>247</v>
      </c>
      <c r="V28" s="114">
        <v>35.488505747126439</v>
      </c>
      <c r="X28" s="42">
        <v>2295</v>
      </c>
      <c r="Y28" s="113">
        <v>67.440493682045258</v>
      </c>
      <c r="Z28" s="112">
        <v>1661</v>
      </c>
      <c r="AA28" s="113">
        <v>72.374727668845324</v>
      </c>
      <c r="AB28" s="112">
        <v>634</v>
      </c>
      <c r="AC28" s="114">
        <v>27.62527233115468</v>
      </c>
    </row>
    <row r="29" spans="2:29">
      <c r="B29" s="111" t="s">
        <v>105</v>
      </c>
      <c r="D29" s="42">
        <v>650</v>
      </c>
      <c r="E29" s="112">
        <v>316</v>
      </c>
      <c r="F29" s="113">
        <v>48.615384615384613</v>
      </c>
      <c r="G29" s="112">
        <v>334</v>
      </c>
      <c r="H29" s="114">
        <v>51.384615384615387</v>
      </c>
      <c r="J29" s="42">
        <v>394</v>
      </c>
      <c r="K29" s="113">
        <v>60.615384615384613</v>
      </c>
      <c r="L29" s="112">
        <v>135</v>
      </c>
      <c r="M29" s="113">
        <v>34.263959390862937</v>
      </c>
      <c r="N29" s="112">
        <v>259</v>
      </c>
      <c r="O29" s="114">
        <v>65.736040609137063</v>
      </c>
      <c r="Q29" s="42">
        <v>101</v>
      </c>
      <c r="R29" s="113">
        <v>15.53846153846154</v>
      </c>
      <c r="S29" s="112">
        <v>71</v>
      </c>
      <c r="T29" s="113">
        <v>70.297029702970292</v>
      </c>
      <c r="U29" s="112">
        <v>30</v>
      </c>
      <c r="V29" s="114">
        <v>29.702970297029701</v>
      </c>
      <c r="X29" s="42">
        <v>155</v>
      </c>
      <c r="Y29" s="113">
        <v>23.84615384615385</v>
      </c>
      <c r="Z29" s="112">
        <v>110</v>
      </c>
      <c r="AA29" s="113">
        <v>70.967741935483872</v>
      </c>
      <c r="AB29" s="112">
        <v>45</v>
      </c>
      <c r="AC29" s="114">
        <v>29.032258064516132</v>
      </c>
    </row>
    <row r="30" spans="2:29">
      <c r="B30" s="115" t="s">
        <v>106</v>
      </c>
      <c r="D30" s="44">
        <v>642</v>
      </c>
      <c r="E30" s="116">
        <v>387</v>
      </c>
      <c r="F30" s="117">
        <v>60.280373831775712</v>
      </c>
      <c r="G30" s="116">
        <v>255</v>
      </c>
      <c r="H30" s="118">
        <v>39.719626168224288</v>
      </c>
      <c r="J30" s="44">
        <v>297</v>
      </c>
      <c r="K30" s="117">
        <v>46.261682242990652</v>
      </c>
      <c r="L30" s="116">
        <v>118</v>
      </c>
      <c r="M30" s="117">
        <v>39.73063973063973</v>
      </c>
      <c r="N30" s="116">
        <v>179</v>
      </c>
      <c r="O30" s="118">
        <v>60.26936026936027</v>
      </c>
      <c r="Q30" s="44">
        <v>145</v>
      </c>
      <c r="R30" s="117">
        <v>22.585669781931461</v>
      </c>
      <c r="S30" s="116">
        <v>104</v>
      </c>
      <c r="T30" s="117">
        <v>71.724137931034477</v>
      </c>
      <c r="U30" s="116">
        <v>41</v>
      </c>
      <c r="V30" s="118">
        <v>28.27586206896552</v>
      </c>
      <c r="X30" s="44">
        <v>200</v>
      </c>
      <c r="Y30" s="117">
        <v>31.15264797507788</v>
      </c>
      <c r="Z30" s="116">
        <v>165</v>
      </c>
      <c r="AA30" s="117">
        <v>82.5</v>
      </c>
      <c r="AB30" s="116">
        <v>35</v>
      </c>
      <c r="AC30" s="118">
        <v>17.5</v>
      </c>
    </row>
    <row r="31" spans="2:29" ht="8" customHeight="1"/>
    <row r="32" spans="2:29">
      <c r="B32" s="119" t="s">
        <v>49</v>
      </c>
      <c r="D32" s="120">
        <v>642387</v>
      </c>
      <c r="E32" s="121">
        <v>401066</v>
      </c>
      <c r="F32" s="122">
        <v>62.433704293517764</v>
      </c>
      <c r="G32" s="121">
        <v>241321</v>
      </c>
      <c r="H32" s="123">
        <v>37.566295706482229</v>
      </c>
      <c r="J32" s="120">
        <v>166008</v>
      </c>
      <c r="K32" s="122">
        <v>25.84236605037151</v>
      </c>
      <c r="L32" s="121">
        <v>70397</v>
      </c>
      <c r="M32" s="122">
        <v>42.405787672883243</v>
      </c>
      <c r="N32" s="121">
        <v>95611</v>
      </c>
      <c r="O32" s="123">
        <v>57.594212327116757</v>
      </c>
      <c r="Q32" s="120">
        <v>147957</v>
      </c>
      <c r="R32" s="122">
        <v>23.032377678875822</v>
      </c>
      <c r="S32" s="121">
        <v>96038</v>
      </c>
      <c r="T32" s="122">
        <v>64.909399352514583</v>
      </c>
      <c r="U32" s="121">
        <v>51919</v>
      </c>
      <c r="V32" s="123">
        <v>35.090600647485417</v>
      </c>
      <c r="X32" s="120">
        <v>328422</v>
      </c>
      <c r="Y32" s="122">
        <v>51.125256270752672</v>
      </c>
      <c r="Z32" s="121">
        <v>234631</v>
      </c>
      <c r="AA32" s="122">
        <v>71.441925327779501</v>
      </c>
      <c r="AB32" s="121">
        <v>93791</v>
      </c>
      <c r="AC32" s="123">
        <v>28.558074672220499</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N34"/>
  <sheetViews>
    <sheetView showGridLines="0" workbookViewId="0"/>
  </sheetViews>
  <sheetFormatPr baseColWidth="10" defaultColWidth="8.7265625" defaultRowHeight="14.5"/>
  <cols>
    <col min="1" max="1" width="0.7265625" customWidth="1"/>
    <col min="2" max="2" width="28.08984375" customWidth="1"/>
    <col min="3" max="3" width="0.36328125" customWidth="1"/>
    <col min="4" max="4" width="15.54296875" customWidth="1"/>
    <col min="5" max="5" width="8.08984375" customWidth="1"/>
    <col min="6" max="6" width="0.36328125" customWidth="1"/>
    <col min="7" max="7" width="15.54296875" customWidth="1"/>
    <col min="8" max="8" width="8.08984375" customWidth="1"/>
    <col min="9" max="9" width="0.36328125" customWidth="1"/>
    <col min="10" max="10" width="15.54296875" customWidth="1"/>
    <col min="11" max="11" width="8.08984375" customWidth="1"/>
    <col min="12" max="12" width="0.36328125" customWidth="1"/>
    <col min="13" max="13" width="15.54296875" customWidth="1"/>
    <col min="14" max="14" width="8.08984375" customWidth="1"/>
  </cols>
  <sheetData>
    <row r="1" spans="1:14" ht="14.5" customHeight="1"/>
    <row r="2" spans="1:14" ht="52.5" customHeight="1"/>
    <row r="3" spans="1:14" ht="4.5" customHeight="1"/>
    <row r="4" spans="1:14" ht="17" customHeight="1">
      <c r="A4" s="201" t="s">
        <v>234</v>
      </c>
      <c r="B4" s="202"/>
      <c r="C4" s="202"/>
      <c r="D4" s="202"/>
      <c r="E4" s="202"/>
      <c r="F4" s="202"/>
      <c r="G4" s="202"/>
      <c r="H4" s="202"/>
      <c r="I4" s="202"/>
      <c r="J4" s="202"/>
      <c r="K4" s="202"/>
      <c r="L4" s="202"/>
      <c r="M4" s="202"/>
      <c r="N4" s="202"/>
    </row>
    <row r="5" spans="1:14" ht="17" customHeight="1">
      <c r="B5" s="203" t="s">
        <v>113</v>
      </c>
      <c r="C5" s="202"/>
      <c r="D5" s="202"/>
      <c r="E5" s="202"/>
      <c r="F5" s="202"/>
      <c r="G5" s="202"/>
      <c r="H5" s="202"/>
      <c r="I5" s="202"/>
      <c r="J5" s="202"/>
      <c r="K5" s="202"/>
      <c r="L5" s="202"/>
      <c r="M5" s="202"/>
      <c r="N5" s="202"/>
    </row>
    <row r="6" spans="1:14" ht="6" customHeight="1"/>
    <row r="7" spans="1:14" ht="13" customHeight="1">
      <c r="B7" s="241" t="s">
        <v>114</v>
      </c>
      <c r="D7" s="252" t="s">
        <v>204</v>
      </c>
      <c r="E7" s="216"/>
      <c r="G7" s="239"/>
      <c r="H7" s="216"/>
      <c r="J7" s="239"/>
      <c r="K7" s="216"/>
      <c r="M7" s="239"/>
      <c r="N7" s="216"/>
    </row>
    <row r="8" spans="1:14" ht="34" customHeight="1">
      <c r="B8" s="223"/>
      <c r="D8" s="226"/>
      <c r="E8" s="213"/>
      <c r="G8" s="237" t="s">
        <v>224</v>
      </c>
      <c r="H8" s="211"/>
      <c r="J8" s="237" t="s">
        <v>225</v>
      </c>
      <c r="K8" s="211"/>
      <c r="M8" s="237" t="s">
        <v>226</v>
      </c>
      <c r="N8" s="211"/>
    </row>
    <row r="9" spans="1:14" ht="6" customHeight="1">
      <c r="B9" s="223"/>
      <c r="D9" s="240" t="s">
        <v>119</v>
      </c>
      <c r="E9" s="238" t="s">
        <v>123</v>
      </c>
      <c r="G9" s="236" t="s">
        <v>119</v>
      </c>
      <c r="H9" s="234" t="s">
        <v>123</v>
      </c>
      <c r="J9" s="236" t="s">
        <v>119</v>
      </c>
      <c r="K9" s="234" t="s">
        <v>123</v>
      </c>
      <c r="M9" s="236" t="s">
        <v>119</v>
      </c>
      <c r="N9" s="234" t="s">
        <v>123</v>
      </c>
    </row>
    <row r="10" spans="1:14" ht="27.5" customHeight="1">
      <c r="B10" s="231"/>
      <c r="D10" s="218"/>
      <c r="E10" s="235"/>
      <c r="G10" s="218"/>
      <c r="H10" s="235"/>
      <c r="J10" s="218"/>
      <c r="K10" s="235"/>
      <c r="M10" s="218"/>
      <c r="N10" s="235"/>
    </row>
    <row r="11" spans="1:14" ht="4.5" customHeight="1"/>
    <row r="12" spans="1:14">
      <c r="B12" s="107" t="s">
        <v>88</v>
      </c>
      <c r="D12" s="40">
        <v>358621</v>
      </c>
      <c r="E12" s="110">
        <v>4.1331435072244522</v>
      </c>
      <c r="G12" s="40">
        <v>101043</v>
      </c>
      <c r="H12" s="110">
        <v>1.4399489021428149</v>
      </c>
      <c r="J12" s="40">
        <v>78729</v>
      </c>
      <c r="K12" s="110">
        <v>6.5085729402622308</v>
      </c>
      <c r="M12" s="40">
        <v>178849</v>
      </c>
      <c r="N12" s="110">
        <v>39.746960346157181</v>
      </c>
    </row>
    <row r="13" spans="1:14">
      <c r="B13" s="111" t="s">
        <v>89</v>
      </c>
      <c r="D13" s="42">
        <v>51639</v>
      </c>
      <c r="E13" s="114">
        <v>3.7841276075921448</v>
      </c>
      <c r="G13" s="42">
        <v>9923</v>
      </c>
      <c r="H13" s="114">
        <v>0.93950187370171123</v>
      </c>
      <c r="J13" s="42">
        <v>9799</v>
      </c>
      <c r="K13" s="114">
        <v>4.6712621322197432</v>
      </c>
      <c r="M13" s="42">
        <v>31917</v>
      </c>
      <c r="N13" s="114">
        <v>32.353448013704877</v>
      </c>
    </row>
    <row r="14" spans="1:14">
      <c r="B14" s="111" t="s">
        <v>90</v>
      </c>
      <c r="D14" s="42">
        <v>36078</v>
      </c>
      <c r="E14" s="114">
        <v>3.55403456509918</v>
      </c>
      <c r="G14" s="42">
        <v>8233</v>
      </c>
      <c r="H14" s="114">
        <v>1.132111794836536</v>
      </c>
      <c r="J14" s="42">
        <v>7626</v>
      </c>
      <c r="K14" s="114">
        <v>3.7860245749038102</v>
      </c>
      <c r="M14" s="42">
        <v>20219</v>
      </c>
      <c r="N14" s="114">
        <v>23.38051296283448</v>
      </c>
    </row>
    <row r="15" spans="1:14">
      <c r="B15" s="111" t="s">
        <v>91</v>
      </c>
      <c r="D15" s="42">
        <v>35374</v>
      </c>
      <c r="E15" s="114">
        <v>2.8302732180976191</v>
      </c>
      <c r="G15" s="42">
        <v>9887</v>
      </c>
      <c r="H15" s="114">
        <v>0.9512703649503006</v>
      </c>
      <c r="J15" s="42">
        <v>7610</v>
      </c>
      <c r="K15" s="114">
        <v>4.9364296834457706</v>
      </c>
      <c r="M15" s="42">
        <v>17877</v>
      </c>
      <c r="N15" s="114">
        <v>31.73225411363758</v>
      </c>
    </row>
    <row r="16" spans="1:14">
      <c r="B16" s="111" t="s">
        <v>92</v>
      </c>
      <c r="D16" s="42">
        <v>77018</v>
      </c>
      <c r="E16" s="114">
        <v>3.409586934328996</v>
      </c>
      <c r="G16" s="42">
        <v>26572</v>
      </c>
      <c r="H16" s="114">
        <v>1.437853111930361</v>
      </c>
      <c r="J16" s="42">
        <v>17904</v>
      </c>
      <c r="K16" s="114">
        <v>5.8600577364937836</v>
      </c>
      <c r="M16" s="42">
        <v>32542</v>
      </c>
      <c r="N16" s="114">
        <v>30.902029304794549</v>
      </c>
    </row>
    <row r="17" spans="2:14">
      <c r="B17" s="111" t="s">
        <v>93</v>
      </c>
      <c r="D17" s="42">
        <v>19351</v>
      </c>
      <c r="E17" s="114">
        <v>3.2598130463273831</v>
      </c>
      <c r="G17" s="42">
        <v>5025</v>
      </c>
      <c r="H17" s="114">
        <v>1.1214540293117949</v>
      </c>
      <c r="J17" s="42">
        <v>4085</v>
      </c>
      <c r="K17" s="114">
        <v>3.9514412845811568</v>
      </c>
      <c r="M17" s="42">
        <v>10241</v>
      </c>
      <c r="N17" s="114">
        <v>24.288492552888719</v>
      </c>
    </row>
    <row r="18" spans="2:14">
      <c r="B18" s="111" t="s">
        <v>94</v>
      </c>
      <c r="D18" s="42">
        <v>128805</v>
      </c>
      <c r="E18" s="114">
        <v>5.3641459907272173</v>
      </c>
      <c r="G18" s="42">
        <v>26885</v>
      </c>
      <c r="H18" s="114">
        <v>1.539124739805767</v>
      </c>
      <c r="J18" s="42">
        <v>22597</v>
      </c>
      <c r="K18" s="114">
        <v>5.2437629226024587</v>
      </c>
      <c r="M18" s="42">
        <v>79323</v>
      </c>
      <c r="N18" s="114">
        <v>35.488417040238367</v>
      </c>
    </row>
    <row r="19" spans="2:14">
      <c r="B19" s="111" t="s">
        <v>95</v>
      </c>
      <c r="D19" s="42">
        <v>82675</v>
      </c>
      <c r="E19" s="114">
        <v>3.8880669382395801</v>
      </c>
      <c r="G19" s="42">
        <v>18916</v>
      </c>
      <c r="H19" s="114">
        <v>1.113051583079921</v>
      </c>
      <c r="J19" s="42">
        <v>15205</v>
      </c>
      <c r="K19" s="114">
        <v>5.2001039678793974</v>
      </c>
      <c r="M19" s="42">
        <v>48554</v>
      </c>
      <c r="N19" s="114">
        <v>36.097481190709843</v>
      </c>
    </row>
    <row r="20" spans="2:14">
      <c r="B20" s="111" t="s">
        <v>96</v>
      </c>
      <c r="D20" s="42">
        <v>261818</v>
      </c>
      <c r="E20" s="114">
        <v>3.2227220503473242</v>
      </c>
      <c r="G20" s="42">
        <v>69251</v>
      </c>
      <c r="H20" s="114">
        <v>1.0617835651770069</v>
      </c>
      <c r="J20" s="42">
        <v>52106</v>
      </c>
      <c r="K20" s="114">
        <v>4.6395254516783622</v>
      </c>
      <c r="M20" s="42">
        <v>140461</v>
      </c>
      <c r="N20" s="114">
        <v>29.330045228837879</v>
      </c>
    </row>
    <row r="21" spans="2:14">
      <c r="B21" s="111" t="s">
        <v>97</v>
      </c>
      <c r="D21" s="42">
        <v>185871</v>
      </c>
      <c r="E21" s="114">
        <v>3.4260786089756992</v>
      </c>
      <c r="G21" s="42">
        <v>47440</v>
      </c>
      <c r="H21" s="114">
        <v>1.0984364877261761</v>
      </c>
      <c r="J21" s="42">
        <v>38479</v>
      </c>
      <c r="K21" s="114">
        <v>4.8401988457687413</v>
      </c>
      <c r="M21" s="42">
        <v>99952</v>
      </c>
      <c r="N21" s="114">
        <v>32.105046767396438</v>
      </c>
    </row>
    <row r="22" spans="2:14">
      <c r="B22" s="111" t="s">
        <v>98</v>
      </c>
      <c r="D22" s="42">
        <v>37627</v>
      </c>
      <c r="E22" s="114">
        <v>3.572143979417949</v>
      </c>
      <c r="G22" s="42">
        <v>9615</v>
      </c>
      <c r="H22" s="114">
        <v>1.1845348898807579</v>
      </c>
      <c r="J22" s="42">
        <v>6931</v>
      </c>
      <c r="K22" s="114">
        <v>4.186068984677453</v>
      </c>
      <c r="M22" s="42">
        <v>21081</v>
      </c>
      <c r="N22" s="114">
        <v>27.71591222834304</v>
      </c>
    </row>
    <row r="23" spans="2:14">
      <c r="B23" s="111" t="s">
        <v>99</v>
      </c>
      <c r="D23" s="42">
        <v>98062</v>
      </c>
      <c r="E23" s="114">
        <v>3.6122046265186989</v>
      </c>
      <c r="G23" s="42">
        <v>25696</v>
      </c>
      <c r="H23" s="114">
        <v>1.2945662074691471</v>
      </c>
      <c r="J23" s="42">
        <v>17458</v>
      </c>
      <c r="K23" s="114">
        <v>3.604247140117224</v>
      </c>
      <c r="M23" s="42">
        <v>54908</v>
      </c>
      <c r="N23" s="114">
        <v>22.369793364187469</v>
      </c>
    </row>
    <row r="24" spans="2:14">
      <c r="B24" s="111" t="s">
        <v>100</v>
      </c>
      <c r="D24" s="42">
        <v>225211</v>
      </c>
      <c r="E24" s="114">
        <v>3.1657943351917641</v>
      </c>
      <c r="G24" s="42">
        <v>57505</v>
      </c>
      <c r="H24" s="114">
        <v>0.99640666352695906</v>
      </c>
      <c r="J24" s="42">
        <v>41094</v>
      </c>
      <c r="K24" s="114">
        <v>4.4016850953891238</v>
      </c>
      <c r="M24" s="42">
        <v>126612</v>
      </c>
      <c r="N24" s="114">
        <v>30.952619600000979</v>
      </c>
    </row>
    <row r="25" spans="2:14">
      <c r="B25" s="111" t="s">
        <v>101</v>
      </c>
      <c r="D25" s="42">
        <v>52295</v>
      </c>
      <c r="E25" s="114">
        <v>3.295233930417917</v>
      </c>
      <c r="G25" s="42">
        <v>18606</v>
      </c>
      <c r="H25" s="114">
        <v>1.4131264454242001</v>
      </c>
      <c r="J25" s="42">
        <v>10175</v>
      </c>
      <c r="K25" s="114">
        <v>5.1905850184667504</v>
      </c>
      <c r="M25" s="42">
        <v>23514</v>
      </c>
      <c r="N25" s="114">
        <v>31.644820068365949</v>
      </c>
    </row>
    <row r="26" spans="2:14">
      <c r="B26" s="111" t="s">
        <v>102</v>
      </c>
      <c r="D26" s="42">
        <v>17254</v>
      </c>
      <c r="E26" s="114">
        <v>2.523053166319126</v>
      </c>
      <c r="G26" s="42">
        <v>3565</v>
      </c>
      <c r="H26" s="114">
        <v>0.65979419603198097</v>
      </c>
      <c r="J26" s="42">
        <v>2861</v>
      </c>
      <c r="K26" s="114">
        <v>2.8697527458749179</v>
      </c>
      <c r="M26" s="42">
        <v>10828</v>
      </c>
      <c r="N26" s="114">
        <v>24.699468509774398</v>
      </c>
    </row>
    <row r="27" spans="2:14">
      <c r="B27" s="111" t="s">
        <v>103</v>
      </c>
      <c r="D27" s="42">
        <v>75104</v>
      </c>
      <c r="E27" s="114">
        <v>3.349353778614601</v>
      </c>
      <c r="G27" s="42">
        <v>18527</v>
      </c>
      <c r="H27" s="114">
        <v>1.089744042199275</v>
      </c>
      <c r="J27" s="42">
        <v>13679</v>
      </c>
      <c r="K27" s="114">
        <v>3.6470817213991098</v>
      </c>
      <c r="M27" s="42">
        <v>42898</v>
      </c>
      <c r="N27" s="114">
        <v>25.664066239111701</v>
      </c>
    </row>
    <row r="28" spans="2:14">
      <c r="B28" s="111" t="s">
        <v>104</v>
      </c>
      <c r="D28" s="42">
        <v>9786</v>
      </c>
      <c r="E28" s="114">
        <v>2.994464555098943</v>
      </c>
      <c r="G28" s="42">
        <v>1599</v>
      </c>
      <c r="H28" s="114">
        <v>0.63126727200947497</v>
      </c>
      <c r="J28" s="42">
        <v>1768</v>
      </c>
      <c r="K28" s="114">
        <v>3.496005694850906</v>
      </c>
      <c r="M28" s="42">
        <v>6419</v>
      </c>
      <c r="N28" s="114">
        <v>27.99267367319349</v>
      </c>
    </row>
    <row r="29" spans="2:14">
      <c r="B29" s="111" t="s">
        <v>105</v>
      </c>
      <c r="D29" s="42">
        <v>1668</v>
      </c>
      <c r="E29" s="114">
        <v>1.9960032070075511</v>
      </c>
      <c r="G29" s="42">
        <v>912</v>
      </c>
      <c r="H29" s="114">
        <v>1.26440128103814</v>
      </c>
      <c r="J29" s="42">
        <v>276</v>
      </c>
      <c r="K29" s="114">
        <v>3.130316434161279</v>
      </c>
      <c r="M29" s="42">
        <v>480</v>
      </c>
      <c r="N29" s="114">
        <v>18.313620755436862</v>
      </c>
    </row>
    <row r="30" spans="2:14">
      <c r="B30" s="115" t="s">
        <v>106</v>
      </c>
      <c r="D30" s="44">
        <v>2435</v>
      </c>
      <c r="E30" s="118">
        <v>2.7966967967197669</v>
      </c>
      <c r="G30" s="44">
        <v>1342</v>
      </c>
      <c r="H30" s="118">
        <v>1.765139159257116</v>
      </c>
      <c r="J30" s="44">
        <v>405</v>
      </c>
      <c r="K30" s="118">
        <v>4.7032864940192782</v>
      </c>
      <c r="M30" s="44">
        <v>688</v>
      </c>
      <c r="N30" s="118">
        <v>28.336079077429979</v>
      </c>
    </row>
    <row r="31" spans="2:14" ht="8" customHeight="1"/>
    <row r="32" spans="2:14">
      <c r="B32" s="119" t="s">
        <v>49</v>
      </c>
      <c r="D32" s="120">
        <v>1756692</v>
      </c>
      <c r="E32" s="123">
        <v>3.5757233758784679</v>
      </c>
      <c r="G32" s="120">
        <v>460542</v>
      </c>
      <c r="H32" s="123">
        <v>1.182402768372478</v>
      </c>
      <c r="J32" s="120">
        <v>348787</v>
      </c>
      <c r="K32" s="123">
        <v>4.8797628078261557</v>
      </c>
      <c r="M32" s="120">
        <v>947363</v>
      </c>
      <c r="N32" s="123">
        <v>31.25575923217496</v>
      </c>
    </row>
    <row r="34" spans="2:14">
      <c r="B34" s="221" t="s">
        <v>125</v>
      </c>
      <c r="C34" s="202"/>
      <c r="D34" s="202"/>
      <c r="E34" s="202"/>
      <c r="F34" s="202"/>
      <c r="G34" s="202"/>
      <c r="H34" s="202"/>
      <c r="I34" s="202"/>
      <c r="J34" s="202"/>
      <c r="K34" s="202"/>
      <c r="L34" s="202"/>
      <c r="M34" s="202"/>
      <c r="N34" s="202"/>
    </row>
  </sheetData>
  <mergeCells count="19">
    <mergeCell ref="A4:N4"/>
    <mergeCell ref="M9:M10"/>
    <mergeCell ref="B7:B10"/>
    <mergeCell ref="J8:K8"/>
    <mergeCell ref="B5:N5"/>
    <mergeCell ref="B34:N34"/>
    <mergeCell ref="H9:H10"/>
    <mergeCell ref="D7:E8"/>
    <mergeCell ref="J9:J10"/>
    <mergeCell ref="G8:H8"/>
    <mergeCell ref="E9:E10"/>
    <mergeCell ref="G7:H7"/>
    <mergeCell ref="M7:N7"/>
    <mergeCell ref="D9:D10"/>
    <mergeCell ref="N9:N10"/>
    <mergeCell ref="J7:K7"/>
    <mergeCell ref="M8:N8"/>
    <mergeCell ref="G9:G10"/>
    <mergeCell ref="K9:K10"/>
  </mergeCells>
  <printOptions horizontalCentered="1" verticalCentered="1"/>
  <pageMargins left="0.27777777777777779" right="0.27777777777777779" top="0.27777777777777779" bottom="0.27777777777777779" header="0.1388888888888889" footer="0.1388888888888889"/>
  <pageSetup paperSize="9"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6:T7"/>
  <sheetViews>
    <sheetView showGridLines="0" workbookViewId="0"/>
  </sheetViews>
  <sheetFormatPr baseColWidth="10" defaultColWidth="8.7265625" defaultRowHeight="14.5"/>
  <sheetData>
    <row r="6" spans="1:20" ht="21">
      <c r="A6" s="201" t="s">
        <v>235</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2"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X35"/>
  <sheetViews>
    <sheetView showGridLines="0" workbookViewId="0"/>
  </sheetViews>
  <sheetFormatPr baseColWidth="10" defaultColWidth="8.7265625" defaultRowHeight="14.5"/>
  <cols>
    <col min="1" max="1" width="3" customWidth="1"/>
    <col min="2" max="2" width="34" customWidth="1"/>
    <col min="3" max="3" width="0.36328125" customWidth="1"/>
    <col min="4" max="4" width="14" customWidth="1"/>
    <col min="5" max="5" width="0.36328125" customWidth="1"/>
    <col min="6" max="7" width="14" customWidth="1"/>
    <col min="8" max="8" width="0.36328125" customWidth="1"/>
    <col min="9" max="10" width="14" customWidth="1"/>
    <col min="11" max="11" width="9" customWidth="1"/>
    <col min="12" max="12" width="11" customWidth="1"/>
    <col min="13" max="13" width="9" customWidth="1"/>
    <col min="14" max="14" width="11" customWidth="1"/>
    <col min="15" max="15" width="9" customWidth="1"/>
    <col min="16" max="16" width="11" customWidth="1"/>
    <col min="17" max="17" width="9" customWidth="1"/>
    <col min="18" max="18" width="11" customWidth="1"/>
    <col min="19" max="19" width="9" customWidth="1"/>
    <col min="20" max="20" width="11" customWidth="1"/>
    <col min="21" max="21" width="9" customWidth="1"/>
    <col min="22" max="22" width="11" customWidth="1"/>
    <col min="23" max="23" width="9" customWidth="1"/>
    <col min="24" max="24" width="11" customWidth="1"/>
  </cols>
  <sheetData>
    <row r="1" spans="1:24" ht="14.5" customHeight="1"/>
    <row r="2" spans="1:24" ht="14.5" customHeight="1"/>
    <row r="3" spans="1:24" ht="32.5" customHeight="1"/>
    <row r="4" spans="1:24" ht="19.5" customHeight="1">
      <c r="A4" s="201" t="s">
        <v>236</v>
      </c>
      <c r="B4" s="202"/>
      <c r="C4" s="202"/>
      <c r="D4" s="202"/>
      <c r="E4" s="202"/>
      <c r="F4" s="202"/>
      <c r="G4" s="202"/>
      <c r="H4" s="202"/>
      <c r="I4" s="202"/>
      <c r="J4" s="202"/>
      <c r="K4" s="202"/>
      <c r="L4" s="202"/>
      <c r="M4" s="202"/>
      <c r="N4" s="202"/>
      <c r="O4" s="202"/>
      <c r="P4" s="202"/>
      <c r="Q4" s="202"/>
      <c r="R4" s="202"/>
      <c r="S4" s="202"/>
      <c r="T4" s="202"/>
      <c r="U4" s="202"/>
      <c r="V4" s="202"/>
    </row>
    <row r="5" spans="1:24" ht="16" customHeight="1">
      <c r="B5" s="203" t="s">
        <v>113</v>
      </c>
      <c r="C5" s="202"/>
      <c r="D5" s="202"/>
      <c r="E5" s="202"/>
      <c r="F5" s="202"/>
      <c r="G5" s="202"/>
      <c r="H5" s="202"/>
      <c r="I5" s="202"/>
      <c r="J5" s="202"/>
      <c r="K5" s="202"/>
      <c r="L5" s="202"/>
      <c r="M5" s="202"/>
      <c r="N5" s="202"/>
      <c r="O5" s="202"/>
      <c r="P5" s="202"/>
      <c r="Q5" s="202"/>
      <c r="R5" s="202"/>
      <c r="S5" s="202"/>
      <c r="T5" s="202"/>
      <c r="U5" s="202"/>
      <c r="V5" s="202"/>
    </row>
    <row r="6" spans="1:24" ht="6" customHeight="1"/>
    <row r="7" spans="1:24" ht="7.5" customHeight="1">
      <c r="B7" s="241" t="s">
        <v>114</v>
      </c>
      <c r="D7" s="228" t="s">
        <v>204</v>
      </c>
      <c r="E7" s="5"/>
      <c r="F7" s="5"/>
      <c r="G7" s="5"/>
      <c r="H7" s="5"/>
      <c r="I7" s="5"/>
      <c r="J7" s="5"/>
      <c r="K7" s="5"/>
      <c r="L7" s="5"/>
      <c r="M7" s="5"/>
      <c r="N7" s="5"/>
      <c r="O7" s="5"/>
      <c r="P7" s="5"/>
      <c r="Q7" s="5"/>
      <c r="R7" s="5"/>
      <c r="S7" s="5"/>
      <c r="T7" s="5"/>
      <c r="U7" s="5"/>
      <c r="V7" s="5"/>
      <c r="W7" s="5"/>
      <c r="X7" s="6"/>
    </row>
    <row r="8" spans="1:24" ht="15" customHeight="1">
      <c r="B8" s="223"/>
      <c r="D8" s="243"/>
      <c r="E8" s="9"/>
      <c r="F8" s="219" t="s">
        <v>237</v>
      </c>
      <c r="G8" s="206"/>
      <c r="H8" s="9"/>
      <c r="I8" s="219" t="s">
        <v>238</v>
      </c>
      <c r="J8" s="206"/>
      <c r="K8" s="246" t="s">
        <v>149</v>
      </c>
      <c r="L8" s="202"/>
      <c r="M8" s="202"/>
      <c r="N8" s="202"/>
      <c r="O8" s="202"/>
      <c r="P8" s="202"/>
      <c r="Q8" s="202"/>
      <c r="R8" s="202"/>
      <c r="S8" s="202"/>
      <c r="T8" s="202"/>
      <c r="U8" s="202"/>
      <c r="V8" s="202"/>
      <c r="W8" s="202"/>
      <c r="X8" s="213"/>
    </row>
    <row r="9" spans="1:24" ht="25.5" customHeight="1">
      <c r="B9" s="223"/>
      <c r="D9" s="218"/>
      <c r="E9" s="9"/>
      <c r="F9" s="207"/>
      <c r="G9" s="209"/>
      <c r="H9" s="9"/>
      <c r="I9" s="207"/>
      <c r="J9" s="209"/>
      <c r="K9" s="245" t="s">
        <v>150</v>
      </c>
      <c r="L9" s="211"/>
      <c r="M9" s="245" t="s">
        <v>151</v>
      </c>
      <c r="N9" s="211"/>
      <c r="O9" s="245" t="s">
        <v>152</v>
      </c>
      <c r="P9" s="211"/>
      <c r="Q9" s="245" t="s">
        <v>153</v>
      </c>
      <c r="R9" s="211"/>
      <c r="S9" s="245" t="s">
        <v>154</v>
      </c>
      <c r="T9" s="211"/>
      <c r="U9" s="245" t="s">
        <v>62</v>
      </c>
      <c r="V9" s="211"/>
      <c r="W9" s="245" t="s">
        <v>155</v>
      </c>
      <c r="X9" s="211"/>
    </row>
    <row r="10" spans="1:24" ht="39" customHeight="1">
      <c r="B10" s="231"/>
      <c r="D10" s="247" t="s">
        <v>119</v>
      </c>
      <c r="E10" s="10"/>
      <c r="F10" s="242" t="s">
        <v>119</v>
      </c>
      <c r="G10" s="242" t="s">
        <v>239</v>
      </c>
      <c r="H10" s="10"/>
      <c r="I10" s="242" t="s">
        <v>119</v>
      </c>
      <c r="J10" s="242" t="s">
        <v>239</v>
      </c>
      <c r="K10" s="242" t="s">
        <v>119</v>
      </c>
      <c r="L10" s="242" t="s">
        <v>157</v>
      </c>
      <c r="M10" s="242" t="s">
        <v>119</v>
      </c>
      <c r="N10" s="242" t="s">
        <v>157</v>
      </c>
      <c r="O10" s="242" t="s">
        <v>119</v>
      </c>
      <c r="P10" s="242" t="s">
        <v>157</v>
      </c>
      <c r="Q10" s="242" t="s">
        <v>119</v>
      </c>
      <c r="R10" s="242" t="s">
        <v>157</v>
      </c>
      <c r="S10" s="242" t="s">
        <v>119</v>
      </c>
      <c r="T10" s="242" t="s">
        <v>157</v>
      </c>
      <c r="U10" s="242" t="s">
        <v>119</v>
      </c>
      <c r="V10" s="242" t="s">
        <v>157</v>
      </c>
      <c r="W10" s="242" t="s">
        <v>119</v>
      </c>
      <c r="X10" s="248" t="s">
        <v>157</v>
      </c>
    </row>
    <row r="11" spans="1:24" ht="8.5" customHeight="1"/>
    <row r="12" spans="1:24">
      <c r="B12" s="107" t="s">
        <v>88</v>
      </c>
      <c r="D12" s="130">
        <v>358621</v>
      </c>
      <c r="F12" s="40">
        <v>5901</v>
      </c>
      <c r="G12" s="110">
        <v>1.6454697298819649</v>
      </c>
      <c r="I12" s="40">
        <v>2904</v>
      </c>
      <c r="J12" s="110">
        <v>0.80976853000800286</v>
      </c>
      <c r="K12" s="40">
        <v>2679</v>
      </c>
      <c r="L12" s="109">
        <v>92.252066115702476</v>
      </c>
      <c r="M12" s="108">
        <v>38</v>
      </c>
      <c r="N12" s="109">
        <v>1.3085399449035811</v>
      </c>
      <c r="O12" s="108">
        <v>5</v>
      </c>
      <c r="P12" s="109">
        <v>0.17217630853994489</v>
      </c>
      <c r="Q12" s="108">
        <v>133</v>
      </c>
      <c r="R12" s="109">
        <v>4.5798898071625338</v>
      </c>
      <c r="S12" s="108">
        <v>0</v>
      </c>
      <c r="T12" s="109">
        <v>0</v>
      </c>
      <c r="U12" s="108">
        <v>7</v>
      </c>
      <c r="V12" s="109">
        <v>0.24104683195592291</v>
      </c>
      <c r="W12" s="108">
        <v>42</v>
      </c>
      <c r="X12" s="110">
        <v>1.446280991735537</v>
      </c>
    </row>
    <row r="13" spans="1:24">
      <c r="B13" s="111" t="s">
        <v>89</v>
      </c>
      <c r="D13" s="131">
        <v>51639</v>
      </c>
      <c r="F13" s="42">
        <v>803</v>
      </c>
      <c r="G13" s="114">
        <v>1.5550262398574719</v>
      </c>
      <c r="I13" s="42">
        <v>633</v>
      </c>
      <c r="J13" s="114">
        <v>1.2258176959274969</v>
      </c>
      <c r="K13" s="42">
        <v>610</v>
      </c>
      <c r="L13" s="113">
        <v>96.366508688783568</v>
      </c>
      <c r="M13" s="112">
        <v>15</v>
      </c>
      <c r="N13" s="113">
        <v>2.3696682464454981</v>
      </c>
      <c r="O13" s="112">
        <v>0</v>
      </c>
      <c r="P13" s="113">
        <v>0</v>
      </c>
      <c r="Q13" s="112">
        <v>2</v>
      </c>
      <c r="R13" s="113">
        <v>0.31595576619273302</v>
      </c>
      <c r="S13" s="112">
        <v>1</v>
      </c>
      <c r="T13" s="113">
        <v>0.15797788309636651</v>
      </c>
      <c r="U13" s="112">
        <v>3</v>
      </c>
      <c r="V13" s="113">
        <v>0.47393364928909948</v>
      </c>
      <c r="W13" s="112">
        <v>2</v>
      </c>
      <c r="X13" s="114">
        <v>0.31595576619273302</v>
      </c>
    </row>
    <row r="14" spans="1:24">
      <c r="B14" s="111" t="s">
        <v>90</v>
      </c>
      <c r="D14" s="131">
        <v>36078</v>
      </c>
      <c r="F14" s="42">
        <v>1613</v>
      </c>
      <c r="G14" s="114">
        <v>4.4708686734297913</v>
      </c>
      <c r="I14" s="42">
        <v>429</v>
      </c>
      <c r="J14" s="114">
        <v>1.1890903043405949</v>
      </c>
      <c r="K14" s="42">
        <v>398</v>
      </c>
      <c r="L14" s="113">
        <v>92.773892773892769</v>
      </c>
      <c r="M14" s="112">
        <v>4</v>
      </c>
      <c r="N14" s="113">
        <v>0.93240093240093236</v>
      </c>
      <c r="O14" s="112">
        <v>5</v>
      </c>
      <c r="P14" s="113">
        <v>1.165501165501166</v>
      </c>
      <c r="Q14" s="112">
        <v>0</v>
      </c>
      <c r="R14" s="113">
        <v>0</v>
      </c>
      <c r="S14" s="112">
        <v>0</v>
      </c>
      <c r="T14" s="113">
        <v>0</v>
      </c>
      <c r="U14" s="112">
        <v>13</v>
      </c>
      <c r="V14" s="113">
        <v>3.0303030303030298</v>
      </c>
      <c r="W14" s="112">
        <v>9</v>
      </c>
      <c r="X14" s="114">
        <v>2.0979020979020979</v>
      </c>
    </row>
    <row r="15" spans="1:24">
      <c r="B15" s="111" t="s">
        <v>91</v>
      </c>
      <c r="D15" s="131">
        <v>35374</v>
      </c>
      <c r="F15" s="42">
        <v>930</v>
      </c>
      <c r="G15" s="114">
        <v>2.629049584440549</v>
      </c>
      <c r="I15" s="42">
        <v>432</v>
      </c>
      <c r="J15" s="114">
        <v>1.221235935998191</v>
      </c>
      <c r="K15" s="42">
        <v>328</v>
      </c>
      <c r="L15" s="113">
        <v>75.925925925925924</v>
      </c>
      <c r="M15" s="112">
        <v>9</v>
      </c>
      <c r="N15" s="113">
        <v>2.083333333333333</v>
      </c>
      <c r="O15" s="112">
        <v>80</v>
      </c>
      <c r="P15" s="113">
        <v>18.518518518518519</v>
      </c>
      <c r="Q15" s="112">
        <v>0</v>
      </c>
      <c r="R15" s="113">
        <v>0</v>
      </c>
      <c r="S15" s="112">
        <v>3</v>
      </c>
      <c r="T15" s="113">
        <v>0.69444444444444442</v>
      </c>
      <c r="U15" s="112">
        <v>10</v>
      </c>
      <c r="V15" s="113">
        <v>2.3148148148148149</v>
      </c>
      <c r="W15" s="112">
        <v>2</v>
      </c>
      <c r="X15" s="114">
        <v>0.46296296296296291</v>
      </c>
    </row>
    <row r="16" spans="1:24">
      <c r="B16" s="111" t="s">
        <v>92</v>
      </c>
      <c r="D16" s="131">
        <v>77018</v>
      </c>
      <c r="F16" s="42">
        <v>2214</v>
      </c>
      <c r="G16" s="114">
        <v>2.874652678594614</v>
      </c>
      <c r="I16" s="42">
        <v>620</v>
      </c>
      <c r="J16" s="114">
        <v>0.80500662182866356</v>
      </c>
      <c r="K16" s="42">
        <v>599</v>
      </c>
      <c r="L16" s="113">
        <v>96.612903225806463</v>
      </c>
      <c r="M16" s="112">
        <v>3</v>
      </c>
      <c r="N16" s="113">
        <v>0.4838709677419355</v>
      </c>
      <c r="O16" s="112">
        <v>8</v>
      </c>
      <c r="P16" s="113">
        <v>1.290322580645161</v>
      </c>
      <c r="Q16" s="112">
        <v>0</v>
      </c>
      <c r="R16" s="113">
        <v>0</v>
      </c>
      <c r="S16" s="112">
        <v>0</v>
      </c>
      <c r="T16" s="113">
        <v>0</v>
      </c>
      <c r="U16" s="112">
        <v>9</v>
      </c>
      <c r="V16" s="113">
        <v>1.4516129032258061</v>
      </c>
      <c r="W16" s="112">
        <v>1</v>
      </c>
      <c r="X16" s="114">
        <v>0.16129032258064521</v>
      </c>
    </row>
    <row r="17" spans="2:24">
      <c r="B17" s="111" t="s">
        <v>93</v>
      </c>
      <c r="D17" s="131">
        <v>19351</v>
      </c>
      <c r="F17" s="42">
        <v>143</v>
      </c>
      <c r="G17" s="114">
        <v>0.73897989767970651</v>
      </c>
      <c r="I17" s="42">
        <v>249</v>
      </c>
      <c r="J17" s="114">
        <v>1.2867552064492791</v>
      </c>
      <c r="K17" s="42">
        <v>243</v>
      </c>
      <c r="L17" s="113">
        <v>97.590361445783131</v>
      </c>
      <c r="M17" s="112">
        <v>0</v>
      </c>
      <c r="N17" s="113">
        <v>0</v>
      </c>
      <c r="O17" s="112">
        <v>4</v>
      </c>
      <c r="P17" s="113">
        <v>1.606425702811245</v>
      </c>
      <c r="Q17" s="112">
        <v>0</v>
      </c>
      <c r="R17" s="113">
        <v>0</v>
      </c>
      <c r="S17" s="112">
        <v>0</v>
      </c>
      <c r="T17" s="113">
        <v>0</v>
      </c>
      <c r="U17" s="112">
        <v>2</v>
      </c>
      <c r="V17" s="113">
        <v>0.80321285140562237</v>
      </c>
      <c r="W17" s="112">
        <v>0</v>
      </c>
      <c r="X17" s="114">
        <v>0</v>
      </c>
    </row>
    <row r="18" spans="2:24">
      <c r="B18" s="111" t="s">
        <v>95</v>
      </c>
      <c r="D18" s="131">
        <v>82675</v>
      </c>
      <c r="F18" s="42">
        <v>996</v>
      </c>
      <c r="G18" s="114">
        <v>1.204717266404596</v>
      </c>
      <c r="I18" s="42">
        <v>969</v>
      </c>
      <c r="J18" s="114">
        <v>1.172059268218929</v>
      </c>
      <c r="K18" s="42">
        <v>903</v>
      </c>
      <c r="L18" s="113">
        <v>93.188854489164086</v>
      </c>
      <c r="M18" s="112">
        <v>17</v>
      </c>
      <c r="N18" s="113">
        <v>1.754385964912281</v>
      </c>
      <c r="O18" s="112">
        <v>12</v>
      </c>
      <c r="P18" s="113">
        <v>1.2383900928792571</v>
      </c>
      <c r="Q18" s="112">
        <v>5</v>
      </c>
      <c r="R18" s="113">
        <v>0.51599587203302377</v>
      </c>
      <c r="S18" s="112">
        <v>0</v>
      </c>
      <c r="T18" s="113">
        <v>0</v>
      </c>
      <c r="U18" s="112">
        <v>17</v>
      </c>
      <c r="V18" s="113">
        <v>1.754385964912281</v>
      </c>
      <c r="W18" s="112">
        <v>15</v>
      </c>
      <c r="X18" s="114">
        <v>1.5479876160990711</v>
      </c>
    </row>
    <row r="19" spans="2:24">
      <c r="B19" s="111" t="s">
        <v>94</v>
      </c>
      <c r="D19" s="131">
        <v>128805</v>
      </c>
      <c r="F19" s="42">
        <v>1828</v>
      </c>
      <c r="G19" s="114">
        <v>1.419199565234269</v>
      </c>
      <c r="I19" s="42">
        <v>1513</v>
      </c>
      <c r="J19" s="114">
        <v>1.174643841465782</v>
      </c>
      <c r="K19" s="42">
        <v>1382</v>
      </c>
      <c r="L19" s="113">
        <v>91.341705221414401</v>
      </c>
      <c r="M19" s="112">
        <v>70</v>
      </c>
      <c r="N19" s="113">
        <v>4.6265697290152019</v>
      </c>
      <c r="O19" s="112">
        <v>0</v>
      </c>
      <c r="P19" s="113">
        <v>0</v>
      </c>
      <c r="Q19" s="112">
        <v>0</v>
      </c>
      <c r="R19" s="113">
        <v>0</v>
      </c>
      <c r="S19" s="112">
        <v>0</v>
      </c>
      <c r="T19" s="113">
        <v>0</v>
      </c>
      <c r="U19" s="112">
        <v>35</v>
      </c>
      <c r="V19" s="113">
        <v>2.313284864507601</v>
      </c>
      <c r="W19" s="112">
        <v>26</v>
      </c>
      <c r="X19" s="114">
        <v>1.7184401850627891</v>
      </c>
    </row>
    <row r="20" spans="2:24">
      <c r="B20" s="111" t="s">
        <v>96</v>
      </c>
      <c r="D20" s="131">
        <v>261818</v>
      </c>
      <c r="F20" s="42">
        <v>5660</v>
      </c>
      <c r="G20" s="114">
        <v>2.1618070568104559</v>
      </c>
      <c r="I20" s="42">
        <v>3029</v>
      </c>
      <c r="J20" s="114">
        <v>1.1569105256323089</v>
      </c>
      <c r="K20" s="42">
        <v>2320</v>
      </c>
      <c r="L20" s="113">
        <v>76.592934962033681</v>
      </c>
      <c r="M20" s="112">
        <v>26</v>
      </c>
      <c r="N20" s="113">
        <v>0.85836909871244638</v>
      </c>
      <c r="O20" s="112">
        <v>611</v>
      </c>
      <c r="P20" s="113">
        <v>20.171673819742491</v>
      </c>
      <c r="Q20" s="112">
        <v>0</v>
      </c>
      <c r="R20" s="113">
        <v>0</v>
      </c>
      <c r="S20" s="112">
        <v>9</v>
      </c>
      <c r="T20" s="113">
        <v>0.29712776493892368</v>
      </c>
      <c r="U20" s="112">
        <v>61</v>
      </c>
      <c r="V20" s="113">
        <v>2.0138659623638171</v>
      </c>
      <c r="W20" s="112">
        <v>2</v>
      </c>
      <c r="X20" s="114">
        <v>6.6028392208649728E-2</v>
      </c>
    </row>
    <row r="21" spans="2:24">
      <c r="B21" s="111" t="s">
        <v>97</v>
      </c>
      <c r="D21" s="131">
        <v>185871</v>
      </c>
      <c r="F21" s="42">
        <v>2857</v>
      </c>
      <c r="G21" s="114">
        <v>1.537087549967451</v>
      </c>
      <c r="I21" s="42">
        <v>1798</v>
      </c>
      <c r="J21" s="114">
        <v>0.96733756207262023</v>
      </c>
      <c r="K21" s="42">
        <v>1717</v>
      </c>
      <c r="L21" s="113">
        <v>95.49499443826474</v>
      </c>
      <c r="M21" s="112">
        <v>24</v>
      </c>
      <c r="N21" s="113">
        <v>1.3348164627363741</v>
      </c>
      <c r="O21" s="112">
        <v>51</v>
      </c>
      <c r="P21" s="113">
        <v>2.836484983314794</v>
      </c>
      <c r="Q21" s="112">
        <v>0</v>
      </c>
      <c r="R21" s="113">
        <v>0</v>
      </c>
      <c r="S21" s="112">
        <v>0</v>
      </c>
      <c r="T21" s="113">
        <v>0</v>
      </c>
      <c r="U21" s="112">
        <v>0</v>
      </c>
      <c r="V21" s="113">
        <v>0</v>
      </c>
      <c r="W21" s="112">
        <v>6</v>
      </c>
      <c r="X21" s="114">
        <v>0.33370411568409353</v>
      </c>
    </row>
    <row r="22" spans="2:24">
      <c r="B22" s="111" t="s">
        <v>98</v>
      </c>
      <c r="D22" s="131">
        <v>37627</v>
      </c>
      <c r="F22" s="42">
        <v>529</v>
      </c>
      <c r="G22" s="114">
        <v>1.405905333935737</v>
      </c>
      <c r="I22" s="42">
        <v>484</v>
      </c>
      <c r="J22" s="114">
        <v>1.286310362239881</v>
      </c>
      <c r="K22" s="42">
        <v>410</v>
      </c>
      <c r="L22" s="113">
        <v>84.710743801652882</v>
      </c>
      <c r="M22" s="112">
        <v>10</v>
      </c>
      <c r="N22" s="113">
        <v>2.0661157024793391</v>
      </c>
      <c r="O22" s="112">
        <v>29</v>
      </c>
      <c r="P22" s="113">
        <v>5.9917355371900829</v>
      </c>
      <c r="Q22" s="112">
        <v>12</v>
      </c>
      <c r="R22" s="113">
        <v>2.4793388429752068</v>
      </c>
      <c r="S22" s="112">
        <v>0</v>
      </c>
      <c r="T22" s="113">
        <v>0</v>
      </c>
      <c r="U22" s="112">
        <v>2</v>
      </c>
      <c r="V22" s="113">
        <v>0.41322314049586778</v>
      </c>
      <c r="W22" s="112">
        <v>21</v>
      </c>
      <c r="X22" s="114">
        <v>4.338842975206612</v>
      </c>
    </row>
    <row r="23" spans="2:24">
      <c r="B23" s="111" t="s">
        <v>99</v>
      </c>
      <c r="D23" s="131">
        <v>98062</v>
      </c>
      <c r="F23" s="42">
        <v>1700</v>
      </c>
      <c r="G23" s="114">
        <v>1.733597112031164</v>
      </c>
      <c r="I23" s="42">
        <v>1080</v>
      </c>
      <c r="J23" s="114">
        <v>1.1013440476433281</v>
      </c>
      <c r="K23" s="42">
        <v>1046</v>
      </c>
      <c r="L23" s="113">
        <v>96.851851851851862</v>
      </c>
      <c r="M23" s="112">
        <v>18</v>
      </c>
      <c r="N23" s="113">
        <v>1.666666666666667</v>
      </c>
      <c r="O23" s="112">
        <v>0</v>
      </c>
      <c r="P23" s="113">
        <v>0</v>
      </c>
      <c r="Q23" s="112">
        <v>2</v>
      </c>
      <c r="R23" s="113">
        <v>0.1851851851851852</v>
      </c>
      <c r="S23" s="112">
        <v>0</v>
      </c>
      <c r="T23" s="113">
        <v>0</v>
      </c>
      <c r="U23" s="112">
        <v>8</v>
      </c>
      <c r="V23" s="113">
        <v>0.74074074074074081</v>
      </c>
      <c r="W23" s="112">
        <v>6</v>
      </c>
      <c r="X23" s="114">
        <v>0.55555555555555558</v>
      </c>
    </row>
    <row r="24" spans="2:24">
      <c r="B24" s="111" t="s">
        <v>100</v>
      </c>
      <c r="D24" s="131">
        <v>225211</v>
      </c>
      <c r="F24" s="42">
        <v>5412</v>
      </c>
      <c r="G24" s="114">
        <v>2.4030797785188112</v>
      </c>
      <c r="I24" s="42">
        <v>2359</v>
      </c>
      <c r="J24" s="114">
        <v>1.047462157709881</v>
      </c>
      <c r="K24" s="42">
        <v>1880</v>
      </c>
      <c r="L24" s="113">
        <v>79.694785926239931</v>
      </c>
      <c r="M24" s="112">
        <v>76</v>
      </c>
      <c r="N24" s="113">
        <v>3.2217041119118268</v>
      </c>
      <c r="O24" s="112">
        <v>0</v>
      </c>
      <c r="P24" s="113">
        <v>0</v>
      </c>
      <c r="Q24" s="112">
        <v>0</v>
      </c>
      <c r="R24" s="113">
        <v>0</v>
      </c>
      <c r="S24" s="112">
        <v>0</v>
      </c>
      <c r="T24" s="113">
        <v>0</v>
      </c>
      <c r="U24" s="112">
        <v>36</v>
      </c>
      <c r="V24" s="113">
        <v>1.526070368800339</v>
      </c>
      <c r="W24" s="112">
        <v>367</v>
      </c>
      <c r="X24" s="114">
        <v>15.557439593047899</v>
      </c>
    </row>
    <row r="25" spans="2:24">
      <c r="B25" s="111" t="s">
        <v>101</v>
      </c>
      <c r="D25" s="131">
        <v>52295</v>
      </c>
      <c r="F25" s="42">
        <v>1317</v>
      </c>
      <c r="G25" s="114">
        <v>2.518405201262071</v>
      </c>
      <c r="I25" s="42">
        <v>424</v>
      </c>
      <c r="J25" s="114">
        <v>0.81078496988239801</v>
      </c>
      <c r="K25" s="42">
        <v>352</v>
      </c>
      <c r="L25" s="113">
        <v>83.018867924528308</v>
      </c>
      <c r="M25" s="112">
        <v>11</v>
      </c>
      <c r="N25" s="113">
        <v>2.5943396226415101</v>
      </c>
      <c r="O25" s="112">
        <v>1</v>
      </c>
      <c r="P25" s="113">
        <v>0.23584905660377359</v>
      </c>
      <c r="Q25" s="112">
        <v>14</v>
      </c>
      <c r="R25" s="113">
        <v>3.3018867924528301</v>
      </c>
      <c r="S25" s="112">
        <v>12</v>
      </c>
      <c r="T25" s="113">
        <v>2.8301886792452828</v>
      </c>
      <c r="U25" s="112">
        <v>24</v>
      </c>
      <c r="V25" s="113">
        <v>5.6603773584905666</v>
      </c>
      <c r="W25" s="112">
        <v>10</v>
      </c>
      <c r="X25" s="114">
        <v>2.358490566037736</v>
      </c>
    </row>
    <row r="26" spans="2:24">
      <c r="B26" s="111" t="s">
        <v>102</v>
      </c>
      <c r="D26" s="131">
        <v>17254</v>
      </c>
      <c r="F26" s="42">
        <v>226</v>
      </c>
      <c r="G26" s="114">
        <v>1.309841196244349</v>
      </c>
      <c r="I26" s="42">
        <v>326</v>
      </c>
      <c r="J26" s="114">
        <v>1.889416946794946</v>
      </c>
      <c r="K26" s="42">
        <v>313</v>
      </c>
      <c r="L26" s="113">
        <v>96.012269938650306</v>
      </c>
      <c r="M26" s="112">
        <v>7</v>
      </c>
      <c r="N26" s="113">
        <v>2.147239263803681</v>
      </c>
      <c r="O26" s="112">
        <v>0</v>
      </c>
      <c r="P26" s="113">
        <v>0</v>
      </c>
      <c r="Q26" s="112">
        <v>0</v>
      </c>
      <c r="R26" s="113">
        <v>0</v>
      </c>
      <c r="S26" s="112">
        <v>0</v>
      </c>
      <c r="T26" s="113">
        <v>0</v>
      </c>
      <c r="U26" s="112">
        <v>5</v>
      </c>
      <c r="V26" s="113">
        <v>1.533742331288344</v>
      </c>
      <c r="W26" s="112">
        <v>1</v>
      </c>
      <c r="X26" s="114">
        <v>0.30674846625766872</v>
      </c>
    </row>
    <row r="27" spans="2:24">
      <c r="B27" s="111" t="s">
        <v>103</v>
      </c>
      <c r="D27" s="131">
        <v>75104</v>
      </c>
      <c r="F27" s="42">
        <v>1033</v>
      </c>
      <c r="G27" s="114">
        <v>1.3754260758415</v>
      </c>
      <c r="I27" s="42">
        <v>1132</v>
      </c>
      <c r="J27" s="114">
        <v>1.5072432893054959</v>
      </c>
      <c r="K27" s="42">
        <v>968</v>
      </c>
      <c r="L27" s="113">
        <v>85.512367491166074</v>
      </c>
      <c r="M27" s="112">
        <v>22</v>
      </c>
      <c r="N27" s="113">
        <v>1.943462897526502</v>
      </c>
      <c r="O27" s="112">
        <v>88</v>
      </c>
      <c r="P27" s="113">
        <v>7.7738515901060072</v>
      </c>
      <c r="Q27" s="112">
        <v>6</v>
      </c>
      <c r="R27" s="113">
        <v>0.53003533568904593</v>
      </c>
      <c r="S27" s="112">
        <v>22</v>
      </c>
      <c r="T27" s="113">
        <v>1.943462897526502</v>
      </c>
      <c r="U27" s="112">
        <v>24</v>
      </c>
      <c r="V27" s="113">
        <v>2.1201413427561842</v>
      </c>
      <c r="W27" s="112">
        <v>2</v>
      </c>
      <c r="X27" s="114">
        <v>0.17667844522968201</v>
      </c>
    </row>
    <row r="28" spans="2:24">
      <c r="B28" s="111" t="s">
        <v>104</v>
      </c>
      <c r="D28" s="131">
        <v>9786</v>
      </c>
      <c r="F28" s="42">
        <v>224</v>
      </c>
      <c r="G28" s="114">
        <v>2.28898426323319</v>
      </c>
      <c r="I28" s="42">
        <v>170</v>
      </c>
      <c r="J28" s="114">
        <v>1.737175556918046</v>
      </c>
      <c r="K28" s="42">
        <v>44</v>
      </c>
      <c r="L28" s="113">
        <v>25.882352941176471</v>
      </c>
      <c r="M28" s="112">
        <v>2</v>
      </c>
      <c r="N28" s="113">
        <v>1.1764705882352939</v>
      </c>
      <c r="O28" s="112">
        <v>122</v>
      </c>
      <c r="P28" s="113">
        <v>71.764705882352942</v>
      </c>
      <c r="Q28" s="112">
        <v>0</v>
      </c>
      <c r="R28" s="113">
        <v>0</v>
      </c>
      <c r="S28" s="112">
        <v>0</v>
      </c>
      <c r="T28" s="113">
        <v>0</v>
      </c>
      <c r="U28" s="112">
        <v>1</v>
      </c>
      <c r="V28" s="113">
        <v>0.58823529411764708</v>
      </c>
      <c r="W28" s="112">
        <v>1</v>
      </c>
      <c r="X28" s="114">
        <v>0.58823529411764708</v>
      </c>
    </row>
    <row r="29" spans="2:24">
      <c r="B29" s="111" t="s">
        <v>105</v>
      </c>
      <c r="D29" s="131">
        <v>1668</v>
      </c>
      <c r="F29" s="42">
        <v>15</v>
      </c>
      <c r="G29" s="114">
        <v>0.89928057553956831</v>
      </c>
      <c r="I29" s="42">
        <v>19</v>
      </c>
      <c r="J29" s="114">
        <v>1.139088729016787</v>
      </c>
      <c r="K29" s="42">
        <v>13</v>
      </c>
      <c r="L29" s="113">
        <v>68.421052631578945</v>
      </c>
      <c r="M29" s="112">
        <v>0</v>
      </c>
      <c r="N29" s="113">
        <v>0</v>
      </c>
      <c r="O29" s="112">
        <v>1</v>
      </c>
      <c r="P29" s="113">
        <v>5.2631578947368416</v>
      </c>
      <c r="Q29" s="112">
        <v>1</v>
      </c>
      <c r="R29" s="113">
        <v>5.2631578947368416</v>
      </c>
      <c r="S29" s="112">
        <v>0</v>
      </c>
      <c r="T29" s="113">
        <v>0</v>
      </c>
      <c r="U29" s="112">
        <v>3</v>
      </c>
      <c r="V29" s="113">
        <v>15.789473684210529</v>
      </c>
      <c r="W29" s="112">
        <v>1</v>
      </c>
      <c r="X29" s="114">
        <v>5.2631578947368416</v>
      </c>
    </row>
    <row r="30" spans="2:24">
      <c r="B30" s="115" t="s">
        <v>106</v>
      </c>
      <c r="D30" s="132">
        <v>2435</v>
      </c>
      <c r="F30" s="44">
        <v>27</v>
      </c>
      <c r="G30" s="118">
        <v>1.108829568788501</v>
      </c>
      <c r="I30" s="44">
        <v>23</v>
      </c>
      <c r="J30" s="118">
        <v>0.94455852156057496</v>
      </c>
      <c r="K30" s="44">
        <v>16</v>
      </c>
      <c r="L30" s="117">
        <v>69.565217391304344</v>
      </c>
      <c r="M30" s="116">
        <v>0</v>
      </c>
      <c r="N30" s="117">
        <v>0</v>
      </c>
      <c r="O30" s="116">
        <v>1</v>
      </c>
      <c r="P30" s="117">
        <v>4.3478260869565224</v>
      </c>
      <c r="Q30" s="116">
        <v>5</v>
      </c>
      <c r="R30" s="117">
        <v>21.739130434782609</v>
      </c>
      <c r="S30" s="116">
        <v>0</v>
      </c>
      <c r="T30" s="117">
        <v>0</v>
      </c>
      <c r="U30" s="116">
        <v>0</v>
      </c>
      <c r="V30" s="117">
        <v>0</v>
      </c>
      <c r="W30" s="116">
        <v>1</v>
      </c>
      <c r="X30" s="118">
        <v>4.3478260869565224</v>
      </c>
    </row>
    <row r="31" spans="2:24" ht="8" customHeight="1"/>
    <row r="32" spans="2:24">
      <c r="B32" s="119" t="s">
        <v>49</v>
      </c>
      <c r="D32" s="133">
        <v>1756692</v>
      </c>
      <c r="F32" s="120">
        <v>33428</v>
      </c>
      <c r="G32" s="123">
        <v>1.902894759012963</v>
      </c>
      <c r="I32" s="120">
        <v>18593</v>
      </c>
      <c r="J32" s="123">
        <v>1.0584097838437241</v>
      </c>
      <c r="K32" s="120">
        <v>16221</v>
      </c>
      <c r="L32" s="122">
        <v>87.242510622277209</v>
      </c>
      <c r="M32" s="121">
        <v>352</v>
      </c>
      <c r="N32" s="122">
        <v>1.893185607486688</v>
      </c>
      <c r="O32" s="121">
        <v>1018</v>
      </c>
      <c r="P32" s="122">
        <v>5.4751788307427516</v>
      </c>
      <c r="Q32" s="121">
        <v>180</v>
      </c>
      <c r="R32" s="122">
        <v>0.96810627655569292</v>
      </c>
      <c r="S32" s="121">
        <v>47</v>
      </c>
      <c r="T32" s="122">
        <v>0.25278330554509759</v>
      </c>
      <c r="U32" s="121">
        <v>260</v>
      </c>
      <c r="V32" s="122">
        <v>1.398375732802668</v>
      </c>
      <c r="W32" s="121">
        <v>515</v>
      </c>
      <c r="X32" s="123">
        <v>2.7698596245899001</v>
      </c>
    </row>
    <row r="34" spans="2:22">
      <c r="B34" s="244" t="s">
        <v>158</v>
      </c>
      <c r="C34" s="202"/>
      <c r="D34" s="202"/>
      <c r="E34" s="202"/>
      <c r="F34" s="202"/>
      <c r="G34" s="202"/>
      <c r="H34" s="202"/>
      <c r="I34" s="202"/>
      <c r="J34" s="202"/>
      <c r="K34" s="202"/>
      <c r="L34" s="202"/>
      <c r="M34" s="202"/>
      <c r="N34" s="202"/>
      <c r="O34" s="202"/>
      <c r="P34" s="202"/>
      <c r="Q34" s="202"/>
      <c r="R34" s="202"/>
      <c r="S34" s="202"/>
      <c r="T34" s="202"/>
      <c r="U34" s="202"/>
      <c r="V34" s="202"/>
    </row>
    <row r="35" spans="2:22">
      <c r="B35" s="202"/>
      <c r="C35" s="202"/>
      <c r="D35" s="202"/>
      <c r="E35" s="202"/>
      <c r="F35" s="202"/>
      <c r="G35" s="202"/>
      <c r="H35" s="202"/>
      <c r="I35" s="202"/>
      <c r="J35" s="202"/>
      <c r="K35" s="202"/>
      <c r="L35" s="202"/>
      <c r="M35" s="202"/>
      <c r="N35" s="202"/>
      <c r="O35" s="202"/>
      <c r="P35" s="202"/>
      <c r="Q35" s="202"/>
      <c r="R35" s="202"/>
      <c r="S35" s="202"/>
      <c r="T35" s="202"/>
      <c r="U35" s="202"/>
      <c r="V35" s="202"/>
    </row>
  </sheetData>
  <mergeCells count="34">
    <mergeCell ref="A4:V4"/>
    <mergeCell ref="K10"/>
    <mergeCell ref="O10"/>
    <mergeCell ref="D10"/>
    <mergeCell ref="F10"/>
    <mergeCell ref="J10"/>
    <mergeCell ref="P10"/>
    <mergeCell ref="R10"/>
    <mergeCell ref="B5:V5"/>
    <mergeCell ref="K8:X8"/>
    <mergeCell ref="T10"/>
    <mergeCell ref="F8:G9"/>
    <mergeCell ref="U9:V9"/>
    <mergeCell ref="K9:L9"/>
    <mergeCell ref="M9:N9"/>
    <mergeCell ref="O9:P9"/>
    <mergeCell ref="W9:X9"/>
    <mergeCell ref="Q10"/>
    <mergeCell ref="X10"/>
    <mergeCell ref="I10"/>
    <mergeCell ref="I8:J9"/>
    <mergeCell ref="U10"/>
    <mergeCell ref="W10"/>
    <mergeCell ref="Q9:R9"/>
    <mergeCell ref="D7:D9"/>
    <mergeCell ref="B34:V35"/>
    <mergeCell ref="S10"/>
    <mergeCell ref="B7:B10"/>
    <mergeCell ref="L10"/>
    <mergeCell ref="N10"/>
    <mergeCell ref="V10"/>
    <mergeCell ref="S9:T9"/>
    <mergeCell ref="G10"/>
    <mergeCell ref="M10"/>
  </mergeCells>
  <printOptions horizontalCentered="1" verticalCentered="1"/>
  <pageMargins left="0.27777777777777779" right="0.27777777777777779" top="0.27777777777777779" bottom="0.27777777777777779" header="0.1388888888888889" footer="0.1388888888888889"/>
  <pageSetup paperSize="9" scale="5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AA28"/>
  <sheetViews>
    <sheetView showGridLines="0" workbookViewId="0"/>
  </sheetViews>
  <sheetFormatPr baseColWidth="10" defaultColWidth="8.7265625" defaultRowHeight="14.5"/>
  <cols>
    <col min="1" max="1" width="1.1796875" customWidth="1"/>
    <col min="2" max="2" width="25.1796875" customWidth="1"/>
    <col min="3" max="3" width="0.6328125" customWidth="1"/>
    <col min="4" max="12" width="10.1796875" customWidth="1"/>
    <col min="13" max="13" width="0.81640625" customWidth="1"/>
    <col min="14" max="27" width="10.1796875" customWidth="1"/>
  </cols>
  <sheetData>
    <row r="2" spans="2:27" ht="49" customHeight="1"/>
    <row r="3" spans="2:27" ht="24" customHeight="1">
      <c r="B3" s="201" t="s">
        <v>86</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87</v>
      </c>
      <c r="E5" s="205"/>
      <c r="F5" s="205"/>
      <c r="G5" s="205"/>
      <c r="H5" s="205"/>
      <c r="I5" s="205"/>
      <c r="J5" s="205"/>
      <c r="K5" s="205"/>
      <c r="L5" s="206"/>
      <c r="M5" s="12"/>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M6" s="12"/>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29" t="s">
        <v>88</v>
      </c>
      <c r="D9" s="40">
        <v>410355</v>
      </c>
      <c r="E9" s="108">
        <v>396745</v>
      </c>
      <c r="F9" s="108">
        <v>402114</v>
      </c>
      <c r="G9" s="108">
        <v>422621</v>
      </c>
      <c r="H9" s="108">
        <v>420976</v>
      </c>
      <c r="I9" s="108">
        <v>423377</v>
      </c>
      <c r="J9" s="108">
        <v>456133</v>
      </c>
      <c r="K9" s="108">
        <v>471830</v>
      </c>
      <c r="L9" s="194"/>
      <c r="M9" s="7"/>
      <c r="N9" s="195">
        <f t="shared" ref="N9:N28" si="0">E9/D9-1</f>
        <v>-3.3166404698370955E-2</v>
      </c>
      <c r="O9" s="196">
        <f t="shared" ref="O9:O28" si="1">E9-D9</f>
        <v>-13610</v>
      </c>
      <c r="P9" s="195">
        <f t="shared" ref="P9:P28" si="2">F9/E9-1</f>
        <v>1.3532621709158255E-2</v>
      </c>
      <c r="Q9" s="196">
        <f t="shared" ref="Q9:Q28" si="3">F9-E9</f>
        <v>5369</v>
      </c>
      <c r="R9" s="195">
        <f t="shared" ref="R9:R28" si="4">G9/F9-1</f>
        <v>5.0997975698433784E-2</v>
      </c>
      <c r="S9" s="196">
        <f t="shared" ref="S9:S28" si="5">G9-F9</f>
        <v>20507</v>
      </c>
      <c r="T9" s="195">
        <f t="shared" ref="T9:T28" si="6">H9/G9-1</f>
        <v>-3.8923763845147841E-3</v>
      </c>
      <c r="U9" s="196">
        <f t="shared" ref="U9:U28" si="7">H9-G9</f>
        <v>-1645</v>
      </c>
      <c r="V9" s="195">
        <f t="shared" ref="V9:V28" si="8">I9/H9-1</f>
        <v>5.7034130211699452E-3</v>
      </c>
      <c r="W9" s="196">
        <f t="shared" ref="W9:W28" si="9">I9-H9</f>
        <v>2401</v>
      </c>
      <c r="X9" s="195">
        <f t="shared" ref="X9:X28" si="10">J9/I9-1</f>
        <v>7.7368397433020597E-2</v>
      </c>
      <c r="Y9" s="196">
        <f t="shared" ref="Y9:Y28" si="11">J9-I9</f>
        <v>32756</v>
      </c>
      <c r="Z9" s="195">
        <v>0.1046002575207772</v>
      </c>
      <c r="AA9" s="196">
        <v>44680</v>
      </c>
    </row>
    <row r="10" spans="2:27">
      <c r="B10" s="169" t="s">
        <v>89</v>
      </c>
      <c r="D10" s="42">
        <v>51252</v>
      </c>
      <c r="E10" s="112">
        <v>47953</v>
      </c>
      <c r="F10" s="112">
        <v>48669</v>
      </c>
      <c r="G10" s="112">
        <v>51170</v>
      </c>
      <c r="H10" s="112">
        <v>54128</v>
      </c>
      <c r="I10" s="112">
        <v>57909</v>
      </c>
      <c r="J10" s="112">
        <v>61425</v>
      </c>
      <c r="K10" s="112">
        <v>63419</v>
      </c>
      <c r="L10" s="197"/>
      <c r="M10" s="8"/>
      <c r="N10" s="198">
        <f t="shared" si="0"/>
        <v>-6.4368219776789193E-2</v>
      </c>
      <c r="O10" s="199">
        <f t="shared" si="1"/>
        <v>-3299</v>
      </c>
      <c r="P10" s="198">
        <f t="shared" si="2"/>
        <v>1.4931286885075057E-2</v>
      </c>
      <c r="Q10" s="199">
        <f t="shared" si="3"/>
        <v>716</v>
      </c>
      <c r="R10" s="198">
        <f t="shared" si="4"/>
        <v>5.1387947153218594E-2</v>
      </c>
      <c r="S10" s="199">
        <f t="shared" si="5"/>
        <v>2501</v>
      </c>
      <c r="T10" s="198">
        <f t="shared" si="6"/>
        <v>5.7807308970099669E-2</v>
      </c>
      <c r="U10" s="199">
        <f t="shared" si="7"/>
        <v>2958</v>
      </c>
      <c r="V10" s="198">
        <f t="shared" si="8"/>
        <v>6.9852941176470562E-2</v>
      </c>
      <c r="W10" s="199">
        <f t="shared" si="9"/>
        <v>3781</v>
      </c>
      <c r="X10" s="198">
        <f t="shared" si="10"/>
        <v>6.0715950888462933E-2</v>
      </c>
      <c r="Y10" s="199">
        <f t="shared" si="11"/>
        <v>3516</v>
      </c>
      <c r="Z10" s="198">
        <v>5.5892244680496812E-2</v>
      </c>
      <c r="AA10" s="199">
        <v>3357</v>
      </c>
    </row>
    <row r="11" spans="2:27">
      <c r="B11" s="169" t="s">
        <v>90</v>
      </c>
      <c r="D11" s="42">
        <v>40697</v>
      </c>
      <c r="E11" s="112">
        <v>39355</v>
      </c>
      <c r="F11" s="112">
        <v>41002</v>
      </c>
      <c r="G11" s="112">
        <v>43882</v>
      </c>
      <c r="H11" s="112">
        <v>46871</v>
      </c>
      <c r="I11" s="112">
        <v>51282</v>
      </c>
      <c r="J11" s="112">
        <v>50073</v>
      </c>
      <c r="K11" s="112">
        <v>50862</v>
      </c>
      <c r="L11" s="197"/>
      <c r="M11" s="8"/>
      <c r="N11" s="198">
        <f t="shared" si="0"/>
        <v>-3.2975403592402364E-2</v>
      </c>
      <c r="O11" s="199">
        <f t="shared" si="1"/>
        <v>-1342</v>
      </c>
      <c r="P11" s="198">
        <f t="shared" si="2"/>
        <v>4.1849828484309404E-2</v>
      </c>
      <c r="Q11" s="199">
        <f t="shared" si="3"/>
        <v>1647</v>
      </c>
      <c r="R11" s="198">
        <f t="shared" si="4"/>
        <v>7.024047607433781E-2</v>
      </c>
      <c r="S11" s="199">
        <f t="shared" si="5"/>
        <v>2880</v>
      </c>
      <c r="T11" s="198">
        <f t="shared" si="6"/>
        <v>6.8114488856478639E-2</v>
      </c>
      <c r="U11" s="199">
        <f t="shared" si="7"/>
        <v>2989</v>
      </c>
      <c r="V11" s="198">
        <f t="shared" si="8"/>
        <v>9.4109363999061335E-2</v>
      </c>
      <c r="W11" s="199">
        <f t="shared" si="9"/>
        <v>4411</v>
      </c>
      <c r="X11" s="198">
        <f t="shared" si="10"/>
        <v>-2.3575523575523616E-2</v>
      </c>
      <c r="Y11" s="199">
        <f t="shared" si="11"/>
        <v>-1209</v>
      </c>
      <c r="Z11" s="198">
        <v>-2.0151036449102211E-2</v>
      </c>
      <c r="AA11" s="199">
        <v>-1046</v>
      </c>
    </row>
    <row r="12" spans="2:27">
      <c r="B12" s="169" t="s">
        <v>91</v>
      </c>
      <c r="D12" s="42">
        <v>32479</v>
      </c>
      <c r="E12" s="112">
        <v>32836</v>
      </c>
      <c r="F12" s="112">
        <v>35355</v>
      </c>
      <c r="G12" s="112">
        <v>39461</v>
      </c>
      <c r="H12" s="112">
        <v>43584</v>
      </c>
      <c r="I12" s="112">
        <v>46233</v>
      </c>
      <c r="J12" s="112">
        <v>50646</v>
      </c>
      <c r="K12" s="112">
        <v>51051</v>
      </c>
      <c r="L12" s="197"/>
      <c r="M12" s="8"/>
      <c r="N12" s="198">
        <f t="shared" si="0"/>
        <v>1.0991717725299388E-2</v>
      </c>
      <c r="O12" s="199">
        <f t="shared" si="1"/>
        <v>357</v>
      </c>
      <c r="P12" s="198">
        <f t="shared" si="2"/>
        <v>7.6714581556827977E-2</v>
      </c>
      <c r="Q12" s="199">
        <f t="shared" si="3"/>
        <v>2519</v>
      </c>
      <c r="R12" s="198">
        <f t="shared" si="4"/>
        <v>0.11613633149483804</v>
      </c>
      <c r="S12" s="199">
        <f t="shared" si="5"/>
        <v>4106</v>
      </c>
      <c r="T12" s="198">
        <f t="shared" si="6"/>
        <v>0.10448290717417197</v>
      </c>
      <c r="U12" s="199">
        <f t="shared" si="7"/>
        <v>4123</v>
      </c>
      <c r="V12" s="198">
        <f t="shared" si="8"/>
        <v>6.0779185022026505E-2</v>
      </c>
      <c r="W12" s="199">
        <f t="shared" si="9"/>
        <v>2649</v>
      </c>
      <c r="X12" s="198">
        <f t="shared" si="10"/>
        <v>9.5451301018752766E-2</v>
      </c>
      <c r="Y12" s="199">
        <f t="shared" si="11"/>
        <v>4413</v>
      </c>
      <c r="Z12" s="198">
        <v>4.4692737430167551E-2</v>
      </c>
      <c r="AA12" s="199">
        <v>2184</v>
      </c>
    </row>
    <row r="13" spans="2:27">
      <c r="B13" s="169" t="s">
        <v>92</v>
      </c>
      <c r="D13" s="42">
        <v>53168</v>
      </c>
      <c r="E13" s="112">
        <v>54714</v>
      </c>
      <c r="F13" s="112">
        <v>58012</v>
      </c>
      <c r="G13" s="112">
        <v>57712</v>
      </c>
      <c r="H13" s="112">
        <v>63120</v>
      </c>
      <c r="I13" s="112">
        <v>75761</v>
      </c>
      <c r="J13" s="112">
        <v>79243</v>
      </c>
      <c r="K13" s="112">
        <v>88754</v>
      </c>
      <c r="L13" s="197"/>
      <c r="M13" s="8"/>
      <c r="N13" s="198">
        <f t="shared" si="0"/>
        <v>2.907764068612706E-2</v>
      </c>
      <c r="O13" s="199">
        <f t="shared" si="1"/>
        <v>1546</v>
      </c>
      <c r="P13" s="198">
        <f t="shared" si="2"/>
        <v>6.0277077164893722E-2</v>
      </c>
      <c r="Q13" s="199">
        <f t="shared" si="3"/>
        <v>3298</v>
      </c>
      <c r="R13" s="198">
        <f t="shared" si="4"/>
        <v>-5.1713438598910422E-3</v>
      </c>
      <c r="S13" s="199">
        <f t="shared" si="5"/>
        <v>-300</v>
      </c>
      <c r="T13" s="198">
        <f t="shared" si="6"/>
        <v>9.3706681452730756E-2</v>
      </c>
      <c r="U13" s="199">
        <f t="shared" si="7"/>
        <v>5408</v>
      </c>
      <c r="V13" s="198">
        <f t="shared" si="8"/>
        <v>0.20026932826362476</v>
      </c>
      <c r="W13" s="199">
        <f t="shared" si="9"/>
        <v>12641</v>
      </c>
      <c r="X13" s="198">
        <f t="shared" si="10"/>
        <v>4.5960322593418867E-2</v>
      </c>
      <c r="Y13" s="199">
        <f t="shared" si="11"/>
        <v>3482</v>
      </c>
      <c r="Z13" s="198">
        <v>0.14630744194456649</v>
      </c>
      <c r="AA13" s="199">
        <v>11328</v>
      </c>
    </row>
    <row r="14" spans="2:27">
      <c r="B14" s="169" t="s">
        <v>93</v>
      </c>
      <c r="D14" s="42">
        <v>25483</v>
      </c>
      <c r="E14" s="112">
        <v>25356</v>
      </c>
      <c r="F14" s="112">
        <v>23258</v>
      </c>
      <c r="G14" s="112">
        <v>23164</v>
      </c>
      <c r="H14" s="112">
        <v>23876</v>
      </c>
      <c r="I14" s="112">
        <v>23556</v>
      </c>
      <c r="J14" s="112">
        <v>23795</v>
      </c>
      <c r="K14" s="112">
        <v>25923</v>
      </c>
      <c r="L14" s="197"/>
      <c r="M14" s="8"/>
      <c r="N14" s="198">
        <f t="shared" si="0"/>
        <v>-4.9837146332849525E-3</v>
      </c>
      <c r="O14" s="199">
        <f t="shared" si="1"/>
        <v>-127</v>
      </c>
      <c r="P14" s="198">
        <f t="shared" si="2"/>
        <v>-8.274175737498024E-2</v>
      </c>
      <c r="Q14" s="199">
        <f t="shared" si="3"/>
        <v>-2098</v>
      </c>
      <c r="R14" s="198">
        <f t="shared" si="4"/>
        <v>-4.0416200877118058E-3</v>
      </c>
      <c r="S14" s="199">
        <f t="shared" si="5"/>
        <v>-94</v>
      </c>
      <c r="T14" s="198">
        <f t="shared" si="6"/>
        <v>3.0737351061992824E-2</v>
      </c>
      <c r="U14" s="199">
        <f t="shared" si="7"/>
        <v>712</v>
      </c>
      <c r="V14" s="198">
        <f t="shared" si="8"/>
        <v>-1.34025799966494E-2</v>
      </c>
      <c r="W14" s="199">
        <f t="shared" si="9"/>
        <v>-320</v>
      </c>
      <c r="X14" s="198">
        <f t="shared" si="10"/>
        <v>1.0146034980472063E-2</v>
      </c>
      <c r="Y14" s="199">
        <f t="shared" si="11"/>
        <v>239</v>
      </c>
      <c r="Z14" s="198">
        <v>0.1047517579373536</v>
      </c>
      <c r="AA14" s="199">
        <v>2458</v>
      </c>
    </row>
    <row r="15" spans="2:27">
      <c r="B15" s="169" t="s">
        <v>94</v>
      </c>
      <c r="D15" s="42">
        <v>146192</v>
      </c>
      <c r="E15" s="112">
        <v>140933</v>
      </c>
      <c r="F15" s="112">
        <v>142154</v>
      </c>
      <c r="G15" s="112">
        <v>146929</v>
      </c>
      <c r="H15" s="112">
        <v>156550</v>
      </c>
      <c r="I15" s="112">
        <v>160725</v>
      </c>
      <c r="J15" s="112">
        <v>162682</v>
      </c>
      <c r="K15" s="112">
        <v>161882</v>
      </c>
      <c r="L15" s="197"/>
      <c r="M15" s="8"/>
      <c r="N15" s="198">
        <f t="shared" si="0"/>
        <v>-3.5973240669804118E-2</v>
      </c>
      <c r="O15" s="199">
        <f t="shared" si="1"/>
        <v>-5259</v>
      </c>
      <c r="P15" s="198">
        <f t="shared" si="2"/>
        <v>8.6636912575479563E-3</v>
      </c>
      <c r="Q15" s="199">
        <f t="shared" si="3"/>
        <v>1221</v>
      </c>
      <c r="R15" s="198">
        <f t="shared" si="4"/>
        <v>3.3590331612195268E-2</v>
      </c>
      <c r="S15" s="199">
        <f t="shared" si="5"/>
        <v>4775</v>
      </c>
      <c r="T15" s="198">
        <f t="shared" si="6"/>
        <v>6.5480606279223252E-2</v>
      </c>
      <c r="U15" s="199">
        <f t="shared" si="7"/>
        <v>9621</v>
      </c>
      <c r="V15" s="198">
        <f t="shared" si="8"/>
        <v>2.666879591184923E-2</v>
      </c>
      <c r="W15" s="199">
        <f t="shared" si="9"/>
        <v>4175</v>
      </c>
      <c r="X15" s="198">
        <f t="shared" si="10"/>
        <v>1.2176077150412246E-2</v>
      </c>
      <c r="Y15" s="199">
        <f t="shared" si="11"/>
        <v>1957</v>
      </c>
      <c r="Z15" s="198">
        <v>4.6857447851693657E-3</v>
      </c>
      <c r="AA15" s="199">
        <v>755</v>
      </c>
    </row>
    <row r="16" spans="2:27">
      <c r="B16" s="169" t="s">
        <v>95</v>
      </c>
      <c r="D16" s="42">
        <v>89837</v>
      </c>
      <c r="E16" s="112">
        <v>84968</v>
      </c>
      <c r="F16" s="112">
        <v>87354</v>
      </c>
      <c r="G16" s="112">
        <v>89947</v>
      </c>
      <c r="H16" s="112">
        <v>94676</v>
      </c>
      <c r="I16" s="112">
        <v>98880</v>
      </c>
      <c r="J16" s="112">
        <v>104062</v>
      </c>
      <c r="K16" s="112">
        <v>105904</v>
      </c>
      <c r="L16" s="197"/>
      <c r="M16" s="8"/>
      <c r="N16" s="198">
        <f t="shared" si="0"/>
        <v>-5.4198158887763359E-2</v>
      </c>
      <c r="O16" s="199">
        <f t="shared" si="1"/>
        <v>-4869</v>
      </c>
      <c r="P16" s="198">
        <f t="shared" si="2"/>
        <v>2.8081159966104829E-2</v>
      </c>
      <c r="Q16" s="199">
        <f t="shared" si="3"/>
        <v>2386</v>
      </c>
      <c r="R16" s="198">
        <f t="shared" si="4"/>
        <v>2.9683815280353576E-2</v>
      </c>
      <c r="S16" s="199">
        <f t="shared" si="5"/>
        <v>2593</v>
      </c>
      <c r="T16" s="198">
        <f t="shared" si="6"/>
        <v>5.2575405516581908E-2</v>
      </c>
      <c r="U16" s="199">
        <f t="shared" si="7"/>
        <v>4729</v>
      </c>
      <c r="V16" s="198">
        <f t="shared" si="8"/>
        <v>4.4404072837889164E-2</v>
      </c>
      <c r="W16" s="199">
        <f t="shared" si="9"/>
        <v>4204</v>
      </c>
      <c r="X16" s="198">
        <f t="shared" si="10"/>
        <v>5.2406957928802678E-2</v>
      </c>
      <c r="Y16" s="199">
        <f t="shared" si="11"/>
        <v>5182</v>
      </c>
      <c r="Z16" s="198">
        <v>1.733926358562532E-2</v>
      </c>
      <c r="AA16" s="199">
        <v>1805</v>
      </c>
    </row>
    <row r="17" spans="2:27">
      <c r="B17" s="169" t="s">
        <v>96</v>
      </c>
      <c r="D17" s="42">
        <v>334206</v>
      </c>
      <c r="E17" s="112">
        <v>321411</v>
      </c>
      <c r="F17" s="112">
        <v>337967</v>
      </c>
      <c r="G17" s="112">
        <v>354754</v>
      </c>
      <c r="H17" s="112">
        <v>352939</v>
      </c>
      <c r="I17" s="112">
        <v>382242</v>
      </c>
      <c r="J17" s="112">
        <v>419673</v>
      </c>
      <c r="K17" s="112">
        <v>434532</v>
      </c>
      <c r="L17" s="197"/>
      <c r="M17" s="8"/>
      <c r="N17" s="198">
        <f t="shared" si="0"/>
        <v>-3.828477047090717E-2</v>
      </c>
      <c r="O17" s="199">
        <f t="shared" si="1"/>
        <v>-12795</v>
      </c>
      <c r="P17" s="198">
        <f t="shared" si="2"/>
        <v>5.1510371455861792E-2</v>
      </c>
      <c r="Q17" s="199">
        <f t="shared" si="3"/>
        <v>16556</v>
      </c>
      <c r="R17" s="198">
        <f t="shared" si="4"/>
        <v>4.9670529962984489E-2</v>
      </c>
      <c r="S17" s="199">
        <f t="shared" si="5"/>
        <v>16787</v>
      </c>
      <c r="T17" s="198">
        <f t="shared" si="6"/>
        <v>-5.1162213815770796E-3</v>
      </c>
      <c r="U17" s="199">
        <f t="shared" si="7"/>
        <v>-1815</v>
      </c>
      <c r="V17" s="198">
        <f t="shared" si="8"/>
        <v>8.3025678658351643E-2</v>
      </c>
      <c r="W17" s="199">
        <f t="shared" si="9"/>
        <v>29303</v>
      </c>
      <c r="X17" s="198">
        <f t="shared" si="10"/>
        <v>9.7924874817523877E-2</v>
      </c>
      <c r="Y17" s="199">
        <f t="shared" si="11"/>
        <v>37431</v>
      </c>
      <c r="Z17" s="198">
        <v>6.6689578142452133E-2</v>
      </c>
      <c r="AA17" s="199">
        <v>27167</v>
      </c>
    </row>
    <row r="18" spans="2:27">
      <c r="B18" s="169" t="s">
        <v>97</v>
      </c>
      <c r="D18" s="42">
        <v>144556</v>
      </c>
      <c r="E18" s="112">
        <v>155768</v>
      </c>
      <c r="F18" s="112">
        <v>166723</v>
      </c>
      <c r="G18" s="112">
        <v>185933</v>
      </c>
      <c r="H18" s="112">
        <v>205653</v>
      </c>
      <c r="I18" s="112">
        <v>218328</v>
      </c>
      <c r="J18" s="112">
        <v>236730</v>
      </c>
      <c r="K18" s="112">
        <v>248567</v>
      </c>
      <c r="L18" s="197"/>
      <c r="M18" s="8"/>
      <c r="N18" s="198">
        <f t="shared" si="0"/>
        <v>7.7561637012645512E-2</v>
      </c>
      <c r="O18" s="199">
        <f t="shared" si="1"/>
        <v>11212</v>
      </c>
      <c r="P18" s="198">
        <f t="shared" si="2"/>
        <v>7.0328950747265084E-2</v>
      </c>
      <c r="Q18" s="199">
        <f t="shared" si="3"/>
        <v>10955</v>
      </c>
      <c r="R18" s="198">
        <f t="shared" si="4"/>
        <v>0.11522105528331417</v>
      </c>
      <c r="S18" s="199">
        <f t="shared" si="5"/>
        <v>19210</v>
      </c>
      <c r="T18" s="198">
        <f t="shared" si="6"/>
        <v>0.10605970968036882</v>
      </c>
      <c r="U18" s="199">
        <f t="shared" si="7"/>
        <v>19720</v>
      </c>
      <c r="V18" s="198">
        <f t="shared" si="8"/>
        <v>6.1632944814809409E-2</v>
      </c>
      <c r="W18" s="199">
        <f t="shared" si="9"/>
        <v>12675</v>
      </c>
      <c r="X18" s="198">
        <f t="shared" si="10"/>
        <v>8.4286028360998078E-2</v>
      </c>
      <c r="Y18" s="199">
        <f t="shared" si="11"/>
        <v>18402</v>
      </c>
      <c r="Z18" s="198">
        <v>8.4734889810168079E-2</v>
      </c>
      <c r="AA18" s="199">
        <v>19417</v>
      </c>
    </row>
    <row r="19" spans="2:27">
      <c r="B19" s="169" t="s">
        <v>98</v>
      </c>
      <c r="D19" s="42">
        <v>56883</v>
      </c>
      <c r="E19" s="112">
        <v>52977</v>
      </c>
      <c r="F19" s="112">
        <v>54286</v>
      </c>
      <c r="G19" s="112">
        <v>56834</v>
      </c>
      <c r="H19" s="112">
        <v>58876</v>
      </c>
      <c r="I19" s="112">
        <v>59450</v>
      </c>
      <c r="J19" s="112">
        <v>62130</v>
      </c>
      <c r="K19" s="112">
        <v>62011</v>
      </c>
      <c r="L19" s="197"/>
      <c r="M19" s="8"/>
      <c r="N19" s="198">
        <f t="shared" si="0"/>
        <v>-6.8667264384789872E-2</v>
      </c>
      <c r="O19" s="199">
        <f t="shared" si="1"/>
        <v>-3906</v>
      </c>
      <c r="P19" s="198">
        <f t="shared" si="2"/>
        <v>2.4708835909923232E-2</v>
      </c>
      <c r="Q19" s="199">
        <f t="shared" si="3"/>
        <v>1309</v>
      </c>
      <c r="R19" s="198">
        <f t="shared" si="4"/>
        <v>4.6936595070552256E-2</v>
      </c>
      <c r="S19" s="199">
        <f t="shared" si="5"/>
        <v>2548</v>
      </c>
      <c r="T19" s="198">
        <f t="shared" si="6"/>
        <v>3.5929197311468597E-2</v>
      </c>
      <c r="U19" s="199">
        <f t="shared" si="7"/>
        <v>2042</v>
      </c>
      <c r="V19" s="198">
        <f t="shared" si="8"/>
        <v>9.7493036211699913E-3</v>
      </c>
      <c r="W19" s="199">
        <f t="shared" si="9"/>
        <v>574</v>
      </c>
      <c r="X19" s="198">
        <f t="shared" si="10"/>
        <v>4.5079899074852881E-2</v>
      </c>
      <c r="Y19" s="199">
        <f t="shared" si="11"/>
        <v>2680</v>
      </c>
      <c r="Z19" s="198">
        <v>2.2726897893886159E-2</v>
      </c>
      <c r="AA19" s="199">
        <v>1378</v>
      </c>
    </row>
    <row r="20" spans="2:27">
      <c r="B20" s="169" t="s">
        <v>99</v>
      </c>
      <c r="D20" s="42">
        <v>80673</v>
      </c>
      <c r="E20" s="112">
        <v>77385</v>
      </c>
      <c r="F20" s="112">
        <v>77804</v>
      </c>
      <c r="G20" s="112">
        <v>79633</v>
      </c>
      <c r="H20" s="112">
        <v>83919</v>
      </c>
      <c r="I20" s="112">
        <v>85251</v>
      </c>
      <c r="J20" s="112">
        <v>100525</v>
      </c>
      <c r="K20" s="112">
        <v>104183</v>
      </c>
      <c r="L20" s="197"/>
      <c r="M20" s="8"/>
      <c r="N20" s="198">
        <f t="shared" si="0"/>
        <v>-4.0757130638503614E-2</v>
      </c>
      <c r="O20" s="199">
        <f t="shared" si="1"/>
        <v>-3288</v>
      </c>
      <c r="P20" s="198">
        <f t="shared" si="2"/>
        <v>5.414486011500852E-3</v>
      </c>
      <c r="Q20" s="199">
        <f t="shared" si="3"/>
        <v>419</v>
      </c>
      <c r="R20" s="198">
        <f t="shared" si="4"/>
        <v>2.3507788802632268E-2</v>
      </c>
      <c r="S20" s="199">
        <f t="shared" si="5"/>
        <v>1829</v>
      </c>
      <c r="T20" s="198">
        <f t="shared" si="6"/>
        <v>5.3821908002963603E-2</v>
      </c>
      <c r="U20" s="199">
        <f t="shared" si="7"/>
        <v>4286</v>
      </c>
      <c r="V20" s="198">
        <f t="shared" si="8"/>
        <v>1.5872448432416864E-2</v>
      </c>
      <c r="W20" s="199">
        <f t="shared" si="9"/>
        <v>1332</v>
      </c>
      <c r="X20" s="198">
        <f t="shared" si="10"/>
        <v>0.17916505378236036</v>
      </c>
      <c r="Y20" s="199">
        <f t="shared" si="11"/>
        <v>15274</v>
      </c>
      <c r="Z20" s="198">
        <v>0.1201148251282107</v>
      </c>
      <c r="AA20" s="199">
        <v>11172</v>
      </c>
    </row>
    <row r="21" spans="2:27">
      <c r="B21" s="169" t="s">
        <v>100</v>
      </c>
      <c r="D21" s="42">
        <v>228990</v>
      </c>
      <c r="E21" s="112">
        <v>223671</v>
      </c>
      <c r="F21" s="112">
        <v>216089</v>
      </c>
      <c r="G21" s="112">
        <v>224953</v>
      </c>
      <c r="H21" s="112">
        <v>237216</v>
      </c>
      <c r="I21" s="112">
        <v>256424</v>
      </c>
      <c r="J21" s="112">
        <v>277807</v>
      </c>
      <c r="K21" s="112">
        <v>292863</v>
      </c>
      <c r="L21" s="197"/>
      <c r="M21" s="8"/>
      <c r="N21" s="198">
        <f t="shared" si="0"/>
        <v>-2.3228088562819327E-2</v>
      </c>
      <c r="O21" s="199">
        <f t="shared" si="1"/>
        <v>-5319</v>
      </c>
      <c r="P21" s="198">
        <f t="shared" si="2"/>
        <v>-3.3898001976116698E-2</v>
      </c>
      <c r="Q21" s="199">
        <f t="shared" si="3"/>
        <v>-7582</v>
      </c>
      <c r="R21" s="198">
        <f t="shared" si="4"/>
        <v>4.1020135222061382E-2</v>
      </c>
      <c r="S21" s="199">
        <f t="shared" si="5"/>
        <v>8864</v>
      </c>
      <c r="T21" s="198">
        <f t="shared" si="6"/>
        <v>5.4513609509541983E-2</v>
      </c>
      <c r="U21" s="199">
        <f t="shared" si="7"/>
        <v>12263</v>
      </c>
      <c r="V21" s="198">
        <f t="shared" si="8"/>
        <v>8.0972615675165338E-2</v>
      </c>
      <c r="W21" s="199">
        <f t="shared" si="9"/>
        <v>19208</v>
      </c>
      <c r="X21" s="198">
        <f t="shared" si="10"/>
        <v>8.3389230337253872E-2</v>
      </c>
      <c r="Y21" s="199">
        <f t="shared" si="11"/>
        <v>21383</v>
      </c>
      <c r="Z21" s="198">
        <v>8.0723131651585955E-2</v>
      </c>
      <c r="AA21" s="199">
        <v>21875</v>
      </c>
    </row>
    <row r="22" spans="2:27">
      <c r="B22" s="169" t="s">
        <v>101</v>
      </c>
      <c r="D22" s="42">
        <v>53719</v>
      </c>
      <c r="E22" s="112">
        <v>52094</v>
      </c>
      <c r="F22" s="112">
        <v>54205</v>
      </c>
      <c r="G22" s="112">
        <v>55440</v>
      </c>
      <c r="H22" s="112">
        <v>62760</v>
      </c>
      <c r="I22" s="112">
        <v>66811</v>
      </c>
      <c r="J22" s="112">
        <v>74588</v>
      </c>
      <c r="K22" s="112">
        <v>76310</v>
      </c>
      <c r="L22" s="197"/>
      <c r="M22" s="8"/>
      <c r="N22" s="198">
        <f t="shared" si="0"/>
        <v>-3.0250004653846863E-2</v>
      </c>
      <c r="O22" s="199">
        <f t="shared" si="1"/>
        <v>-1625</v>
      </c>
      <c r="P22" s="198">
        <f t="shared" si="2"/>
        <v>4.0522900909893744E-2</v>
      </c>
      <c r="Q22" s="199">
        <f t="shared" si="3"/>
        <v>2111</v>
      </c>
      <c r="R22" s="198">
        <f t="shared" si="4"/>
        <v>2.2783876026196914E-2</v>
      </c>
      <c r="S22" s="199">
        <f t="shared" si="5"/>
        <v>1235</v>
      </c>
      <c r="T22" s="198">
        <f t="shared" si="6"/>
        <v>0.13203463203463195</v>
      </c>
      <c r="U22" s="199">
        <f t="shared" si="7"/>
        <v>7320</v>
      </c>
      <c r="V22" s="198">
        <f t="shared" si="8"/>
        <v>6.4547482472912643E-2</v>
      </c>
      <c r="W22" s="199">
        <f t="shared" si="9"/>
        <v>4051</v>
      </c>
      <c r="X22" s="198">
        <f t="shared" si="10"/>
        <v>0.11640298753199319</v>
      </c>
      <c r="Y22" s="199">
        <f t="shared" si="11"/>
        <v>7777</v>
      </c>
      <c r="Z22" s="198">
        <v>5.9287330473771098E-2</v>
      </c>
      <c r="AA22" s="199">
        <v>4271</v>
      </c>
    </row>
    <row r="23" spans="2:27">
      <c r="B23" s="169" t="s">
        <v>102</v>
      </c>
      <c r="D23" s="42">
        <v>20052</v>
      </c>
      <c r="E23" s="112">
        <v>19700</v>
      </c>
      <c r="F23" s="112">
        <v>20426</v>
      </c>
      <c r="G23" s="112">
        <v>21291</v>
      </c>
      <c r="H23" s="112">
        <v>22108</v>
      </c>
      <c r="I23" s="112">
        <v>21514</v>
      </c>
      <c r="J23" s="112">
        <v>24200</v>
      </c>
      <c r="K23" s="112">
        <v>24253</v>
      </c>
      <c r="L23" s="197"/>
      <c r="M23" s="8"/>
      <c r="N23" s="198">
        <f t="shared" si="0"/>
        <v>-1.7554358667464576E-2</v>
      </c>
      <c r="O23" s="199">
        <f t="shared" si="1"/>
        <v>-352</v>
      </c>
      <c r="P23" s="198">
        <f t="shared" si="2"/>
        <v>3.6852791878172697E-2</v>
      </c>
      <c r="Q23" s="199">
        <f t="shared" si="3"/>
        <v>726</v>
      </c>
      <c r="R23" s="198">
        <f t="shared" si="4"/>
        <v>4.2347987858611491E-2</v>
      </c>
      <c r="S23" s="199">
        <f t="shared" si="5"/>
        <v>865</v>
      </c>
      <c r="T23" s="198">
        <f t="shared" si="6"/>
        <v>3.8373021464468637E-2</v>
      </c>
      <c r="U23" s="199">
        <f t="shared" si="7"/>
        <v>817</v>
      </c>
      <c r="V23" s="198">
        <f t="shared" si="8"/>
        <v>-2.6868102044508735E-2</v>
      </c>
      <c r="W23" s="199">
        <f t="shared" si="9"/>
        <v>-594</v>
      </c>
      <c r="X23" s="198">
        <f t="shared" si="10"/>
        <v>0.12484893557683363</v>
      </c>
      <c r="Y23" s="199">
        <f t="shared" si="11"/>
        <v>2686</v>
      </c>
      <c r="Z23" s="198">
        <v>2.3419697864798691E-2</v>
      </c>
      <c r="AA23" s="199">
        <v>555</v>
      </c>
    </row>
    <row r="24" spans="2:27">
      <c r="B24" s="169" t="s">
        <v>103</v>
      </c>
      <c r="D24" s="42">
        <v>106366</v>
      </c>
      <c r="E24" s="112">
        <v>105906</v>
      </c>
      <c r="F24" s="112">
        <v>107110</v>
      </c>
      <c r="G24" s="112">
        <v>108983</v>
      </c>
      <c r="H24" s="112">
        <v>114252</v>
      </c>
      <c r="I24" s="112">
        <v>117575</v>
      </c>
      <c r="J24" s="112">
        <v>121716</v>
      </c>
      <c r="K24" s="112">
        <v>122281</v>
      </c>
      <c r="L24" s="197"/>
      <c r="M24" s="8"/>
      <c r="N24" s="198">
        <f t="shared" si="0"/>
        <v>-4.3246902205591464E-3</v>
      </c>
      <c r="O24" s="199">
        <f t="shared" si="1"/>
        <v>-460</v>
      </c>
      <c r="P24" s="198">
        <f t="shared" si="2"/>
        <v>1.1368572130002086E-2</v>
      </c>
      <c r="Q24" s="199">
        <f t="shared" si="3"/>
        <v>1204</v>
      </c>
      <c r="R24" s="198">
        <f t="shared" si="4"/>
        <v>1.7486695920082118E-2</v>
      </c>
      <c r="S24" s="199">
        <f t="shared" si="5"/>
        <v>1873</v>
      </c>
      <c r="T24" s="198">
        <f t="shared" si="6"/>
        <v>4.8346989897506853E-2</v>
      </c>
      <c r="U24" s="199">
        <f t="shared" si="7"/>
        <v>5269</v>
      </c>
      <c r="V24" s="198">
        <f t="shared" si="8"/>
        <v>2.90848300248574E-2</v>
      </c>
      <c r="W24" s="199">
        <f t="shared" si="9"/>
        <v>3323</v>
      </c>
      <c r="X24" s="198">
        <f t="shared" si="10"/>
        <v>3.5220072294280147E-2</v>
      </c>
      <c r="Y24" s="199">
        <f t="shared" si="11"/>
        <v>4141</v>
      </c>
      <c r="Z24" s="198">
        <v>1.6129300315772092E-2</v>
      </c>
      <c r="AA24" s="199">
        <v>1941</v>
      </c>
    </row>
    <row r="25" spans="2:27">
      <c r="B25" s="169" t="s">
        <v>104</v>
      </c>
      <c r="D25" s="42">
        <v>15375</v>
      </c>
      <c r="E25" s="112">
        <v>14687</v>
      </c>
      <c r="F25" s="112">
        <v>15454</v>
      </c>
      <c r="G25" s="112">
        <v>14358</v>
      </c>
      <c r="H25" s="112">
        <v>14631</v>
      </c>
      <c r="I25" s="112">
        <v>14722</v>
      </c>
      <c r="J25" s="112">
        <v>14974</v>
      </c>
      <c r="K25" s="112">
        <v>15399</v>
      </c>
      <c r="L25" s="197"/>
      <c r="M25" s="8"/>
      <c r="N25" s="198">
        <f t="shared" si="0"/>
        <v>-4.4747967479674799E-2</v>
      </c>
      <c r="O25" s="199">
        <f t="shared" si="1"/>
        <v>-688</v>
      </c>
      <c r="P25" s="198">
        <f t="shared" si="2"/>
        <v>5.2223054401852043E-2</v>
      </c>
      <c r="Q25" s="199">
        <f t="shared" si="3"/>
        <v>767</v>
      </c>
      <c r="R25" s="198">
        <f t="shared" si="4"/>
        <v>-7.0920150122945502E-2</v>
      </c>
      <c r="S25" s="199">
        <f t="shared" si="5"/>
        <v>-1096</v>
      </c>
      <c r="T25" s="198">
        <f t="shared" si="6"/>
        <v>1.901379022147931E-2</v>
      </c>
      <c r="U25" s="199">
        <f t="shared" si="7"/>
        <v>273</v>
      </c>
      <c r="V25" s="198">
        <f t="shared" si="8"/>
        <v>6.2196705625041648E-3</v>
      </c>
      <c r="W25" s="199">
        <f t="shared" si="9"/>
        <v>91</v>
      </c>
      <c r="X25" s="198">
        <f t="shared" si="10"/>
        <v>1.7117239505501924E-2</v>
      </c>
      <c r="Y25" s="199">
        <f t="shared" si="11"/>
        <v>252</v>
      </c>
      <c r="Z25" s="198">
        <v>4.1739953998105823E-2</v>
      </c>
      <c r="AA25" s="199">
        <v>617</v>
      </c>
    </row>
    <row r="26" spans="2:27">
      <c r="B26" s="169" t="s">
        <v>105</v>
      </c>
      <c r="D26" s="42">
        <v>1893</v>
      </c>
      <c r="E26" s="112">
        <v>1916</v>
      </c>
      <c r="F26" s="112">
        <v>1999</v>
      </c>
      <c r="G26" s="112">
        <v>2183</v>
      </c>
      <c r="H26" s="112">
        <v>2277</v>
      </c>
      <c r="I26" s="112">
        <v>2436</v>
      </c>
      <c r="J26" s="112">
        <v>2573</v>
      </c>
      <c r="K26" s="112">
        <v>2550</v>
      </c>
      <c r="L26" s="197"/>
      <c r="M26" s="8"/>
      <c r="N26" s="198">
        <f t="shared" si="0"/>
        <v>1.2150026413100923E-2</v>
      </c>
      <c r="O26" s="199">
        <f t="shared" si="1"/>
        <v>23</v>
      </c>
      <c r="P26" s="198">
        <f t="shared" si="2"/>
        <v>4.3319415448851872E-2</v>
      </c>
      <c r="Q26" s="199">
        <f t="shared" si="3"/>
        <v>83</v>
      </c>
      <c r="R26" s="198">
        <f t="shared" si="4"/>
        <v>9.2046023011505662E-2</v>
      </c>
      <c r="S26" s="199">
        <f t="shared" si="5"/>
        <v>184</v>
      </c>
      <c r="T26" s="198">
        <f t="shared" si="6"/>
        <v>4.306000916170416E-2</v>
      </c>
      <c r="U26" s="199">
        <f t="shared" si="7"/>
        <v>94</v>
      </c>
      <c r="V26" s="198">
        <f t="shared" si="8"/>
        <v>6.9828722002635013E-2</v>
      </c>
      <c r="W26" s="199">
        <f t="shared" si="9"/>
        <v>159</v>
      </c>
      <c r="X26" s="198">
        <f t="shared" si="10"/>
        <v>5.6239737274220047E-2</v>
      </c>
      <c r="Y26" s="199">
        <f t="shared" si="11"/>
        <v>137</v>
      </c>
      <c r="Z26" s="198">
        <v>-9.3240093240093413E-3</v>
      </c>
      <c r="AA26" s="199">
        <v>-24</v>
      </c>
    </row>
    <row r="27" spans="2:27">
      <c r="B27" s="169" t="s">
        <v>106</v>
      </c>
      <c r="D27" s="42">
        <v>2568</v>
      </c>
      <c r="E27" s="112">
        <v>2575</v>
      </c>
      <c r="F27" s="112">
        <v>2623</v>
      </c>
      <c r="G27" s="112">
        <v>2770</v>
      </c>
      <c r="H27" s="112">
        <v>2960</v>
      </c>
      <c r="I27" s="112">
        <v>3172</v>
      </c>
      <c r="J27" s="112">
        <v>3340</v>
      </c>
      <c r="K27" s="112">
        <v>3391</v>
      </c>
      <c r="L27" s="197"/>
      <c r="M27" s="8"/>
      <c r="N27" s="198">
        <f t="shared" si="0"/>
        <v>2.7258566978192178E-3</v>
      </c>
      <c r="O27" s="199">
        <f t="shared" si="1"/>
        <v>7</v>
      </c>
      <c r="P27" s="198">
        <f t="shared" si="2"/>
        <v>1.8640776699029082E-2</v>
      </c>
      <c r="Q27" s="199">
        <f t="shared" si="3"/>
        <v>48</v>
      </c>
      <c r="R27" s="198">
        <f t="shared" si="4"/>
        <v>5.6042699199390089E-2</v>
      </c>
      <c r="S27" s="199">
        <f t="shared" si="5"/>
        <v>147</v>
      </c>
      <c r="T27" s="198">
        <f t="shared" si="6"/>
        <v>6.8592057761732939E-2</v>
      </c>
      <c r="U27" s="199">
        <f t="shared" si="7"/>
        <v>190</v>
      </c>
      <c r="V27" s="198">
        <f t="shared" si="8"/>
        <v>7.1621621621621667E-2</v>
      </c>
      <c r="W27" s="199">
        <f t="shared" si="9"/>
        <v>212</v>
      </c>
      <c r="X27" s="198">
        <f t="shared" si="10"/>
        <v>5.296343001261028E-2</v>
      </c>
      <c r="Y27" s="199">
        <f t="shared" si="11"/>
        <v>168</v>
      </c>
      <c r="Z27" s="198">
        <v>3.1012465795074551E-2</v>
      </c>
      <c r="AA27" s="199">
        <v>102</v>
      </c>
    </row>
    <row r="28" spans="2:27">
      <c r="B28" s="31" t="s">
        <v>49</v>
      </c>
      <c r="D28" s="63">
        <v>1894744</v>
      </c>
      <c r="E28" s="63">
        <v>1850950</v>
      </c>
      <c r="F28" s="63">
        <v>1892604</v>
      </c>
      <c r="G28" s="63">
        <v>1982018</v>
      </c>
      <c r="H28" s="63">
        <v>2061372</v>
      </c>
      <c r="I28" s="63">
        <v>2165648</v>
      </c>
      <c r="J28" s="63">
        <v>2326315</v>
      </c>
      <c r="K28" s="63">
        <v>2405965</v>
      </c>
      <c r="L28" s="64"/>
      <c r="M28" s="11"/>
      <c r="N28" s="200">
        <f t="shared" si="0"/>
        <v>-2.3113412682663204E-2</v>
      </c>
      <c r="O28" s="62">
        <f t="shared" si="1"/>
        <v>-43794</v>
      </c>
      <c r="P28" s="200">
        <f t="shared" si="2"/>
        <v>2.250411950619946E-2</v>
      </c>
      <c r="Q28" s="62">
        <f t="shared" si="3"/>
        <v>41654</v>
      </c>
      <c r="R28" s="200">
        <f t="shared" si="4"/>
        <v>4.7243903109155383E-2</v>
      </c>
      <c r="S28" s="62">
        <f t="shared" si="5"/>
        <v>89414</v>
      </c>
      <c r="T28" s="200">
        <f t="shared" si="6"/>
        <v>4.003697241901949E-2</v>
      </c>
      <c r="U28" s="62">
        <f t="shared" si="7"/>
        <v>79354</v>
      </c>
      <c r="V28" s="200">
        <f t="shared" si="8"/>
        <v>5.0585726399698938E-2</v>
      </c>
      <c r="W28" s="62">
        <f t="shared" si="9"/>
        <v>104276</v>
      </c>
      <c r="X28" s="200">
        <f t="shared" si="10"/>
        <v>7.4188880187362027E-2</v>
      </c>
      <c r="Y28" s="62">
        <f t="shared" si="11"/>
        <v>160667</v>
      </c>
      <c r="Z28" s="200">
        <v>6.8380926414304266E-2</v>
      </c>
      <c r="AA28" s="62">
        <v>153992</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2921A20E-1285-4C38-B7B1-B7E5F789AD59}">
          <x14:colorSeries rgb="FF376092"/>
          <x14:colorNegative rgb="FFD00000"/>
          <x14:colorAxis rgb="FF000000"/>
          <x14:colorMarkers rgb="FFD00000"/>
          <x14:colorFirst rgb="FFD00000"/>
          <x14:colorLast rgb="FFD00000"/>
          <x14:colorHigh rgb="FFD00000"/>
          <x14:colorLow rgb="FFD00000"/>
          <x14:sparklines>
            <x14:sparkline>
              <xm:f>EVO_sol!$D$9:$K$9</xm:f>
              <xm:sqref>L9</xm:sqref>
            </x14:sparkline>
            <x14:sparkline>
              <xm:f>EVO_sol!$D$10:$K$10</xm:f>
              <xm:sqref>L10</xm:sqref>
            </x14:sparkline>
            <x14:sparkline>
              <xm:f>EVO_sol!$D$11:$K$11</xm:f>
              <xm:sqref>L11</xm:sqref>
            </x14:sparkline>
            <x14:sparkline>
              <xm:f>EVO_sol!$D$12:$K$12</xm:f>
              <xm:sqref>L12</xm:sqref>
            </x14:sparkline>
            <x14:sparkline>
              <xm:f>EVO_sol!$D$13:$K$13</xm:f>
              <xm:sqref>L13</xm:sqref>
            </x14:sparkline>
            <x14:sparkline>
              <xm:f>EVO_sol!$D$14:$K$14</xm:f>
              <xm:sqref>L14</xm:sqref>
            </x14:sparkline>
            <x14:sparkline>
              <xm:f>EVO_sol!$D$15:$K$15</xm:f>
              <xm:sqref>L15</xm:sqref>
            </x14:sparkline>
            <x14:sparkline>
              <xm:f>EVO_sol!$D$16:$K$16</xm:f>
              <xm:sqref>L16</xm:sqref>
            </x14:sparkline>
            <x14:sparkline>
              <xm:f>EVO_sol!$D$17:$K$17</xm:f>
              <xm:sqref>L17</xm:sqref>
            </x14:sparkline>
            <x14:sparkline>
              <xm:f>EVO_sol!$D$18:$K$18</xm:f>
              <xm:sqref>L18</xm:sqref>
            </x14:sparkline>
            <x14:sparkline>
              <xm:f>EVO_sol!$D$19:$K$19</xm:f>
              <xm:sqref>L19</xm:sqref>
            </x14:sparkline>
            <x14:sparkline>
              <xm:f>EVO_sol!$D$20:$K$20</xm:f>
              <xm:sqref>L20</xm:sqref>
            </x14:sparkline>
            <x14:sparkline>
              <xm:f>EVO_sol!$D$21:$K$21</xm:f>
              <xm:sqref>L21</xm:sqref>
            </x14:sparkline>
            <x14:sparkline>
              <xm:f>EVO_sol!$D$22:$K$22</xm:f>
              <xm:sqref>L22</xm:sqref>
            </x14:sparkline>
            <x14:sparkline>
              <xm:f>EVO_sol!$D$23:$K$23</xm:f>
              <xm:sqref>L23</xm:sqref>
            </x14:sparkline>
            <x14:sparkline>
              <xm:f>EVO_sol!$D$24:$K$24</xm:f>
              <xm:sqref>L24</xm:sqref>
            </x14:sparkline>
            <x14:sparkline>
              <xm:f>EVO_sol!$D$25:$K$25</xm:f>
              <xm:sqref>L25</xm:sqref>
            </x14:sparkline>
            <x14:sparkline>
              <xm:f>EVO_sol!$D$26:$K$26</xm:f>
              <xm:sqref>L26</xm:sqref>
            </x14:sparkline>
            <x14:sparkline>
              <xm:f>EVO_sol!$D$27:$K$27</xm:f>
              <xm:sqref>L27</xm:sqref>
            </x14:sparkline>
            <x14:sparkline>
              <xm:f>EVO_sol!$D$28:$K$28</xm:f>
              <xm:sqref>L28</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B2:AD43"/>
  <sheetViews>
    <sheetView showGridLines="0" workbookViewId="0"/>
  </sheetViews>
  <sheetFormatPr baseColWidth="10" defaultColWidth="8.7265625" defaultRowHeight="14.5"/>
  <cols>
    <col min="1" max="1" width="0.7265625" customWidth="1"/>
    <col min="3" max="3" width="0.7265625" customWidth="1"/>
    <col min="4" max="4" width="10" customWidth="1"/>
    <col min="7" max="7" width="0.7265625" customWidth="1"/>
    <col min="10" max="10" width="0.7265625" customWidth="1"/>
    <col min="13" max="13" width="0.7265625" customWidth="1"/>
    <col min="16" max="16" width="0.7265625" customWidth="1"/>
    <col min="19" max="19" width="0.7265625" customWidth="1"/>
    <col min="22" max="22" width="0.7265625" customWidth="1"/>
    <col min="25" max="25" width="0.7265625" customWidth="1"/>
    <col min="28" max="28" width="0.7265625" customWidth="1"/>
  </cols>
  <sheetData>
    <row r="2" spans="2:30" ht="49" customHeight="1"/>
    <row r="3" spans="2:30" ht="9" customHeight="1"/>
    <row r="4" spans="2:30" ht="21">
      <c r="B4" s="201" t="s">
        <v>240</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row>
    <row r="5" spans="2:30" ht="23"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7" spans="2:30" ht="9" customHeight="1"/>
    <row r="8" spans="2:30" ht="23" customHeight="1">
      <c r="B8" s="204" t="s">
        <v>159</v>
      </c>
      <c r="D8" s="204" t="s">
        <v>199</v>
      </c>
      <c r="E8" s="204" t="s">
        <v>160</v>
      </c>
      <c r="F8" s="210"/>
      <c r="G8" s="210"/>
      <c r="H8" s="210"/>
      <c r="I8" s="210"/>
      <c r="J8" s="210"/>
      <c r="K8" s="210"/>
      <c r="L8" s="210"/>
      <c r="M8" s="210"/>
      <c r="N8" s="210"/>
      <c r="O8" s="210"/>
      <c r="P8" s="210"/>
      <c r="Q8" s="210"/>
      <c r="R8" s="210"/>
      <c r="S8" s="210"/>
      <c r="T8" s="210"/>
      <c r="U8" s="210"/>
      <c r="V8" s="210"/>
      <c r="W8" s="210"/>
      <c r="X8" s="210"/>
      <c r="Y8" s="210"/>
      <c r="Z8" s="210"/>
      <c r="AA8" s="211"/>
      <c r="AC8" s="204" t="s">
        <v>161</v>
      </c>
      <c r="AD8" s="206"/>
    </row>
    <row r="9" spans="2:30" ht="23" customHeight="1">
      <c r="B9" s="249"/>
      <c r="D9" s="249"/>
      <c r="E9" s="204" t="s">
        <v>162</v>
      </c>
      <c r="F9" s="211"/>
      <c r="H9" s="204" t="s">
        <v>163</v>
      </c>
      <c r="I9" s="211"/>
      <c r="K9" s="204" t="s">
        <v>164</v>
      </c>
      <c r="L9" s="211"/>
      <c r="N9" s="204" t="s">
        <v>165</v>
      </c>
      <c r="O9" s="211"/>
      <c r="Q9" s="204" t="s">
        <v>166</v>
      </c>
      <c r="R9" s="211"/>
      <c r="T9" s="204" t="s">
        <v>167</v>
      </c>
      <c r="U9" s="211"/>
      <c r="W9" s="204" t="s">
        <v>168</v>
      </c>
      <c r="X9" s="211"/>
      <c r="Z9" s="204" t="s">
        <v>169</v>
      </c>
      <c r="AA9" s="211"/>
      <c r="AC9" s="207"/>
      <c r="AD9" s="209"/>
    </row>
    <row r="10" spans="2:30" ht="23" customHeight="1">
      <c r="B10" s="220"/>
      <c r="D10" s="220"/>
      <c r="E10" s="4" t="s">
        <v>119</v>
      </c>
      <c r="F10" s="4" t="s">
        <v>170</v>
      </c>
      <c r="H10" s="4" t="s">
        <v>119</v>
      </c>
      <c r="I10" s="4" t="s">
        <v>170</v>
      </c>
      <c r="K10" s="4" t="s">
        <v>119</v>
      </c>
      <c r="L10" s="4" t="s">
        <v>170</v>
      </c>
      <c r="N10" s="4" t="s">
        <v>119</v>
      </c>
      <c r="O10" s="4" t="s">
        <v>170</v>
      </c>
      <c r="Q10" s="4" t="s">
        <v>119</v>
      </c>
      <c r="R10" s="4" t="s">
        <v>170</v>
      </c>
      <c r="T10" s="4" t="s">
        <v>119</v>
      </c>
      <c r="U10" s="4" t="s">
        <v>170</v>
      </c>
      <c r="W10" s="4" t="s">
        <v>119</v>
      </c>
      <c r="X10" s="4" t="s">
        <v>170</v>
      </c>
      <c r="Z10" s="4" t="s">
        <v>119</v>
      </c>
      <c r="AA10" s="4" t="s">
        <v>170</v>
      </c>
      <c r="AC10" s="4" t="s">
        <v>119</v>
      </c>
      <c r="AD10" s="4" t="s">
        <v>170</v>
      </c>
    </row>
    <row r="11" spans="2:30" ht="9" customHeight="1"/>
    <row r="12" spans="2:30" ht="23" customHeight="1">
      <c r="B12" s="256" t="s">
        <v>120</v>
      </c>
      <c r="D12" s="34" t="s">
        <v>66</v>
      </c>
      <c r="E12" s="95">
        <v>567</v>
      </c>
      <c r="F12" s="124">
        <f t="shared" ref="F12:F19" si="0">IFERROR(E12/AC12*100,"-")</f>
        <v>0.19504442678610129</v>
      </c>
      <c r="H12" s="95">
        <v>11189</v>
      </c>
      <c r="I12" s="124">
        <f t="shared" ref="I12:I19" si="1">IFERROR(H12/AC12*100,"-")</f>
        <v>3.8489454873186721</v>
      </c>
      <c r="K12" s="95">
        <v>6451</v>
      </c>
      <c r="L12" s="124">
        <f t="shared" ref="L12:L19" si="2">IFERROR(K12/AC12*100,"-")</f>
        <v>2.2191033460267007</v>
      </c>
      <c r="N12" s="95">
        <v>8636</v>
      </c>
      <c r="O12" s="124">
        <f t="shared" ref="O12:O19" si="3">IFERROR(N12/AC12*100,"-")</f>
        <v>2.9707295762341634</v>
      </c>
      <c r="Q12" s="95">
        <v>8611</v>
      </c>
      <c r="R12" s="124">
        <f t="shared" ref="R12:R19" si="4">IFERROR(Q12/AC12*100,"-")</f>
        <v>2.9621297337832768</v>
      </c>
      <c r="T12" s="95">
        <v>12277</v>
      </c>
      <c r="U12" s="124">
        <f t="shared" ref="U12:U19" si="5">IFERROR(T12/AC12*100,"-")</f>
        <v>4.223210630781244</v>
      </c>
      <c r="W12" s="95">
        <v>42369</v>
      </c>
      <c r="X12" s="124">
        <f t="shared" ref="X12:X19" si="6">IFERROR(W12/AC12*100,"-")</f>
        <v>14.574668992064066</v>
      </c>
      <c r="Z12" s="95">
        <v>200603</v>
      </c>
      <c r="AA12" s="124">
        <f t="shared" ref="AA12:AA19" si="7">IFERROR(Z12/AC12*100,"-")</f>
        <v>69.006167807005781</v>
      </c>
      <c r="AC12" s="66">
        <f t="shared" ref="AC12:AD19" si="8">E12+H12+K12+N12+Q12+T12+W12+Z12</f>
        <v>290703</v>
      </c>
      <c r="AD12" s="134">
        <f t="shared" si="8"/>
        <v>100</v>
      </c>
    </row>
    <row r="13" spans="2:30" ht="23" customHeight="1">
      <c r="B13" s="223"/>
      <c r="D13" s="35" t="s">
        <v>65</v>
      </c>
      <c r="E13" s="72">
        <v>826</v>
      </c>
      <c r="F13" s="125">
        <f t="shared" si="0"/>
        <v>0.20374536269634541</v>
      </c>
      <c r="H13" s="72">
        <v>14305</v>
      </c>
      <c r="I13" s="125">
        <f t="shared" si="1"/>
        <v>3.5285440839845292</v>
      </c>
      <c r="K13" s="72">
        <v>8531</v>
      </c>
      <c r="L13" s="125">
        <f t="shared" si="2"/>
        <v>2.104299865814192</v>
      </c>
      <c r="N13" s="72">
        <v>11550</v>
      </c>
      <c r="O13" s="125">
        <f t="shared" si="3"/>
        <v>2.8489817665166943</v>
      </c>
      <c r="Q13" s="72">
        <v>13391</v>
      </c>
      <c r="R13" s="125">
        <f t="shared" si="4"/>
        <v>3.3030921935432946</v>
      </c>
      <c r="T13" s="72">
        <v>22810</v>
      </c>
      <c r="U13" s="125">
        <f t="shared" si="5"/>
        <v>5.6264306575104586</v>
      </c>
      <c r="W13" s="72">
        <v>74571</v>
      </c>
      <c r="X13" s="125">
        <f t="shared" si="6"/>
        <v>18.394062278001421</v>
      </c>
      <c r="Z13" s="72">
        <v>259424</v>
      </c>
      <c r="AA13" s="125">
        <f t="shared" si="7"/>
        <v>63.990843791933059</v>
      </c>
      <c r="AC13" s="141">
        <f t="shared" si="8"/>
        <v>405408</v>
      </c>
      <c r="AD13" s="142">
        <f t="shared" si="8"/>
        <v>100</v>
      </c>
    </row>
    <row r="14" spans="2:30" ht="23" customHeight="1">
      <c r="B14" s="223"/>
      <c r="D14" s="35" t="s">
        <v>64</v>
      </c>
      <c r="E14" s="72">
        <v>308</v>
      </c>
      <c r="F14" s="125">
        <f t="shared" si="0"/>
        <v>7.6795340417786601E-2</v>
      </c>
      <c r="H14" s="72">
        <v>11874</v>
      </c>
      <c r="I14" s="125">
        <f t="shared" si="1"/>
        <v>2.9606099744181753</v>
      </c>
      <c r="K14" s="72">
        <v>8142</v>
      </c>
      <c r="L14" s="125">
        <f t="shared" si="2"/>
        <v>2.0300898106546055</v>
      </c>
      <c r="N14" s="72">
        <v>9973</v>
      </c>
      <c r="O14" s="125">
        <f t="shared" si="3"/>
        <v>2.4866231493070967</v>
      </c>
      <c r="Q14" s="72">
        <v>14222</v>
      </c>
      <c r="R14" s="125">
        <f t="shared" si="4"/>
        <v>3.5460497773433799</v>
      </c>
      <c r="T14" s="72">
        <v>25878</v>
      </c>
      <c r="U14" s="125">
        <f t="shared" si="5"/>
        <v>6.4523046082190962</v>
      </c>
      <c r="W14" s="72">
        <v>96038</v>
      </c>
      <c r="X14" s="125">
        <f t="shared" si="6"/>
        <v>23.945684750140874</v>
      </c>
      <c r="Z14" s="72">
        <v>234631</v>
      </c>
      <c r="AA14" s="125">
        <f t="shared" si="7"/>
        <v>58.501842589498985</v>
      </c>
      <c r="AC14" s="141">
        <f t="shared" si="8"/>
        <v>401066</v>
      </c>
      <c r="AD14" s="142">
        <f t="shared" si="8"/>
        <v>100</v>
      </c>
    </row>
    <row r="15" spans="2:30" ht="23" customHeight="1">
      <c r="B15" s="231"/>
      <c r="D15" s="31" t="s">
        <v>161</v>
      </c>
      <c r="E15" s="60">
        <f>SUM(E12:E14)</f>
        <v>1701</v>
      </c>
      <c r="F15" s="137">
        <f t="shared" si="0"/>
        <v>0.15503423786681639</v>
      </c>
      <c r="H15" s="60">
        <f>SUM(H12:H14)</f>
        <v>37368</v>
      </c>
      <c r="I15" s="137">
        <f t="shared" si="1"/>
        <v>3.4058315112329187</v>
      </c>
      <c r="K15" s="60">
        <f>SUM(K12:K14)</f>
        <v>23124</v>
      </c>
      <c r="L15" s="137">
        <f t="shared" si="2"/>
        <v>2.1075906622176732</v>
      </c>
      <c r="N15" s="60">
        <f>SUM(N12:N14)</f>
        <v>30159</v>
      </c>
      <c r="O15" s="137">
        <f t="shared" si="3"/>
        <v>2.7487816459878398</v>
      </c>
      <c r="Q15" s="60">
        <f>SUM(Q12:Q14)</f>
        <v>36224</v>
      </c>
      <c r="R15" s="137">
        <f t="shared" si="4"/>
        <v>3.3015639226852183</v>
      </c>
      <c r="T15" s="60">
        <f>SUM(T12:T14)</f>
        <v>60965</v>
      </c>
      <c r="U15" s="137">
        <f t="shared" si="5"/>
        <v>5.5565328110231986</v>
      </c>
      <c r="W15" s="60">
        <f>SUM(W12:W14)</f>
        <v>212978</v>
      </c>
      <c r="X15" s="137">
        <f t="shared" si="6"/>
        <v>19.411453211286783</v>
      </c>
      <c r="Z15" s="60">
        <f>SUM(Z12:Z14)</f>
        <v>694658</v>
      </c>
      <c r="AA15" s="137">
        <f t="shared" si="7"/>
        <v>63.313211997699547</v>
      </c>
      <c r="AC15" s="60">
        <f t="shared" si="8"/>
        <v>1097177</v>
      </c>
      <c r="AD15" s="137">
        <f t="shared" si="8"/>
        <v>100</v>
      </c>
    </row>
    <row r="16" spans="2:30" ht="23" customHeight="1">
      <c r="B16" s="256" t="s">
        <v>121</v>
      </c>
      <c r="D16" s="34" t="s">
        <v>66</v>
      </c>
      <c r="E16" s="95">
        <v>762</v>
      </c>
      <c r="F16" s="124">
        <f t="shared" si="0"/>
        <v>0.45269298860544421</v>
      </c>
      <c r="H16" s="95">
        <v>24597</v>
      </c>
      <c r="I16" s="124">
        <f t="shared" si="1"/>
        <v>14.61271580148046</v>
      </c>
      <c r="K16" s="95">
        <v>10475</v>
      </c>
      <c r="L16" s="124">
        <f t="shared" si="2"/>
        <v>6.2230433801076481</v>
      </c>
      <c r="N16" s="95">
        <v>10755</v>
      </c>
      <c r="O16" s="124">
        <f t="shared" si="3"/>
        <v>6.3893872604351092</v>
      </c>
      <c r="Q16" s="95">
        <v>9724</v>
      </c>
      <c r="R16" s="124">
        <f t="shared" si="4"/>
        <v>5.7768853296579259</v>
      </c>
      <c r="T16" s="95">
        <v>13525</v>
      </c>
      <c r="U16" s="124">
        <f t="shared" si="5"/>
        <v>8.0350035051031927</v>
      </c>
      <c r="W16" s="95">
        <v>32286</v>
      </c>
      <c r="X16" s="124">
        <f t="shared" si="6"/>
        <v>19.180637572329886</v>
      </c>
      <c r="Z16" s="95">
        <v>66202</v>
      </c>
      <c r="AA16" s="124">
        <f t="shared" si="7"/>
        <v>39.329634162280335</v>
      </c>
      <c r="AC16" s="66">
        <f t="shared" si="8"/>
        <v>168326</v>
      </c>
      <c r="AD16" s="134">
        <f t="shared" si="8"/>
        <v>100</v>
      </c>
    </row>
    <row r="17" spans="2:30" ht="23" customHeight="1">
      <c r="B17" s="223"/>
      <c r="D17" s="35" t="s">
        <v>65</v>
      </c>
      <c r="E17" s="72">
        <v>965</v>
      </c>
      <c r="F17" s="125">
        <f t="shared" si="0"/>
        <v>0.38620391566747242</v>
      </c>
      <c r="H17" s="72">
        <v>35849</v>
      </c>
      <c r="I17" s="125">
        <f t="shared" si="1"/>
        <v>14.347175308562921</v>
      </c>
      <c r="K17" s="72">
        <v>13868</v>
      </c>
      <c r="L17" s="125">
        <f t="shared" si="2"/>
        <v>5.5501304688875726</v>
      </c>
      <c r="N17" s="72">
        <v>15089</v>
      </c>
      <c r="O17" s="125">
        <f t="shared" si="3"/>
        <v>6.0387884803176073</v>
      </c>
      <c r="Q17" s="72">
        <v>15531</v>
      </c>
      <c r="R17" s="125">
        <f t="shared" si="4"/>
        <v>6.2156818800326574</v>
      </c>
      <c r="T17" s="72">
        <v>24250</v>
      </c>
      <c r="U17" s="125">
        <f t="shared" si="5"/>
        <v>9.7051243056333742</v>
      </c>
      <c r="W17" s="72">
        <v>51604</v>
      </c>
      <c r="X17" s="125">
        <f t="shared" si="6"/>
        <v>20.652504522387822</v>
      </c>
      <c r="Z17" s="72">
        <v>92712</v>
      </c>
      <c r="AA17" s="125">
        <f t="shared" si="7"/>
        <v>37.10439111851057</v>
      </c>
      <c r="AC17" s="141">
        <f t="shared" si="8"/>
        <v>249868</v>
      </c>
      <c r="AD17" s="142">
        <f t="shared" si="8"/>
        <v>100</v>
      </c>
    </row>
    <row r="18" spans="2:30" ht="23" customHeight="1">
      <c r="B18" s="223"/>
      <c r="D18" s="35" t="s">
        <v>64</v>
      </c>
      <c r="E18" s="72">
        <v>445</v>
      </c>
      <c r="F18" s="125">
        <f t="shared" si="0"/>
        <v>0.1844016890365944</v>
      </c>
      <c r="H18" s="72">
        <v>26928</v>
      </c>
      <c r="I18" s="125">
        <f t="shared" si="1"/>
        <v>11.158581308713291</v>
      </c>
      <c r="K18" s="72">
        <v>14052</v>
      </c>
      <c r="L18" s="125">
        <f t="shared" si="2"/>
        <v>5.822949515375786</v>
      </c>
      <c r="N18" s="72">
        <v>13919</v>
      </c>
      <c r="O18" s="125">
        <f t="shared" si="3"/>
        <v>5.7678362015738376</v>
      </c>
      <c r="Q18" s="72">
        <v>15559</v>
      </c>
      <c r="R18" s="125">
        <f t="shared" si="4"/>
        <v>6.4474289431918477</v>
      </c>
      <c r="T18" s="72">
        <v>24708</v>
      </c>
      <c r="U18" s="125">
        <f t="shared" si="5"/>
        <v>10.238644792620617</v>
      </c>
      <c r="W18" s="72">
        <v>51919</v>
      </c>
      <c r="X18" s="125">
        <f t="shared" si="6"/>
        <v>21.514497287844822</v>
      </c>
      <c r="Z18" s="72">
        <v>93791</v>
      </c>
      <c r="AA18" s="125">
        <f t="shared" si="7"/>
        <v>38.865660261643207</v>
      </c>
      <c r="AC18" s="141">
        <f t="shared" si="8"/>
        <v>241321</v>
      </c>
      <c r="AD18" s="142">
        <f t="shared" si="8"/>
        <v>100</v>
      </c>
    </row>
    <row r="19" spans="2:30" ht="23" customHeight="1">
      <c r="B19" s="231"/>
      <c r="D19" s="31" t="s">
        <v>161</v>
      </c>
      <c r="E19" s="60">
        <f>SUM(E16:E18)</f>
        <v>2172</v>
      </c>
      <c r="F19" s="137">
        <f t="shared" si="0"/>
        <v>0.32933291888736421</v>
      </c>
      <c r="H19" s="60">
        <f>SUM(H16:H18)</f>
        <v>87374</v>
      </c>
      <c r="I19" s="137">
        <f t="shared" si="1"/>
        <v>13.248220283086814</v>
      </c>
      <c r="K19" s="60">
        <f>SUM(K16:K18)</f>
        <v>38395</v>
      </c>
      <c r="L19" s="137">
        <f t="shared" si="2"/>
        <v>5.8217023115471216</v>
      </c>
      <c r="N19" s="60">
        <f>SUM(N16:N18)</f>
        <v>39763</v>
      </c>
      <c r="O19" s="137">
        <f t="shared" si="3"/>
        <v>6.0291274648794948</v>
      </c>
      <c r="Q19" s="60">
        <f>SUM(Q16:Q18)</f>
        <v>40814</v>
      </c>
      <c r="R19" s="137">
        <f t="shared" si="4"/>
        <v>6.1884869942306091</v>
      </c>
      <c r="T19" s="60">
        <f>SUM(T16:T18)</f>
        <v>62483</v>
      </c>
      <c r="U19" s="137">
        <f t="shared" si="5"/>
        <v>9.4740832278265081</v>
      </c>
      <c r="W19" s="60">
        <f>SUM(W16:W18)</f>
        <v>135809</v>
      </c>
      <c r="X19" s="137">
        <f t="shared" si="6"/>
        <v>20.592253398330591</v>
      </c>
      <c r="Z19" s="60">
        <f>SUM(Z16:Z18)</f>
        <v>252705</v>
      </c>
      <c r="AA19" s="137">
        <f t="shared" si="7"/>
        <v>38.316793401211498</v>
      </c>
      <c r="AC19" s="60">
        <f t="shared" si="8"/>
        <v>659515</v>
      </c>
      <c r="AD19" s="137">
        <f t="shared" si="8"/>
        <v>100</v>
      </c>
    </row>
    <row r="20" spans="2:30" ht="9" customHeight="1"/>
    <row r="21" spans="2:30" ht="23" customHeight="1">
      <c r="B21" s="253" t="s">
        <v>171</v>
      </c>
      <c r="C21" s="254"/>
      <c r="D21" s="255"/>
      <c r="E21" s="143">
        <v>3873</v>
      </c>
      <c r="F21" s="144">
        <f>IFERROR(E21/AC21*100,"-")</f>
        <v>0.22047120383083657</v>
      </c>
      <c r="G21" s="9"/>
      <c r="H21" s="143">
        <v>124742</v>
      </c>
      <c r="I21" s="144">
        <f>IFERROR(H21/AC21*100,"-")</f>
        <v>7.1009602138564984</v>
      </c>
      <c r="J21" s="9"/>
      <c r="K21" s="143">
        <v>61519</v>
      </c>
      <c r="L21" s="144">
        <f>IFERROR(K21/AC21*100,"-")</f>
        <v>3.5019798575959813</v>
      </c>
      <c r="M21" s="9"/>
      <c r="N21" s="143">
        <v>69922</v>
      </c>
      <c r="O21" s="144">
        <f>IFERROR(N21/AC21*100,"-")</f>
        <v>3.9803221054117626</v>
      </c>
      <c r="P21" s="9"/>
      <c r="Q21" s="143">
        <v>77038</v>
      </c>
      <c r="R21" s="144">
        <f>IFERROR(Q21/AC21*100,"-")</f>
        <v>4.385401652651689</v>
      </c>
      <c r="S21" s="9"/>
      <c r="T21" s="143">
        <v>123448</v>
      </c>
      <c r="U21" s="144">
        <f>IFERROR(T21/AC21*100,"-")</f>
        <v>7.0272990370537345</v>
      </c>
      <c r="V21" s="9"/>
      <c r="W21" s="143">
        <v>348787</v>
      </c>
      <c r="X21" s="144">
        <f>IFERROR(W21/AC21*100,"-")</f>
        <v>19.854761107809452</v>
      </c>
      <c r="Y21" s="9"/>
      <c r="Z21" s="143">
        <v>947363</v>
      </c>
      <c r="AA21" s="144">
        <f>IFERROR(Z21/AC21*100,"-")</f>
        <v>53.928804821790045</v>
      </c>
      <c r="AB21" s="9"/>
      <c r="AC21" s="143">
        <f>E21+H21+K21+N21+Q21+T21+W21+Z21</f>
        <v>1756692</v>
      </c>
      <c r="AD21" s="144">
        <f>F21+I21+L21+O21+R21+U21+X21+AA21</f>
        <v>100</v>
      </c>
    </row>
    <row r="43" spans="2:2">
      <c r="B43" s="32" t="s">
        <v>172</v>
      </c>
    </row>
  </sheetData>
  <mergeCells count="17">
    <mergeCell ref="B5:AC5"/>
    <mergeCell ref="E8:AA8"/>
    <mergeCell ref="B4:AD4"/>
    <mergeCell ref="AC8:AD9"/>
    <mergeCell ref="Z9:AA9"/>
    <mergeCell ref="K9:L9"/>
    <mergeCell ref="D8:D10"/>
    <mergeCell ref="B8:B10"/>
    <mergeCell ref="Q9:R9"/>
    <mergeCell ref="T9:U9"/>
    <mergeCell ref="B21:D21"/>
    <mergeCell ref="E9:F9"/>
    <mergeCell ref="H9:I9"/>
    <mergeCell ref="W9:X9"/>
    <mergeCell ref="N9:O9"/>
    <mergeCell ref="B16:B19"/>
    <mergeCell ref="B12:B15"/>
  </mergeCells>
  <printOptions horizontalCentered="1" verticalCentered="1"/>
  <pageMargins left="0.27777777777777779" right="0.27777777777777779" top="0.27777777777777779" bottom="0.27777777777777779" header="0.1388888888888889" footer="0.1388888888888889"/>
  <pageSetup paperSize="9" scale="73" orientation="landscape"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6:T7"/>
  <sheetViews>
    <sheetView showGridLines="0" workbookViewId="0"/>
  </sheetViews>
  <sheetFormatPr baseColWidth="10" defaultColWidth="8.7265625" defaultRowHeight="14.5"/>
  <sheetData>
    <row r="6" spans="1:20" ht="21">
      <c r="A6" s="201" t="s">
        <v>241</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Q32"/>
  <sheetViews>
    <sheetView showGridLines="0" workbookViewId="0"/>
  </sheetViews>
  <sheetFormatPr baseColWidth="10" defaultColWidth="8.7265625" defaultRowHeight="14.5"/>
  <cols>
    <col min="1" max="1" width="0.7265625" customWidth="1"/>
    <col min="2" max="2" width="32.453125" customWidth="1"/>
    <col min="3" max="5" width="12" customWidth="1"/>
    <col min="6" max="6" width="0.36328125" customWidth="1"/>
    <col min="7" max="9" width="12" customWidth="1"/>
    <col min="10" max="10" width="0.36328125" customWidth="1"/>
    <col min="11" max="13" width="12" customWidth="1"/>
    <col min="14" max="14" width="0.36328125" customWidth="1"/>
    <col min="15" max="17" width="12" customWidth="1"/>
  </cols>
  <sheetData>
    <row r="1" spans="1:17" ht="12" customHeight="1"/>
    <row r="2" spans="1:17" ht="52.5" customHeight="1"/>
    <row r="3" spans="1:17" ht="4.5" customHeight="1"/>
    <row r="4" spans="1:17" ht="17" customHeight="1">
      <c r="A4" s="201" t="s">
        <v>242</v>
      </c>
      <c r="B4" s="202"/>
      <c r="C4" s="202"/>
      <c r="D4" s="202"/>
      <c r="E4" s="202"/>
      <c r="F4" s="202"/>
      <c r="G4" s="202"/>
      <c r="H4" s="202"/>
      <c r="I4" s="202"/>
      <c r="J4" s="202"/>
      <c r="K4" s="202"/>
      <c r="L4" s="202"/>
      <c r="M4" s="202"/>
      <c r="N4" s="202"/>
      <c r="O4" s="202"/>
      <c r="P4" s="202"/>
      <c r="Q4" s="202"/>
    </row>
    <row r="5" spans="1:17" ht="17" customHeight="1">
      <c r="B5" s="203" t="s">
        <v>113</v>
      </c>
      <c r="C5" s="202"/>
      <c r="D5" s="202"/>
      <c r="E5" s="202"/>
      <c r="F5" s="202"/>
      <c r="G5" s="202"/>
      <c r="H5" s="202"/>
      <c r="I5" s="202"/>
      <c r="J5" s="202"/>
      <c r="K5" s="202"/>
      <c r="L5" s="202"/>
      <c r="M5" s="202"/>
      <c r="N5" s="202"/>
      <c r="O5" s="202"/>
      <c r="P5" s="202"/>
    </row>
    <row r="6" spans="1:17" ht="6" customHeight="1"/>
    <row r="7" spans="1:17" ht="17" customHeight="1">
      <c r="B7" s="263" t="s">
        <v>114</v>
      </c>
      <c r="C7" s="264" t="s">
        <v>171</v>
      </c>
      <c r="D7" s="215"/>
      <c r="E7" s="261"/>
      <c r="G7" s="260" t="s">
        <v>66</v>
      </c>
      <c r="H7" s="215"/>
      <c r="I7" s="261"/>
      <c r="K7" s="260" t="s">
        <v>65</v>
      </c>
      <c r="L7" s="215"/>
      <c r="M7" s="261"/>
      <c r="O7" s="260" t="s">
        <v>64</v>
      </c>
      <c r="P7" s="215"/>
      <c r="Q7" s="261"/>
    </row>
    <row r="8" spans="1:17" ht="17" customHeight="1">
      <c r="B8" s="243"/>
      <c r="C8" s="207"/>
      <c r="D8" s="208"/>
      <c r="E8" s="209"/>
      <c r="G8" s="262"/>
      <c r="H8" s="208"/>
      <c r="I8" s="209"/>
      <c r="K8" s="262"/>
      <c r="L8" s="208"/>
      <c r="M8" s="209"/>
      <c r="O8" s="262"/>
      <c r="P8" s="208"/>
      <c r="Q8" s="209"/>
    </row>
    <row r="9" spans="1:17" ht="39" customHeight="1">
      <c r="B9" s="243"/>
      <c r="C9" s="219" t="s">
        <v>69</v>
      </c>
      <c r="D9" s="211"/>
      <c r="E9" s="27" t="s">
        <v>243</v>
      </c>
      <c r="G9" s="240" t="s">
        <v>69</v>
      </c>
      <c r="H9" s="211"/>
      <c r="I9" s="27" t="s">
        <v>243</v>
      </c>
      <c r="K9" s="240" t="s">
        <v>69</v>
      </c>
      <c r="L9" s="211"/>
      <c r="M9" s="27" t="s">
        <v>243</v>
      </c>
      <c r="O9" s="240" t="s">
        <v>69</v>
      </c>
      <c r="P9" s="211"/>
      <c r="Q9" s="27" t="s">
        <v>243</v>
      </c>
    </row>
    <row r="10" spans="1:17" ht="32.5" customHeight="1">
      <c r="B10" s="218"/>
      <c r="C10" s="28" t="s">
        <v>119</v>
      </c>
      <c r="D10" s="28" t="s">
        <v>128</v>
      </c>
      <c r="E10" s="21" t="s">
        <v>119</v>
      </c>
      <c r="G10" s="20" t="s">
        <v>119</v>
      </c>
      <c r="H10" s="28" t="s">
        <v>244</v>
      </c>
      <c r="I10" s="21" t="s">
        <v>119</v>
      </c>
      <c r="K10" s="20" t="s">
        <v>119</v>
      </c>
      <c r="L10" s="28" t="s">
        <v>244</v>
      </c>
      <c r="M10" s="21" t="s">
        <v>119</v>
      </c>
      <c r="O10" s="20" t="s">
        <v>119</v>
      </c>
      <c r="P10" s="28" t="s">
        <v>244</v>
      </c>
      <c r="Q10" s="21" t="s">
        <v>119</v>
      </c>
    </row>
    <row r="11" spans="1:17" ht="4.5" customHeight="1"/>
    <row r="12" spans="1:17">
      <c r="B12" s="149" t="s">
        <v>88</v>
      </c>
      <c r="C12" s="150">
        <v>564395</v>
      </c>
      <c r="D12" s="151">
        <v>22.173754355527318</v>
      </c>
      <c r="E12" s="152">
        <v>358621</v>
      </c>
      <c r="G12" s="150">
        <v>131092</v>
      </c>
      <c r="H12" s="151">
        <v>23.226995278129682</v>
      </c>
      <c r="I12" s="152">
        <v>88904</v>
      </c>
      <c r="K12" s="150">
        <v>235505</v>
      </c>
      <c r="L12" s="151">
        <v>41.726981989564052</v>
      </c>
      <c r="M12" s="152">
        <v>151166</v>
      </c>
      <c r="O12" s="150">
        <v>197798</v>
      </c>
      <c r="P12" s="151">
        <v>35.046022732306277</v>
      </c>
      <c r="Q12" s="152">
        <v>118551</v>
      </c>
    </row>
    <row r="13" spans="1:17">
      <c r="B13" s="153" t="s">
        <v>89</v>
      </c>
      <c r="C13" s="154">
        <v>68516</v>
      </c>
      <c r="D13" s="155">
        <v>2.691832765037447</v>
      </c>
      <c r="E13" s="156">
        <v>51639</v>
      </c>
      <c r="G13" s="154">
        <v>19769</v>
      </c>
      <c r="H13" s="155">
        <v>28.853114600969111</v>
      </c>
      <c r="I13" s="156">
        <v>15017</v>
      </c>
      <c r="K13" s="154">
        <v>24084</v>
      </c>
      <c r="L13" s="155">
        <v>35.150913655204633</v>
      </c>
      <c r="M13" s="156">
        <v>18302</v>
      </c>
      <c r="O13" s="154">
        <v>24663</v>
      </c>
      <c r="P13" s="155">
        <v>35.99597174382626</v>
      </c>
      <c r="Q13" s="156">
        <v>18320</v>
      </c>
    </row>
    <row r="14" spans="1:17">
      <c r="B14" s="153" t="s">
        <v>90</v>
      </c>
      <c r="C14" s="154">
        <v>52310</v>
      </c>
      <c r="D14" s="155">
        <v>2.0551370765822421</v>
      </c>
      <c r="E14" s="156">
        <v>36078</v>
      </c>
      <c r="G14" s="154">
        <v>10485</v>
      </c>
      <c r="H14" s="155">
        <v>20.043968648441979</v>
      </c>
      <c r="I14" s="156">
        <v>7526</v>
      </c>
      <c r="K14" s="154">
        <v>16744</v>
      </c>
      <c r="L14" s="155">
        <v>32.0091760657618</v>
      </c>
      <c r="M14" s="156">
        <v>11573</v>
      </c>
      <c r="O14" s="154">
        <v>25081</v>
      </c>
      <c r="P14" s="155">
        <v>47.946855285796211</v>
      </c>
      <c r="Q14" s="156">
        <v>16979</v>
      </c>
    </row>
    <row r="15" spans="1:17">
      <c r="B15" s="153" t="s">
        <v>91</v>
      </c>
      <c r="C15" s="154">
        <v>59929</v>
      </c>
      <c r="D15" s="155">
        <v>2.3544696972375672</v>
      </c>
      <c r="E15" s="156">
        <v>35374</v>
      </c>
      <c r="G15" s="154">
        <v>12565</v>
      </c>
      <c r="H15" s="155">
        <v>20.96647699778071</v>
      </c>
      <c r="I15" s="156">
        <v>8374</v>
      </c>
      <c r="K15" s="154">
        <v>19281</v>
      </c>
      <c r="L15" s="155">
        <v>32.173071467903682</v>
      </c>
      <c r="M15" s="156">
        <v>11300</v>
      </c>
      <c r="O15" s="154">
        <v>28083</v>
      </c>
      <c r="P15" s="155">
        <v>46.860451534315608</v>
      </c>
      <c r="Q15" s="156">
        <v>15700</v>
      </c>
    </row>
    <row r="16" spans="1:17">
      <c r="B16" s="153" t="s">
        <v>92</v>
      </c>
      <c r="C16" s="154">
        <v>101221</v>
      </c>
      <c r="D16" s="155">
        <v>3.976735423986447</v>
      </c>
      <c r="E16" s="156">
        <v>77018</v>
      </c>
      <c r="G16" s="154">
        <v>33909</v>
      </c>
      <c r="H16" s="155">
        <v>33.499965422194997</v>
      </c>
      <c r="I16" s="156">
        <v>26371</v>
      </c>
      <c r="K16" s="154">
        <v>36849</v>
      </c>
      <c r="L16" s="155">
        <v>36.404501042273843</v>
      </c>
      <c r="M16" s="156">
        <v>27748</v>
      </c>
      <c r="O16" s="154">
        <v>30463</v>
      </c>
      <c r="P16" s="155">
        <v>30.095533535531171</v>
      </c>
      <c r="Q16" s="156">
        <v>22899</v>
      </c>
    </row>
    <row r="17" spans="2:17">
      <c r="B17" s="153" t="s">
        <v>93</v>
      </c>
      <c r="C17" s="154">
        <v>30603</v>
      </c>
      <c r="D17" s="155">
        <v>1.2023200144264261</v>
      </c>
      <c r="E17" s="156">
        <v>19351</v>
      </c>
      <c r="G17" s="154">
        <v>8479</v>
      </c>
      <c r="H17" s="155">
        <v>27.70643400973761</v>
      </c>
      <c r="I17" s="156">
        <v>5073</v>
      </c>
      <c r="K17" s="154">
        <v>13730</v>
      </c>
      <c r="L17" s="155">
        <v>44.86488252785675</v>
      </c>
      <c r="M17" s="156">
        <v>8367</v>
      </c>
      <c r="O17" s="154">
        <v>8394</v>
      </c>
      <c r="P17" s="155">
        <v>27.42868346240564</v>
      </c>
      <c r="Q17" s="156">
        <v>5911</v>
      </c>
    </row>
    <row r="18" spans="2:17">
      <c r="B18" s="153" t="s">
        <v>94</v>
      </c>
      <c r="C18" s="154">
        <v>182292</v>
      </c>
      <c r="D18" s="155">
        <v>7.1618246599948376</v>
      </c>
      <c r="E18" s="156">
        <v>128805</v>
      </c>
      <c r="G18" s="154">
        <v>47848</v>
      </c>
      <c r="H18" s="155">
        <v>26.24799771794703</v>
      </c>
      <c r="I18" s="156">
        <v>34356</v>
      </c>
      <c r="K18" s="154">
        <v>60252</v>
      </c>
      <c r="L18" s="155">
        <v>33.052465275492068</v>
      </c>
      <c r="M18" s="156">
        <v>42501</v>
      </c>
      <c r="O18" s="154">
        <v>74192</v>
      </c>
      <c r="P18" s="155">
        <v>40.699537006560902</v>
      </c>
      <c r="Q18" s="156">
        <v>51948</v>
      </c>
    </row>
    <row r="19" spans="2:17">
      <c r="B19" s="153" t="s">
        <v>95</v>
      </c>
      <c r="C19" s="154">
        <v>123558</v>
      </c>
      <c r="D19" s="155">
        <v>4.8543037069078299</v>
      </c>
      <c r="E19" s="156">
        <v>82675</v>
      </c>
      <c r="G19" s="154">
        <v>37760</v>
      </c>
      <c r="H19" s="155">
        <v>30.560546464008802</v>
      </c>
      <c r="I19" s="156">
        <v>25100</v>
      </c>
      <c r="K19" s="154">
        <v>40169</v>
      </c>
      <c r="L19" s="155">
        <v>32.510238106800053</v>
      </c>
      <c r="M19" s="156">
        <v>26790</v>
      </c>
      <c r="O19" s="154">
        <v>45629</v>
      </c>
      <c r="P19" s="155">
        <v>36.929215429191153</v>
      </c>
      <c r="Q19" s="156">
        <v>30785</v>
      </c>
    </row>
    <row r="20" spans="2:17">
      <c r="B20" s="153" t="s">
        <v>96</v>
      </c>
      <c r="C20" s="154">
        <v>325594</v>
      </c>
      <c r="D20" s="155">
        <v>12.791823768165139</v>
      </c>
      <c r="E20" s="156">
        <v>261818</v>
      </c>
      <c r="G20" s="154">
        <v>59924</v>
      </c>
      <c r="H20" s="155">
        <v>18.40451605373563</v>
      </c>
      <c r="I20" s="156">
        <v>47877</v>
      </c>
      <c r="K20" s="154">
        <v>126449</v>
      </c>
      <c r="L20" s="155">
        <v>38.836403619231312</v>
      </c>
      <c r="M20" s="156">
        <v>100022</v>
      </c>
      <c r="O20" s="154">
        <v>139221</v>
      </c>
      <c r="P20" s="155">
        <v>42.759080327033047</v>
      </c>
      <c r="Q20" s="156">
        <v>113919</v>
      </c>
    </row>
    <row r="21" spans="2:17">
      <c r="B21" s="153" t="s">
        <v>97</v>
      </c>
      <c r="C21" s="154">
        <v>279081</v>
      </c>
      <c r="D21" s="155">
        <v>10.96443721027812</v>
      </c>
      <c r="E21" s="156">
        <v>185871</v>
      </c>
      <c r="G21" s="154">
        <v>74653</v>
      </c>
      <c r="H21" s="155">
        <v>26.74958166267141</v>
      </c>
      <c r="I21" s="156">
        <v>49712</v>
      </c>
      <c r="K21" s="154">
        <v>106048</v>
      </c>
      <c r="L21" s="155">
        <v>37.999003873427426</v>
      </c>
      <c r="M21" s="156">
        <v>70400</v>
      </c>
      <c r="O21" s="154">
        <v>98380</v>
      </c>
      <c r="P21" s="155">
        <v>35.251414463901163</v>
      </c>
      <c r="Q21" s="156">
        <v>65759</v>
      </c>
    </row>
    <row r="22" spans="2:17">
      <c r="B22" s="153" t="s">
        <v>98</v>
      </c>
      <c r="C22" s="154">
        <v>45055</v>
      </c>
      <c r="D22" s="155">
        <v>1.770105161258132</v>
      </c>
      <c r="E22" s="156">
        <v>37627</v>
      </c>
      <c r="G22" s="154">
        <v>13913</v>
      </c>
      <c r="H22" s="155">
        <v>30.88003551215181</v>
      </c>
      <c r="I22" s="156">
        <v>12291</v>
      </c>
      <c r="K22" s="154">
        <v>15324</v>
      </c>
      <c r="L22" s="155">
        <v>34.011763400288537</v>
      </c>
      <c r="M22" s="156">
        <v>12761</v>
      </c>
      <c r="O22" s="154">
        <v>15818</v>
      </c>
      <c r="P22" s="155">
        <v>35.10820108755965</v>
      </c>
      <c r="Q22" s="156">
        <v>12575</v>
      </c>
    </row>
    <row r="23" spans="2:17">
      <c r="B23" s="153" t="s">
        <v>99</v>
      </c>
      <c r="C23" s="154">
        <v>162272</v>
      </c>
      <c r="D23" s="155">
        <v>6.3752858667779302</v>
      </c>
      <c r="E23" s="156">
        <v>98062</v>
      </c>
      <c r="G23" s="154">
        <v>43517</v>
      </c>
      <c r="H23" s="155">
        <v>26.81731906921712</v>
      </c>
      <c r="I23" s="156">
        <v>27793</v>
      </c>
      <c r="K23" s="154">
        <v>53862</v>
      </c>
      <c r="L23" s="155">
        <v>33.192417669098788</v>
      </c>
      <c r="M23" s="156">
        <v>32794</v>
      </c>
      <c r="O23" s="154">
        <v>64893</v>
      </c>
      <c r="P23" s="155">
        <v>39.990263261684078</v>
      </c>
      <c r="Q23" s="156">
        <v>37475</v>
      </c>
    </row>
    <row r="24" spans="2:17">
      <c r="B24" s="153" t="s">
        <v>100</v>
      </c>
      <c r="C24" s="154">
        <v>326651</v>
      </c>
      <c r="D24" s="155">
        <v>12.833350816338481</v>
      </c>
      <c r="E24" s="156">
        <v>225211</v>
      </c>
      <c r="G24" s="154">
        <v>105711</v>
      </c>
      <c r="H24" s="155">
        <v>32.362062262169722</v>
      </c>
      <c r="I24" s="156">
        <v>72304</v>
      </c>
      <c r="K24" s="154">
        <v>126173</v>
      </c>
      <c r="L24" s="155">
        <v>38.626240238052233</v>
      </c>
      <c r="M24" s="156">
        <v>85644</v>
      </c>
      <c r="O24" s="154">
        <v>94767</v>
      </c>
      <c r="P24" s="155">
        <v>29.011697499778052</v>
      </c>
      <c r="Q24" s="156">
        <v>67263</v>
      </c>
    </row>
    <row r="25" spans="2:17">
      <c r="B25" s="153" t="s">
        <v>101</v>
      </c>
      <c r="C25" s="154">
        <v>69641</v>
      </c>
      <c r="D25" s="155">
        <v>2.7360313735473878</v>
      </c>
      <c r="E25" s="156">
        <v>52295</v>
      </c>
      <c r="G25" s="154">
        <v>18493</v>
      </c>
      <c r="H25" s="155">
        <v>26.554759408968849</v>
      </c>
      <c r="I25" s="156">
        <v>14721</v>
      </c>
      <c r="K25" s="154">
        <v>25021</v>
      </c>
      <c r="L25" s="155">
        <v>35.92854783819876</v>
      </c>
      <c r="M25" s="156">
        <v>19138</v>
      </c>
      <c r="O25" s="154">
        <v>26127</v>
      </c>
      <c r="P25" s="155">
        <v>37.516692752832377</v>
      </c>
      <c r="Q25" s="156">
        <v>18436</v>
      </c>
    </row>
    <row r="26" spans="2:17">
      <c r="B26" s="153" t="s">
        <v>102</v>
      </c>
      <c r="C26" s="154">
        <v>24997</v>
      </c>
      <c r="D26" s="155">
        <v>0.98207343726488794</v>
      </c>
      <c r="E26" s="156">
        <v>17254</v>
      </c>
      <c r="G26" s="154">
        <v>3990</v>
      </c>
      <c r="H26" s="155">
        <v>15.96191542985158</v>
      </c>
      <c r="I26" s="156">
        <v>3090</v>
      </c>
      <c r="K26" s="154">
        <v>8780</v>
      </c>
      <c r="L26" s="155">
        <v>35.124214905788691</v>
      </c>
      <c r="M26" s="156">
        <v>6516</v>
      </c>
      <c r="O26" s="154">
        <v>12227</v>
      </c>
      <c r="P26" s="155">
        <v>48.913869664359723</v>
      </c>
      <c r="Q26" s="156">
        <v>7648</v>
      </c>
    </row>
    <row r="27" spans="2:17">
      <c r="B27" s="153" t="s">
        <v>103</v>
      </c>
      <c r="C27" s="154">
        <v>109057</v>
      </c>
      <c r="D27" s="155">
        <v>4.2845934651276911</v>
      </c>
      <c r="E27" s="156">
        <v>75104</v>
      </c>
      <c r="G27" s="154">
        <v>25100</v>
      </c>
      <c r="H27" s="155">
        <v>23.015487313973431</v>
      </c>
      <c r="I27" s="156">
        <v>17141</v>
      </c>
      <c r="K27" s="154">
        <v>36615</v>
      </c>
      <c r="L27" s="155">
        <v>33.574185976140917</v>
      </c>
      <c r="M27" s="156">
        <v>24439</v>
      </c>
      <c r="O27" s="154">
        <v>47342</v>
      </c>
      <c r="P27" s="155">
        <v>43.410326709885652</v>
      </c>
      <c r="Q27" s="156">
        <v>33524</v>
      </c>
    </row>
    <row r="28" spans="2:17">
      <c r="B28" s="153" t="s">
        <v>104</v>
      </c>
      <c r="C28" s="154">
        <v>14587</v>
      </c>
      <c r="D28" s="155">
        <v>0.57308897985289919</v>
      </c>
      <c r="E28" s="156">
        <v>9786</v>
      </c>
      <c r="G28" s="154">
        <v>3146</v>
      </c>
      <c r="H28" s="155">
        <v>21.56714883115103</v>
      </c>
      <c r="I28" s="156">
        <v>2104</v>
      </c>
      <c r="K28" s="154">
        <v>6404</v>
      </c>
      <c r="L28" s="155">
        <v>43.902104613697126</v>
      </c>
      <c r="M28" s="156">
        <v>4279</v>
      </c>
      <c r="O28" s="154">
        <v>5037</v>
      </c>
      <c r="P28" s="155">
        <v>34.53074655515185</v>
      </c>
      <c r="Q28" s="156">
        <v>3403</v>
      </c>
    </row>
    <row r="29" spans="2:17">
      <c r="B29" s="153" t="s">
        <v>105</v>
      </c>
      <c r="C29" s="154">
        <v>1787</v>
      </c>
      <c r="D29" s="155">
        <v>7.0207034139790972E-2</v>
      </c>
      <c r="E29" s="156">
        <v>1668</v>
      </c>
      <c r="G29" s="154">
        <v>465</v>
      </c>
      <c r="H29" s="155">
        <v>26.021264689423621</v>
      </c>
      <c r="I29" s="156">
        <v>430</v>
      </c>
      <c r="K29" s="154">
        <v>623</v>
      </c>
      <c r="L29" s="155">
        <v>34.862898712926693</v>
      </c>
      <c r="M29" s="156">
        <v>588</v>
      </c>
      <c r="O29" s="154">
        <v>699</v>
      </c>
      <c r="P29" s="155">
        <v>39.115836597649697</v>
      </c>
      <c r="Q29" s="156">
        <v>650</v>
      </c>
    </row>
    <row r="30" spans="2:17">
      <c r="B30" s="157" t="s">
        <v>106</v>
      </c>
      <c r="C30" s="158">
        <v>3783</v>
      </c>
      <c r="D30" s="159">
        <v>0.1486251875494288</v>
      </c>
      <c r="E30" s="160">
        <v>2435</v>
      </c>
      <c r="G30" s="158">
        <v>1225</v>
      </c>
      <c r="H30" s="159">
        <v>32.381707639439597</v>
      </c>
      <c r="I30" s="160">
        <v>845</v>
      </c>
      <c r="K30" s="158">
        <v>1446</v>
      </c>
      <c r="L30" s="159">
        <v>38.223632038065027</v>
      </c>
      <c r="M30" s="160">
        <v>948</v>
      </c>
      <c r="O30" s="158">
        <v>1112</v>
      </c>
      <c r="P30" s="159">
        <v>29.39466032249538</v>
      </c>
      <c r="Q30" s="160">
        <v>642</v>
      </c>
    </row>
    <row r="31" spans="2:17" ht="8" customHeight="1"/>
    <row r="32" spans="2:17">
      <c r="B32" s="161" t="s">
        <v>49</v>
      </c>
      <c r="C32" s="162">
        <v>2545329</v>
      </c>
      <c r="D32" s="163">
        <v>100</v>
      </c>
      <c r="E32" s="164">
        <v>1756692</v>
      </c>
      <c r="G32" s="162">
        <v>652044</v>
      </c>
      <c r="H32" s="163">
        <v>25.617277766449831</v>
      </c>
      <c r="I32" s="164">
        <v>459029</v>
      </c>
      <c r="K32" s="162">
        <v>953359</v>
      </c>
      <c r="L32" s="163">
        <v>37.455236631492433</v>
      </c>
      <c r="M32" s="164">
        <v>655276</v>
      </c>
      <c r="O32" s="162">
        <v>939926</v>
      </c>
      <c r="P32" s="163">
        <v>36.927485602057729</v>
      </c>
      <c r="Q32" s="164">
        <v>642387</v>
      </c>
    </row>
  </sheetData>
  <mergeCells count="11">
    <mergeCell ref="O7:Q8"/>
    <mergeCell ref="B5:P5"/>
    <mergeCell ref="A4:Q4"/>
    <mergeCell ref="K9:L9"/>
    <mergeCell ref="B7:B10"/>
    <mergeCell ref="C9:D9"/>
    <mergeCell ref="O9:P9"/>
    <mergeCell ref="G9:H9"/>
    <mergeCell ref="C7:E8"/>
    <mergeCell ref="G7:I8"/>
    <mergeCell ref="K7:M8"/>
  </mergeCells>
  <printOptions horizontalCentered="1" verticalCentered="1"/>
  <pageMargins left="0.27777777777777779" right="0.27777777777777779" top="0.27777777777777779" bottom="0.27777777777777779" header="0.1388888888888889" footer="0.1388888888888889"/>
  <pageSetup paperSize="9" scale="79" orientation="landscape"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245</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246</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247</v>
      </c>
      <c r="J8" s="211"/>
      <c r="L8" s="259" t="s">
        <v>69</v>
      </c>
      <c r="M8" s="211"/>
      <c r="N8" s="257" t="s">
        <v>247</v>
      </c>
      <c r="O8" s="211"/>
      <c r="Q8" s="259" t="s">
        <v>69</v>
      </c>
      <c r="R8" s="211"/>
      <c r="S8" s="257" t="s">
        <v>247</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409</v>
      </c>
      <c r="E11" s="165">
        <v>0.48758389661790819</v>
      </c>
      <c r="G11" s="150">
        <v>1</v>
      </c>
      <c r="H11" s="165">
        <v>0.24449877750611251</v>
      </c>
      <c r="I11" s="150">
        <v>0</v>
      </c>
      <c r="J11" s="165">
        <v>0</v>
      </c>
      <c r="L11" s="150">
        <v>10</v>
      </c>
      <c r="M11" s="165">
        <v>2.4449877750611249</v>
      </c>
      <c r="N11" s="150">
        <v>8</v>
      </c>
      <c r="O11" s="165">
        <v>80</v>
      </c>
      <c r="Q11" s="150">
        <v>398</v>
      </c>
      <c r="R11" s="165">
        <v>97.310513447432768</v>
      </c>
      <c r="S11" s="150">
        <v>290</v>
      </c>
      <c r="T11" s="165">
        <v>72.8643216080402</v>
      </c>
    </row>
    <row r="12" spans="1:20">
      <c r="B12" s="153" t="s">
        <v>89</v>
      </c>
      <c r="D12" s="154">
        <v>5300</v>
      </c>
      <c r="E12" s="166">
        <v>6.3183243327015024</v>
      </c>
      <c r="G12" s="154">
        <v>2551</v>
      </c>
      <c r="H12" s="166">
        <v>48.132075471698123</v>
      </c>
      <c r="I12" s="154">
        <v>0</v>
      </c>
      <c r="J12" s="166">
        <v>0</v>
      </c>
      <c r="L12" s="154">
        <v>1554</v>
      </c>
      <c r="M12" s="166">
        <v>29.320754716981131</v>
      </c>
      <c r="N12" s="154">
        <v>14</v>
      </c>
      <c r="O12" s="166">
        <v>0.90090090090090091</v>
      </c>
      <c r="Q12" s="154">
        <v>1195</v>
      </c>
      <c r="R12" s="166">
        <v>22.54716981132076</v>
      </c>
      <c r="S12" s="154">
        <v>196</v>
      </c>
      <c r="T12" s="166">
        <v>16.40167364016736</v>
      </c>
    </row>
    <row r="13" spans="1:20">
      <c r="B13" s="153" t="s">
        <v>90</v>
      </c>
      <c r="D13" s="154">
        <v>6501</v>
      </c>
      <c r="E13" s="166">
        <v>7.7500804692249918</v>
      </c>
      <c r="G13" s="154">
        <v>1873</v>
      </c>
      <c r="H13" s="166">
        <v>28.810952161205961</v>
      </c>
      <c r="I13" s="154">
        <v>6</v>
      </c>
      <c r="J13" s="166">
        <v>0.32034169781099842</v>
      </c>
      <c r="L13" s="154">
        <v>2218</v>
      </c>
      <c r="M13" s="166">
        <v>34.117828026457467</v>
      </c>
      <c r="N13" s="154">
        <v>10</v>
      </c>
      <c r="O13" s="166">
        <v>0.45085662759242562</v>
      </c>
      <c r="Q13" s="154">
        <v>2410</v>
      </c>
      <c r="R13" s="166">
        <v>37.071219812336572</v>
      </c>
      <c r="S13" s="154">
        <v>1622</v>
      </c>
      <c r="T13" s="166">
        <v>67.302904564315355</v>
      </c>
    </row>
    <row r="14" spans="1:20">
      <c r="B14" s="153" t="s">
        <v>91</v>
      </c>
      <c r="D14" s="154">
        <v>3694</v>
      </c>
      <c r="E14" s="166">
        <v>4.4037528462262916</v>
      </c>
      <c r="G14" s="154">
        <v>450</v>
      </c>
      <c r="H14" s="166">
        <v>12.18191662154846</v>
      </c>
      <c r="I14" s="154">
        <v>13</v>
      </c>
      <c r="J14" s="166">
        <v>2.8888888888888888</v>
      </c>
      <c r="L14" s="154">
        <v>960</v>
      </c>
      <c r="M14" s="166">
        <v>25.988088792636709</v>
      </c>
      <c r="N14" s="154">
        <v>29</v>
      </c>
      <c r="O14" s="166">
        <v>3.020833333333333</v>
      </c>
      <c r="Q14" s="154">
        <v>2284</v>
      </c>
      <c r="R14" s="166">
        <v>61.829994585814838</v>
      </c>
      <c r="S14" s="154">
        <v>193</v>
      </c>
      <c r="T14" s="166">
        <v>8.4500875656742558</v>
      </c>
    </row>
    <row r="15" spans="1:20">
      <c r="B15" s="153" t="s">
        <v>92</v>
      </c>
      <c r="D15" s="154">
        <v>2335</v>
      </c>
      <c r="E15" s="166">
        <v>2.783639116388303</v>
      </c>
      <c r="G15" s="154">
        <v>804</v>
      </c>
      <c r="H15" s="166">
        <v>34.432548179871517</v>
      </c>
      <c r="I15" s="154">
        <v>47</v>
      </c>
      <c r="J15" s="166">
        <v>5.8457711442786069</v>
      </c>
      <c r="L15" s="154">
        <v>769</v>
      </c>
      <c r="M15" s="166">
        <v>32.933618843683092</v>
      </c>
      <c r="N15" s="154">
        <v>95</v>
      </c>
      <c r="O15" s="166">
        <v>12.353706111833549</v>
      </c>
      <c r="Q15" s="154">
        <v>762</v>
      </c>
      <c r="R15" s="166">
        <v>32.633832976445397</v>
      </c>
      <c r="S15" s="154">
        <v>206</v>
      </c>
      <c r="T15" s="166">
        <v>27.034120734908139</v>
      </c>
    </row>
    <row r="16" spans="1:20">
      <c r="B16" s="153" t="s">
        <v>93</v>
      </c>
      <c r="D16" s="154">
        <v>7797</v>
      </c>
      <c r="E16" s="166">
        <v>9.295089589070491</v>
      </c>
      <c r="G16" s="154">
        <v>2438</v>
      </c>
      <c r="H16" s="166">
        <v>31.268436578171091</v>
      </c>
      <c r="I16" s="154">
        <v>129</v>
      </c>
      <c r="J16" s="166">
        <v>5.2912223133716161</v>
      </c>
      <c r="L16" s="154">
        <v>3874</v>
      </c>
      <c r="M16" s="166">
        <v>49.685776580736182</v>
      </c>
      <c r="N16" s="154">
        <v>439</v>
      </c>
      <c r="O16" s="166">
        <v>11.33195663397006</v>
      </c>
      <c r="Q16" s="154">
        <v>1485</v>
      </c>
      <c r="R16" s="166">
        <v>19.045786841092731</v>
      </c>
      <c r="S16" s="154">
        <v>848</v>
      </c>
      <c r="T16" s="166">
        <v>57.1043771043771</v>
      </c>
    </row>
    <row r="17" spans="2:20">
      <c r="B17" s="153" t="s">
        <v>94</v>
      </c>
      <c r="D17" s="154">
        <v>14142</v>
      </c>
      <c r="E17" s="166">
        <v>16.859196738314079</v>
      </c>
      <c r="G17" s="154">
        <v>5899</v>
      </c>
      <c r="H17" s="166">
        <v>41.712629048225153</v>
      </c>
      <c r="I17" s="154">
        <v>13</v>
      </c>
      <c r="J17" s="166">
        <v>0.2203763349720291</v>
      </c>
      <c r="L17" s="154">
        <v>4712</v>
      </c>
      <c r="M17" s="166">
        <v>33.31919106208457</v>
      </c>
      <c r="N17" s="154">
        <v>45</v>
      </c>
      <c r="O17" s="166">
        <v>0.95500848896434631</v>
      </c>
      <c r="Q17" s="154">
        <v>3531</v>
      </c>
      <c r="R17" s="166">
        <v>24.96817988969028</v>
      </c>
      <c r="S17" s="154">
        <v>54</v>
      </c>
      <c r="T17" s="166">
        <v>1.529311809685642</v>
      </c>
    </row>
    <row r="18" spans="2:20">
      <c r="B18" s="153" t="s">
        <v>95</v>
      </c>
      <c r="D18" s="154">
        <v>18378</v>
      </c>
      <c r="E18" s="166">
        <v>21.909087657809089</v>
      </c>
      <c r="G18" s="154">
        <v>5739</v>
      </c>
      <c r="H18" s="166">
        <v>31.227554684949389</v>
      </c>
      <c r="I18" s="154">
        <v>202</v>
      </c>
      <c r="J18" s="166">
        <v>3.519776964627984</v>
      </c>
      <c r="L18" s="154">
        <v>5084</v>
      </c>
      <c r="M18" s="166">
        <v>27.66351071933834</v>
      </c>
      <c r="N18" s="154">
        <v>357</v>
      </c>
      <c r="O18" s="166">
        <v>7.0220298977183324</v>
      </c>
      <c r="Q18" s="154">
        <v>7555</v>
      </c>
      <c r="R18" s="166">
        <v>41.108934595712263</v>
      </c>
      <c r="S18" s="154">
        <v>1285</v>
      </c>
      <c r="T18" s="166">
        <v>17.00860357379219</v>
      </c>
    </row>
    <row r="19" spans="2:20">
      <c r="B19" s="153" t="s">
        <v>96</v>
      </c>
      <c r="D19" s="154">
        <v>13</v>
      </c>
      <c r="E19" s="166">
        <v>1.549777666511689E-2</v>
      </c>
      <c r="G19" s="154">
        <v>8</v>
      </c>
      <c r="H19" s="166">
        <v>61.53846153846154</v>
      </c>
      <c r="I19" s="154">
        <v>7</v>
      </c>
      <c r="J19" s="166">
        <v>87.5</v>
      </c>
      <c r="L19" s="154">
        <v>4</v>
      </c>
      <c r="M19" s="166">
        <v>30.76923076923077</v>
      </c>
      <c r="N19" s="154">
        <v>4</v>
      </c>
      <c r="O19" s="166">
        <v>100</v>
      </c>
      <c r="Q19" s="154">
        <v>1</v>
      </c>
      <c r="R19" s="166">
        <v>7.6923076923076934</v>
      </c>
      <c r="S19" s="154">
        <v>1</v>
      </c>
      <c r="T19" s="166">
        <v>100</v>
      </c>
    </row>
    <row r="20" spans="2:20">
      <c r="B20" s="153" t="s">
        <v>97</v>
      </c>
      <c r="D20" s="154">
        <v>1801</v>
      </c>
      <c r="E20" s="166">
        <v>2.1470381364519628</v>
      </c>
      <c r="G20" s="154">
        <v>25</v>
      </c>
      <c r="H20" s="166">
        <v>1.3881177123820101</v>
      </c>
      <c r="I20" s="154">
        <v>0</v>
      </c>
      <c r="J20" s="166">
        <v>0</v>
      </c>
      <c r="L20" s="154">
        <v>398</v>
      </c>
      <c r="M20" s="166">
        <v>22.098833981121601</v>
      </c>
      <c r="N20" s="154">
        <v>63</v>
      </c>
      <c r="O20" s="166">
        <v>15.829145728643219</v>
      </c>
      <c r="Q20" s="154">
        <v>1378</v>
      </c>
      <c r="R20" s="166">
        <v>76.513048306496387</v>
      </c>
      <c r="S20" s="154">
        <v>255</v>
      </c>
      <c r="T20" s="166">
        <v>18.505079825834539</v>
      </c>
    </row>
    <row r="21" spans="2:20">
      <c r="B21" s="153" t="s">
        <v>98</v>
      </c>
      <c r="D21" s="154">
        <v>1960</v>
      </c>
      <c r="E21" s="166">
        <v>2.3365878664330082</v>
      </c>
      <c r="G21" s="154">
        <v>461</v>
      </c>
      <c r="H21" s="166">
        <v>23.520408163265309</v>
      </c>
      <c r="I21" s="154">
        <v>39</v>
      </c>
      <c r="J21" s="166">
        <v>8.4598698481561811</v>
      </c>
      <c r="L21" s="154">
        <v>478</v>
      </c>
      <c r="M21" s="166">
        <v>24.387755102040821</v>
      </c>
      <c r="N21" s="154">
        <v>80</v>
      </c>
      <c r="O21" s="166">
        <v>16.73640167364017</v>
      </c>
      <c r="Q21" s="154">
        <v>1021</v>
      </c>
      <c r="R21" s="166">
        <v>52.091836734693878</v>
      </c>
      <c r="S21" s="154">
        <v>787</v>
      </c>
      <c r="T21" s="166">
        <v>77.081292850146909</v>
      </c>
    </row>
    <row r="22" spans="2:20">
      <c r="B22" s="153" t="s">
        <v>99</v>
      </c>
      <c r="D22" s="154">
        <v>5976</v>
      </c>
      <c r="E22" s="166">
        <v>7.1242087192875792</v>
      </c>
      <c r="G22" s="154">
        <v>1414</v>
      </c>
      <c r="H22" s="166">
        <v>23.66131191432396</v>
      </c>
      <c r="I22" s="154">
        <v>5</v>
      </c>
      <c r="J22" s="166">
        <v>0.3536067892503536</v>
      </c>
      <c r="L22" s="154">
        <v>2164</v>
      </c>
      <c r="M22" s="166">
        <v>36.211512717536813</v>
      </c>
      <c r="N22" s="154">
        <v>34</v>
      </c>
      <c r="O22" s="166">
        <v>1.5711645101663589</v>
      </c>
      <c r="Q22" s="154">
        <v>2398</v>
      </c>
      <c r="R22" s="166">
        <v>40.12717536813922</v>
      </c>
      <c r="S22" s="154">
        <v>135</v>
      </c>
      <c r="T22" s="166">
        <v>5.6296914095079229</v>
      </c>
    </row>
    <row r="23" spans="2:20">
      <c r="B23" s="153" t="s">
        <v>100</v>
      </c>
      <c r="D23" s="154">
        <v>7035</v>
      </c>
      <c r="E23" s="166">
        <v>8.3866814491613315</v>
      </c>
      <c r="G23" s="154">
        <v>2858</v>
      </c>
      <c r="H23" s="166">
        <v>40.625444207533761</v>
      </c>
      <c r="I23" s="154">
        <v>21</v>
      </c>
      <c r="J23" s="166">
        <v>0.73477956613016093</v>
      </c>
      <c r="L23" s="154">
        <v>3040</v>
      </c>
      <c r="M23" s="166">
        <v>43.212508884150672</v>
      </c>
      <c r="N23" s="154">
        <v>47</v>
      </c>
      <c r="O23" s="166">
        <v>1.5460526315789469</v>
      </c>
      <c r="Q23" s="154">
        <v>1137</v>
      </c>
      <c r="R23" s="166">
        <v>16.16204690831556</v>
      </c>
      <c r="S23" s="154">
        <v>85</v>
      </c>
      <c r="T23" s="166">
        <v>7.4758135444151277</v>
      </c>
    </row>
    <row r="24" spans="2:20">
      <c r="B24" s="153" t="s">
        <v>101</v>
      </c>
      <c r="D24" s="154">
        <v>2978</v>
      </c>
      <c r="E24" s="166">
        <v>3.5501829929783151</v>
      </c>
      <c r="G24" s="154">
        <v>1057</v>
      </c>
      <c r="H24" s="166">
        <v>35.493619879113503</v>
      </c>
      <c r="I24" s="154">
        <v>61</v>
      </c>
      <c r="J24" s="166">
        <v>5.7710501419110676</v>
      </c>
      <c r="L24" s="154">
        <v>1562</v>
      </c>
      <c r="M24" s="166">
        <v>52.451309603760912</v>
      </c>
      <c r="N24" s="154">
        <v>207</v>
      </c>
      <c r="O24" s="166">
        <v>13.25224071702945</v>
      </c>
      <c r="Q24" s="154">
        <v>359</v>
      </c>
      <c r="R24" s="166">
        <v>12.055070517125589</v>
      </c>
      <c r="S24" s="154">
        <v>90</v>
      </c>
      <c r="T24" s="166">
        <v>25.069637883008351</v>
      </c>
    </row>
    <row r="25" spans="2:20">
      <c r="B25" s="153" t="s">
        <v>102</v>
      </c>
      <c r="D25" s="154">
        <v>2534</v>
      </c>
      <c r="E25" s="166">
        <v>3.0208743130312459</v>
      </c>
      <c r="G25" s="154">
        <v>325</v>
      </c>
      <c r="H25" s="166">
        <v>12.82557221783741</v>
      </c>
      <c r="I25" s="154">
        <v>1</v>
      </c>
      <c r="J25" s="166">
        <v>0.30769230769230771</v>
      </c>
      <c r="L25" s="154">
        <v>699</v>
      </c>
      <c r="M25" s="166">
        <v>27.58484609313339</v>
      </c>
      <c r="N25" s="154">
        <v>22</v>
      </c>
      <c r="O25" s="166">
        <v>3.147353361945636</v>
      </c>
      <c r="Q25" s="154">
        <v>1510</v>
      </c>
      <c r="R25" s="166">
        <v>59.589581689029202</v>
      </c>
      <c r="S25" s="154">
        <v>352</v>
      </c>
      <c r="T25" s="166">
        <v>23.311258278145701</v>
      </c>
    </row>
    <row r="26" spans="2:20">
      <c r="B26" s="153" t="s">
        <v>103</v>
      </c>
      <c r="D26" s="154">
        <v>1142</v>
      </c>
      <c r="E26" s="166">
        <v>1.361420073197191</v>
      </c>
      <c r="G26" s="154">
        <v>255</v>
      </c>
      <c r="H26" s="166">
        <v>22.3292469352014</v>
      </c>
      <c r="I26" s="154">
        <v>23</v>
      </c>
      <c r="J26" s="166">
        <v>9.0196078431372548</v>
      </c>
      <c r="L26" s="154">
        <v>492</v>
      </c>
      <c r="M26" s="166">
        <v>43.082311733800353</v>
      </c>
      <c r="N26" s="154">
        <v>42</v>
      </c>
      <c r="O26" s="166">
        <v>8.536585365853659</v>
      </c>
      <c r="Q26" s="154">
        <v>395</v>
      </c>
      <c r="R26" s="166">
        <v>34.588441330998251</v>
      </c>
      <c r="S26" s="154">
        <v>34</v>
      </c>
      <c r="T26" s="166">
        <v>8.6075949367088604</v>
      </c>
    </row>
    <row r="27" spans="2:20">
      <c r="B27" s="153" t="s">
        <v>104</v>
      </c>
      <c r="D27" s="154">
        <v>1096</v>
      </c>
      <c r="E27" s="166">
        <v>1.306581786536009</v>
      </c>
      <c r="G27" s="154">
        <v>282</v>
      </c>
      <c r="H27" s="166">
        <v>25.729927007299271</v>
      </c>
      <c r="I27" s="154">
        <v>2</v>
      </c>
      <c r="J27" s="166">
        <v>0.70921985815602839</v>
      </c>
      <c r="L27" s="154">
        <v>498</v>
      </c>
      <c r="M27" s="166">
        <v>45.43795620437956</v>
      </c>
      <c r="N27" s="154">
        <v>8</v>
      </c>
      <c r="O27" s="166">
        <v>1.606425702811245</v>
      </c>
      <c r="Q27" s="154">
        <v>316</v>
      </c>
      <c r="R27" s="166">
        <v>28.832116788321169</v>
      </c>
      <c r="S27" s="154">
        <v>20</v>
      </c>
      <c r="T27" s="166">
        <v>6.3291139240506329</v>
      </c>
    </row>
    <row r="28" spans="2:20">
      <c r="B28" s="153" t="s">
        <v>105</v>
      </c>
      <c r="D28" s="154">
        <v>2</v>
      </c>
      <c r="E28" s="166">
        <v>2.3842733330949059E-3</v>
      </c>
      <c r="G28" s="154">
        <v>1</v>
      </c>
      <c r="H28" s="166">
        <v>50</v>
      </c>
      <c r="I28" s="154">
        <v>0</v>
      </c>
      <c r="J28" s="166">
        <v>0</v>
      </c>
      <c r="L28" s="154">
        <v>0</v>
      </c>
      <c r="M28" s="166">
        <v>0</v>
      </c>
      <c r="N28" s="154">
        <v>0</v>
      </c>
      <c r="O28" s="166">
        <v>0</v>
      </c>
      <c r="Q28" s="154">
        <v>1</v>
      </c>
      <c r="R28" s="166">
        <v>50</v>
      </c>
      <c r="S28" s="154">
        <v>0</v>
      </c>
      <c r="T28" s="166">
        <v>0</v>
      </c>
    </row>
    <row r="29" spans="2:20">
      <c r="B29" s="157" t="s">
        <v>106</v>
      </c>
      <c r="D29" s="158">
        <v>790</v>
      </c>
      <c r="E29" s="167">
        <v>0.94178796657248787</v>
      </c>
      <c r="G29" s="158">
        <v>197</v>
      </c>
      <c r="H29" s="167">
        <v>24.936708860759499</v>
      </c>
      <c r="I29" s="158">
        <v>14</v>
      </c>
      <c r="J29" s="167">
        <v>7.1065989847715736</v>
      </c>
      <c r="L29" s="158">
        <v>279</v>
      </c>
      <c r="M29" s="167">
        <v>35.316455696202532</v>
      </c>
      <c r="N29" s="158">
        <v>33</v>
      </c>
      <c r="O29" s="167">
        <v>11.82795698924731</v>
      </c>
      <c r="Q29" s="158">
        <v>314</v>
      </c>
      <c r="R29" s="167">
        <v>39.746835443037973</v>
      </c>
      <c r="S29" s="158">
        <v>52</v>
      </c>
      <c r="T29" s="167">
        <v>16.560509554140129</v>
      </c>
    </row>
    <row r="30" spans="2:20" ht="8" customHeight="1"/>
    <row r="31" spans="2:20">
      <c r="B31" s="161" t="s">
        <v>49</v>
      </c>
      <c r="D31" s="162">
        <v>83883</v>
      </c>
      <c r="E31" s="168">
        <v>100</v>
      </c>
      <c r="G31" s="162">
        <v>26638</v>
      </c>
      <c r="H31" s="168">
        <v>31.756136523491051</v>
      </c>
      <c r="I31" s="162">
        <v>583</v>
      </c>
      <c r="J31" s="168">
        <v>2.1886027479540511</v>
      </c>
      <c r="L31" s="162">
        <v>28795</v>
      </c>
      <c r="M31" s="168">
        <v>34.327575313233908</v>
      </c>
      <c r="N31" s="162">
        <v>1537</v>
      </c>
      <c r="O31" s="168">
        <v>5.3377322451814546</v>
      </c>
      <c r="Q31" s="162">
        <v>28450</v>
      </c>
      <c r="R31" s="168">
        <v>33.916288163275041</v>
      </c>
      <c r="S31" s="162">
        <v>6505</v>
      </c>
      <c r="T31" s="168">
        <v>22.864674868189809</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249</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250</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251</v>
      </c>
      <c r="J8" s="211"/>
      <c r="L8" s="259" t="s">
        <v>69</v>
      </c>
      <c r="M8" s="211"/>
      <c r="N8" s="257" t="s">
        <v>251</v>
      </c>
      <c r="O8" s="211"/>
      <c r="Q8" s="259" t="s">
        <v>69</v>
      </c>
      <c r="R8" s="211"/>
      <c r="S8" s="257" t="s">
        <v>251</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199196</v>
      </c>
      <c r="E11" s="165">
        <v>28.943904076348339</v>
      </c>
      <c r="G11" s="150">
        <v>37710</v>
      </c>
      <c r="H11" s="165">
        <v>18.93110303419747</v>
      </c>
      <c r="I11" s="150">
        <v>74</v>
      </c>
      <c r="J11" s="165">
        <v>0.19623442057809601</v>
      </c>
      <c r="L11" s="150">
        <v>79405</v>
      </c>
      <c r="M11" s="165">
        <v>39.862748247956787</v>
      </c>
      <c r="N11" s="150">
        <v>262</v>
      </c>
      <c r="O11" s="165">
        <v>0.32995403312133997</v>
      </c>
      <c r="Q11" s="150">
        <v>82081</v>
      </c>
      <c r="R11" s="165">
        <v>41.206148717845743</v>
      </c>
      <c r="S11" s="150">
        <v>2882</v>
      </c>
      <c r="T11" s="165">
        <v>3.5111657996369439</v>
      </c>
    </row>
    <row r="12" spans="1:20">
      <c r="B12" s="153" t="s">
        <v>89</v>
      </c>
      <c r="D12" s="154">
        <v>11736</v>
      </c>
      <c r="E12" s="166">
        <v>1.705283530994719</v>
      </c>
      <c r="G12" s="154">
        <v>2178</v>
      </c>
      <c r="H12" s="166">
        <v>18.55828220858896</v>
      </c>
      <c r="I12" s="154">
        <v>9</v>
      </c>
      <c r="J12" s="166">
        <v>0.41322314049586778</v>
      </c>
      <c r="L12" s="154">
        <v>4176</v>
      </c>
      <c r="M12" s="166">
        <v>35.582822085889568</v>
      </c>
      <c r="N12" s="154">
        <v>23</v>
      </c>
      <c r="O12" s="166">
        <v>0.5507662835249042</v>
      </c>
      <c r="Q12" s="154">
        <v>5382</v>
      </c>
      <c r="R12" s="166">
        <v>45.858895705521483</v>
      </c>
      <c r="S12" s="154">
        <v>52</v>
      </c>
      <c r="T12" s="166">
        <v>0.96618357487922701</v>
      </c>
    </row>
    <row r="13" spans="1:20">
      <c r="B13" s="153" t="s">
        <v>90</v>
      </c>
      <c r="D13" s="154">
        <v>10968</v>
      </c>
      <c r="E13" s="166">
        <v>1.593690334692407</v>
      </c>
      <c r="G13" s="154">
        <v>1026</v>
      </c>
      <c r="H13" s="166">
        <v>9.3544857768052516</v>
      </c>
      <c r="I13" s="154">
        <v>29</v>
      </c>
      <c r="J13" s="166">
        <v>2.8265107212475629</v>
      </c>
      <c r="L13" s="154">
        <v>2889</v>
      </c>
      <c r="M13" s="166">
        <v>26.340262582056891</v>
      </c>
      <c r="N13" s="154">
        <v>119</v>
      </c>
      <c r="O13" s="166">
        <v>4.1190723433714087</v>
      </c>
      <c r="Q13" s="154">
        <v>7053</v>
      </c>
      <c r="R13" s="166">
        <v>64.305251641137858</v>
      </c>
      <c r="S13" s="154">
        <v>158</v>
      </c>
      <c r="T13" s="166">
        <v>2.240181483056856</v>
      </c>
    </row>
    <row r="14" spans="1:20">
      <c r="B14" s="153" t="s">
        <v>91</v>
      </c>
      <c r="D14" s="154">
        <v>20053</v>
      </c>
      <c r="E14" s="166">
        <v>2.91377391334672</v>
      </c>
      <c r="G14" s="154">
        <v>3112</v>
      </c>
      <c r="H14" s="166">
        <v>15.518874981299559</v>
      </c>
      <c r="I14" s="154">
        <v>214</v>
      </c>
      <c r="J14" s="166">
        <v>6.8766066838046269</v>
      </c>
      <c r="L14" s="154">
        <v>6201</v>
      </c>
      <c r="M14" s="166">
        <v>30.923053907146059</v>
      </c>
      <c r="N14" s="154">
        <v>424</v>
      </c>
      <c r="O14" s="166">
        <v>6.8376068376068382</v>
      </c>
      <c r="Q14" s="154">
        <v>10740</v>
      </c>
      <c r="R14" s="166">
        <v>53.558071111554383</v>
      </c>
      <c r="S14" s="154">
        <v>840</v>
      </c>
      <c r="T14" s="166">
        <v>7.8212290502793298</v>
      </c>
    </row>
    <row r="15" spans="1:20">
      <c r="B15" s="153" t="s">
        <v>92</v>
      </c>
      <c r="D15" s="154">
        <v>14079</v>
      </c>
      <c r="E15" s="166">
        <v>2.0457299619013849</v>
      </c>
      <c r="G15" s="154">
        <v>3688</v>
      </c>
      <c r="H15" s="166">
        <v>26.19504226152425</v>
      </c>
      <c r="I15" s="154">
        <v>21</v>
      </c>
      <c r="J15" s="166">
        <v>0.56941431670281994</v>
      </c>
      <c r="L15" s="154">
        <v>5455</v>
      </c>
      <c r="M15" s="166">
        <v>38.745649548973653</v>
      </c>
      <c r="N15" s="154">
        <v>54</v>
      </c>
      <c r="O15" s="166">
        <v>0.98991750687442726</v>
      </c>
      <c r="Q15" s="154">
        <v>4936</v>
      </c>
      <c r="R15" s="166">
        <v>35.059308189502097</v>
      </c>
      <c r="S15" s="154">
        <v>87</v>
      </c>
      <c r="T15" s="166">
        <v>1.76256077795786</v>
      </c>
    </row>
    <row r="16" spans="1:20">
      <c r="B16" s="153" t="s">
        <v>93</v>
      </c>
      <c r="D16" s="154">
        <v>4426</v>
      </c>
      <c r="E16" s="166">
        <v>0.64311391514848582</v>
      </c>
      <c r="G16" s="154">
        <v>741</v>
      </c>
      <c r="H16" s="166">
        <v>16.741979213737011</v>
      </c>
      <c r="I16" s="154">
        <v>47</v>
      </c>
      <c r="J16" s="166">
        <v>6.3427800269905532</v>
      </c>
      <c r="L16" s="154">
        <v>1715</v>
      </c>
      <c r="M16" s="166">
        <v>38.748305467690919</v>
      </c>
      <c r="N16" s="154">
        <v>189</v>
      </c>
      <c r="O16" s="166">
        <v>11.02040816326531</v>
      </c>
      <c r="Q16" s="154">
        <v>1970</v>
      </c>
      <c r="R16" s="166">
        <v>44.509715318572077</v>
      </c>
      <c r="S16" s="154">
        <v>226</v>
      </c>
      <c r="T16" s="166">
        <v>11.472081218274109</v>
      </c>
    </row>
    <row r="17" spans="2:20">
      <c r="B17" s="153" t="s">
        <v>94</v>
      </c>
      <c r="D17" s="154">
        <v>36669</v>
      </c>
      <c r="E17" s="166">
        <v>5.3281392125123874</v>
      </c>
      <c r="G17" s="154">
        <v>4906</v>
      </c>
      <c r="H17" s="166">
        <v>13.37914859963457</v>
      </c>
      <c r="I17" s="154">
        <v>135</v>
      </c>
      <c r="J17" s="166">
        <v>2.7517325723603752</v>
      </c>
      <c r="L17" s="154">
        <v>10837</v>
      </c>
      <c r="M17" s="166">
        <v>29.553573863481411</v>
      </c>
      <c r="N17" s="154">
        <v>691</v>
      </c>
      <c r="O17" s="166">
        <v>6.3763034050013836</v>
      </c>
      <c r="Q17" s="154">
        <v>20926</v>
      </c>
      <c r="R17" s="166">
        <v>57.067277536884021</v>
      </c>
      <c r="S17" s="154">
        <v>3317</v>
      </c>
      <c r="T17" s="166">
        <v>15.85109433240944</v>
      </c>
    </row>
    <row r="18" spans="2:20">
      <c r="B18" s="153" t="s">
        <v>95</v>
      </c>
      <c r="D18" s="154">
        <v>35081</v>
      </c>
      <c r="E18" s="166">
        <v>5.0973970305747924</v>
      </c>
      <c r="G18" s="154">
        <v>6077</v>
      </c>
      <c r="H18" s="166">
        <v>17.322767309939859</v>
      </c>
      <c r="I18" s="154">
        <v>222</v>
      </c>
      <c r="J18" s="166">
        <v>3.653118314958038</v>
      </c>
      <c r="L18" s="154">
        <v>10641</v>
      </c>
      <c r="M18" s="166">
        <v>30.332658704141839</v>
      </c>
      <c r="N18" s="154">
        <v>2173</v>
      </c>
      <c r="O18" s="166">
        <v>20.421013062682078</v>
      </c>
      <c r="Q18" s="154">
        <v>18363</v>
      </c>
      <c r="R18" s="166">
        <v>52.344573985918309</v>
      </c>
      <c r="S18" s="154">
        <v>7239</v>
      </c>
      <c r="T18" s="166">
        <v>39.421663126940047</v>
      </c>
    </row>
    <row r="19" spans="2:20">
      <c r="B19" s="153" t="s">
        <v>96</v>
      </c>
      <c r="D19" s="154">
        <v>45048</v>
      </c>
      <c r="E19" s="166">
        <v>6.5456384206075438</v>
      </c>
      <c r="G19" s="154">
        <v>4888</v>
      </c>
      <c r="H19" s="166">
        <v>10.85064819747824</v>
      </c>
      <c r="I19" s="154">
        <v>20</v>
      </c>
      <c r="J19" s="166">
        <v>0.4091653027823241</v>
      </c>
      <c r="L19" s="154">
        <v>14945</v>
      </c>
      <c r="M19" s="166">
        <v>33.175723672527077</v>
      </c>
      <c r="N19" s="154">
        <v>37</v>
      </c>
      <c r="O19" s="166">
        <v>0.24757443961191031</v>
      </c>
      <c r="Q19" s="154">
        <v>25215</v>
      </c>
      <c r="R19" s="166">
        <v>55.973628129994673</v>
      </c>
      <c r="S19" s="154">
        <v>18</v>
      </c>
      <c r="T19" s="166">
        <v>7.138607971445568E-2</v>
      </c>
    </row>
    <row r="20" spans="2:20">
      <c r="B20" s="153" t="s">
        <v>97</v>
      </c>
      <c r="D20" s="154">
        <v>82506</v>
      </c>
      <c r="E20" s="166">
        <v>11.988422205883641</v>
      </c>
      <c r="G20" s="154">
        <v>20777</v>
      </c>
      <c r="H20" s="166">
        <v>25.182410976171429</v>
      </c>
      <c r="I20" s="154">
        <v>404</v>
      </c>
      <c r="J20" s="166">
        <v>1.944457813928864</v>
      </c>
      <c r="L20" s="154">
        <v>31209</v>
      </c>
      <c r="M20" s="166">
        <v>37.82633990255254</v>
      </c>
      <c r="N20" s="154">
        <v>984</v>
      </c>
      <c r="O20" s="166">
        <v>3.1529366528885898</v>
      </c>
      <c r="Q20" s="154">
        <v>30520</v>
      </c>
      <c r="R20" s="166">
        <v>36.991249121276027</v>
      </c>
      <c r="S20" s="154">
        <v>1737</v>
      </c>
      <c r="T20" s="166">
        <v>5.6913499344691996</v>
      </c>
    </row>
    <row r="21" spans="2:20">
      <c r="B21" s="153" t="s">
        <v>98</v>
      </c>
      <c r="D21" s="154">
        <v>6680</v>
      </c>
      <c r="E21" s="166">
        <v>0.97062832200449278</v>
      </c>
      <c r="G21" s="154">
        <v>977</v>
      </c>
      <c r="H21" s="166">
        <v>14.625748502994011</v>
      </c>
      <c r="I21" s="154">
        <v>94</v>
      </c>
      <c r="J21" s="166">
        <v>9.6212896622313213</v>
      </c>
      <c r="L21" s="154">
        <v>2164</v>
      </c>
      <c r="M21" s="166">
        <v>32.395209580838333</v>
      </c>
      <c r="N21" s="154">
        <v>271</v>
      </c>
      <c r="O21" s="166">
        <v>12.523105360443621</v>
      </c>
      <c r="Q21" s="154">
        <v>3539</v>
      </c>
      <c r="R21" s="166">
        <v>52.979041916167667</v>
      </c>
      <c r="S21" s="154">
        <v>682</v>
      </c>
      <c r="T21" s="166">
        <v>19.270980502966939</v>
      </c>
    </row>
    <row r="22" spans="2:20">
      <c r="B22" s="153" t="s">
        <v>99</v>
      </c>
      <c r="D22" s="154">
        <v>54931</v>
      </c>
      <c r="E22" s="166">
        <v>7.9816743047947298</v>
      </c>
      <c r="G22" s="154">
        <v>13139</v>
      </c>
      <c r="H22" s="166">
        <v>23.919098505397681</v>
      </c>
      <c r="I22" s="154">
        <v>4</v>
      </c>
      <c r="J22" s="166">
        <v>3.0443717177867421E-2</v>
      </c>
      <c r="L22" s="154">
        <v>17882</v>
      </c>
      <c r="M22" s="166">
        <v>32.553567202490399</v>
      </c>
      <c r="N22" s="154">
        <v>28</v>
      </c>
      <c r="O22" s="166">
        <v>0.1565820378033777</v>
      </c>
      <c r="Q22" s="154">
        <v>23910</v>
      </c>
      <c r="R22" s="166">
        <v>43.527334292111917</v>
      </c>
      <c r="S22" s="154">
        <v>72</v>
      </c>
      <c r="T22" s="166">
        <v>0.30112923462986202</v>
      </c>
    </row>
    <row r="23" spans="2:20">
      <c r="B23" s="153" t="s">
        <v>100</v>
      </c>
      <c r="D23" s="154">
        <v>110070</v>
      </c>
      <c r="E23" s="166">
        <v>15.99357176692134</v>
      </c>
      <c r="G23" s="154">
        <v>25768</v>
      </c>
      <c r="H23" s="166">
        <v>23.410556918324701</v>
      </c>
      <c r="I23" s="154">
        <v>3063</v>
      </c>
      <c r="J23" s="166">
        <v>11.88683638621546</v>
      </c>
      <c r="L23" s="154">
        <v>41998</v>
      </c>
      <c r="M23" s="166">
        <v>38.155719087853193</v>
      </c>
      <c r="N23" s="154">
        <v>8449</v>
      </c>
      <c r="O23" s="166">
        <v>20.117624648792798</v>
      </c>
      <c r="Q23" s="154">
        <v>42304</v>
      </c>
      <c r="R23" s="166">
        <v>38.433723993822113</v>
      </c>
      <c r="S23" s="154">
        <v>16320</v>
      </c>
      <c r="T23" s="166">
        <v>38.57791225416036</v>
      </c>
    </row>
    <row r="24" spans="2:20">
      <c r="B24" s="153" t="s">
        <v>101</v>
      </c>
      <c r="D24" s="154">
        <v>17805</v>
      </c>
      <c r="E24" s="166">
        <v>2.587131328336826</v>
      </c>
      <c r="G24" s="154">
        <v>3191</v>
      </c>
      <c r="H24" s="166">
        <v>17.921932041561359</v>
      </c>
      <c r="I24" s="154">
        <v>420</v>
      </c>
      <c r="J24" s="166">
        <v>13.162018176120339</v>
      </c>
      <c r="L24" s="154">
        <v>5658</v>
      </c>
      <c r="M24" s="166">
        <v>31.77759056444819</v>
      </c>
      <c r="N24" s="154">
        <v>1112</v>
      </c>
      <c r="O24" s="166">
        <v>19.65358784022623</v>
      </c>
      <c r="Q24" s="154">
        <v>8956</v>
      </c>
      <c r="R24" s="166">
        <v>50.300477393990448</v>
      </c>
      <c r="S24" s="154">
        <v>1527</v>
      </c>
      <c r="T24" s="166">
        <v>17.050022331397951</v>
      </c>
    </row>
    <row r="25" spans="2:20">
      <c r="B25" s="153" t="s">
        <v>102</v>
      </c>
      <c r="D25" s="154">
        <v>4275</v>
      </c>
      <c r="E25" s="166">
        <v>0.62117306535467165</v>
      </c>
      <c r="G25" s="154">
        <v>345</v>
      </c>
      <c r="H25" s="166">
        <v>8.0701754385964914</v>
      </c>
      <c r="I25" s="154">
        <v>2</v>
      </c>
      <c r="J25" s="166">
        <v>0.57971014492753625</v>
      </c>
      <c r="L25" s="154">
        <v>1214</v>
      </c>
      <c r="M25" s="166">
        <v>28.397660818713451</v>
      </c>
      <c r="N25" s="154">
        <v>11</v>
      </c>
      <c r="O25" s="166">
        <v>0.90609555189456337</v>
      </c>
      <c r="Q25" s="154">
        <v>2716</v>
      </c>
      <c r="R25" s="166">
        <v>63.532163742690059</v>
      </c>
      <c r="S25" s="154">
        <v>25</v>
      </c>
      <c r="T25" s="166">
        <v>0.92047128129602362</v>
      </c>
    </row>
    <row r="26" spans="2:20">
      <c r="B26" s="153" t="s">
        <v>103</v>
      </c>
      <c r="D26" s="154">
        <v>29375</v>
      </c>
      <c r="E26" s="166">
        <v>4.2682944549224517</v>
      </c>
      <c r="G26" s="154">
        <v>5561</v>
      </c>
      <c r="H26" s="166">
        <v>18.931063829787231</v>
      </c>
      <c r="I26" s="154">
        <v>798</v>
      </c>
      <c r="J26" s="166">
        <v>14.349937061679549</v>
      </c>
      <c r="L26" s="154">
        <v>9358</v>
      </c>
      <c r="M26" s="166">
        <v>31.857021276595741</v>
      </c>
      <c r="N26" s="154">
        <v>1845</v>
      </c>
      <c r="O26" s="166">
        <v>19.715751228895058</v>
      </c>
      <c r="Q26" s="154">
        <v>14456</v>
      </c>
      <c r="R26" s="166">
        <v>49.211914893617021</v>
      </c>
      <c r="S26" s="154">
        <v>4547</v>
      </c>
      <c r="T26" s="166">
        <v>31.45406751521859</v>
      </c>
    </row>
    <row r="27" spans="2:20">
      <c r="B27" s="153" t="s">
        <v>104</v>
      </c>
      <c r="D27" s="154">
        <v>4363</v>
      </c>
      <c r="E27" s="166">
        <v>0.63395978576431167</v>
      </c>
      <c r="G27" s="154">
        <v>447</v>
      </c>
      <c r="H27" s="166">
        <v>10.24524409809764</v>
      </c>
      <c r="I27" s="154">
        <v>125</v>
      </c>
      <c r="J27" s="166">
        <v>27.964205816554809</v>
      </c>
      <c r="L27" s="154">
        <v>1374</v>
      </c>
      <c r="M27" s="166">
        <v>31.49209259683704</v>
      </c>
      <c r="N27" s="154">
        <v>530</v>
      </c>
      <c r="O27" s="166">
        <v>38.573508005822418</v>
      </c>
      <c r="Q27" s="154">
        <v>2542</v>
      </c>
      <c r="R27" s="166">
        <v>58.262663305065317</v>
      </c>
      <c r="S27" s="154">
        <v>1331</v>
      </c>
      <c r="T27" s="166">
        <v>52.360346184107001</v>
      </c>
    </row>
    <row r="28" spans="2:20">
      <c r="B28" s="153" t="s">
        <v>105</v>
      </c>
      <c r="D28" s="154">
        <v>155</v>
      </c>
      <c r="E28" s="166">
        <v>2.2522064357888678E-2</v>
      </c>
      <c r="G28" s="154">
        <v>35</v>
      </c>
      <c r="H28" s="166">
        <v>22.58064516129032</v>
      </c>
      <c r="I28" s="154">
        <v>1</v>
      </c>
      <c r="J28" s="166">
        <v>2.8571428571428572</v>
      </c>
      <c r="L28" s="154">
        <v>43</v>
      </c>
      <c r="M28" s="166">
        <v>27.741935483870972</v>
      </c>
      <c r="N28" s="154">
        <v>8</v>
      </c>
      <c r="O28" s="166">
        <v>18.604651162790699</v>
      </c>
      <c r="Q28" s="154">
        <v>77</v>
      </c>
      <c r="R28" s="166">
        <v>49.677419354838712</v>
      </c>
      <c r="S28" s="154">
        <v>29</v>
      </c>
      <c r="T28" s="166">
        <v>37.662337662337663</v>
      </c>
    </row>
    <row r="29" spans="2:20">
      <c r="B29" s="157" t="s">
        <v>106</v>
      </c>
      <c r="D29" s="158">
        <v>798</v>
      </c>
      <c r="E29" s="167">
        <v>0.1159523055328721</v>
      </c>
      <c r="G29" s="158">
        <v>215</v>
      </c>
      <c r="H29" s="167">
        <v>26.942355889724311</v>
      </c>
      <c r="I29" s="158">
        <v>5</v>
      </c>
      <c r="J29" s="167">
        <v>2.3255813953488369</v>
      </c>
      <c r="L29" s="158">
        <v>297</v>
      </c>
      <c r="M29" s="167">
        <v>37.218045112781958</v>
      </c>
      <c r="N29" s="158">
        <v>24</v>
      </c>
      <c r="O29" s="167">
        <v>8.0808080808080813</v>
      </c>
      <c r="Q29" s="158">
        <v>286</v>
      </c>
      <c r="R29" s="167">
        <v>35.839598997493731</v>
      </c>
      <c r="S29" s="158">
        <v>35</v>
      </c>
      <c r="T29" s="167">
        <v>12.23776223776224</v>
      </c>
    </row>
    <row r="30" spans="2:20" ht="8" customHeight="1"/>
    <row r="31" spans="2:20">
      <c r="B31" s="161" t="s">
        <v>49</v>
      </c>
      <c r="D31" s="162">
        <v>688214</v>
      </c>
      <c r="E31" s="168">
        <v>100</v>
      </c>
      <c r="G31" s="162">
        <v>134781</v>
      </c>
      <c r="H31" s="168">
        <v>19.584170040132861</v>
      </c>
      <c r="I31" s="162">
        <v>5687</v>
      </c>
      <c r="J31" s="168">
        <v>4.2194374578019156</v>
      </c>
      <c r="L31" s="162">
        <v>247461</v>
      </c>
      <c r="M31" s="168">
        <v>35.956984310112837</v>
      </c>
      <c r="N31" s="162">
        <v>17234</v>
      </c>
      <c r="O31" s="168">
        <v>6.9643297327659708</v>
      </c>
      <c r="Q31" s="162">
        <v>305972</v>
      </c>
      <c r="R31" s="168">
        <v>44.458845649754288</v>
      </c>
      <c r="S31" s="162">
        <v>41124</v>
      </c>
      <c r="T31" s="168">
        <v>13.44044553096362</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252</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253</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251</v>
      </c>
      <c r="J8" s="211"/>
      <c r="L8" s="259" t="s">
        <v>69</v>
      </c>
      <c r="M8" s="211"/>
      <c r="N8" s="257" t="s">
        <v>251</v>
      </c>
      <c r="O8" s="211"/>
      <c r="Q8" s="259" t="s">
        <v>69</v>
      </c>
      <c r="R8" s="211"/>
      <c r="S8" s="257" t="s">
        <v>251</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208546</v>
      </c>
      <c r="E11" s="165">
        <v>50.296405986966818</v>
      </c>
      <c r="G11" s="150">
        <v>39668</v>
      </c>
      <c r="H11" s="165">
        <v>19.021223135423359</v>
      </c>
      <c r="I11" s="150">
        <v>6831</v>
      </c>
      <c r="J11" s="165">
        <v>17.220429565392759</v>
      </c>
      <c r="L11" s="150">
        <v>83968</v>
      </c>
      <c r="M11" s="165">
        <v>40.263538979409823</v>
      </c>
      <c r="N11" s="150">
        <v>14342</v>
      </c>
      <c r="O11" s="165">
        <v>17.080316310975611</v>
      </c>
      <c r="Q11" s="150">
        <v>84910</v>
      </c>
      <c r="R11" s="165">
        <v>40.715237885166822</v>
      </c>
      <c r="S11" s="150">
        <v>14916</v>
      </c>
      <c r="T11" s="165">
        <v>17.566835472853612</v>
      </c>
    </row>
    <row r="12" spans="1:20">
      <c r="B12" s="153" t="s">
        <v>89</v>
      </c>
      <c r="D12" s="154">
        <v>6431</v>
      </c>
      <c r="E12" s="166">
        <v>1.551006429766975</v>
      </c>
      <c r="G12" s="154">
        <v>746</v>
      </c>
      <c r="H12" s="166">
        <v>11.600062198724929</v>
      </c>
      <c r="I12" s="154">
        <v>319</v>
      </c>
      <c r="J12" s="166">
        <v>42.761394101876682</v>
      </c>
      <c r="L12" s="154">
        <v>1995</v>
      </c>
      <c r="M12" s="166">
        <v>31.021614056911829</v>
      </c>
      <c r="N12" s="154">
        <v>742</v>
      </c>
      <c r="O12" s="166">
        <v>37.192982456140349</v>
      </c>
      <c r="Q12" s="154">
        <v>3690</v>
      </c>
      <c r="R12" s="166">
        <v>57.378323744363243</v>
      </c>
      <c r="S12" s="154">
        <v>1493</v>
      </c>
      <c r="T12" s="166">
        <v>40.460704607046068</v>
      </c>
    </row>
    <row r="13" spans="1:20">
      <c r="B13" s="153" t="s">
        <v>90</v>
      </c>
      <c r="D13" s="154">
        <v>8547</v>
      </c>
      <c r="E13" s="166">
        <v>2.0613360216480081</v>
      </c>
      <c r="G13" s="154">
        <v>855</v>
      </c>
      <c r="H13" s="166">
        <v>10.00351000351</v>
      </c>
      <c r="I13" s="154">
        <v>494</v>
      </c>
      <c r="J13" s="166">
        <v>57.777777777777771</v>
      </c>
      <c r="L13" s="154">
        <v>2032</v>
      </c>
      <c r="M13" s="166">
        <v>23.77442377442377</v>
      </c>
      <c r="N13" s="154">
        <v>811</v>
      </c>
      <c r="O13" s="166">
        <v>39.911417322834637</v>
      </c>
      <c r="Q13" s="154">
        <v>5660</v>
      </c>
      <c r="R13" s="166">
        <v>66.222066222066218</v>
      </c>
      <c r="S13" s="154">
        <v>1794</v>
      </c>
      <c r="T13" s="166">
        <v>31.696113074204941</v>
      </c>
    </row>
    <row r="14" spans="1:20">
      <c r="B14" s="153" t="s">
        <v>91</v>
      </c>
      <c r="D14" s="154">
        <v>2670</v>
      </c>
      <c r="E14" s="166">
        <v>0.64394140374402487</v>
      </c>
      <c r="G14" s="154">
        <v>724</v>
      </c>
      <c r="H14" s="166">
        <v>27.116104868913862</v>
      </c>
      <c r="I14" s="154">
        <v>33</v>
      </c>
      <c r="J14" s="166">
        <v>4.5580110497237571</v>
      </c>
      <c r="L14" s="154">
        <v>942</v>
      </c>
      <c r="M14" s="166">
        <v>35.280898876404493</v>
      </c>
      <c r="N14" s="154">
        <v>52</v>
      </c>
      <c r="O14" s="166">
        <v>5.520169851380043</v>
      </c>
      <c r="Q14" s="154">
        <v>1004</v>
      </c>
      <c r="R14" s="166">
        <v>37.602996254681649</v>
      </c>
      <c r="S14" s="154">
        <v>64</v>
      </c>
      <c r="T14" s="166">
        <v>6.3745019920318722</v>
      </c>
    </row>
    <row r="15" spans="1:20">
      <c r="B15" s="153" t="s">
        <v>92</v>
      </c>
      <c r="D15" s="154">
        <v>1800</v>
      </c>
      <c r="E15" s="166">
        <v>0.43411780027687058</v>
      </c>
      <c r="G15" s="154">
        <v>623</v>
      </c>
      <c r="H15" s="166">
        <v>34.611111111111107</v>
      </c>
      <c r="I15" s="154">
        <v>55</v>
      </c>
      <c r="J15" s="166">
        <v>8.8282504012841088</v>
      </c>
      <c r="L15" s="154">
        <v>581</v>
      </c>
      <c r="M15" s="166">
        <v>32.277777777777779</v>
      </c>
      <c r="N15" s="154">
        <v>82</v>
      </c>
      <c r="O15" s="166">
        <v>14.11359724612737</v>
      </c>
      <c r="Q15" s="154">
        <v>596</v>
      </c>
      <c r="R15" s="166">
        <v>33.111111111111107</v>
      </c>
      <c r="S15" s="154">
        <v>73</v>
      </c>
      <c r="T15" s="166">
        <v>12.24832214765101</v>
      </c>
    </row>
    <row r="16" spans="1:20">
      <c r="B16" s="153" t="s">
        <v>93</v>
      </c>
      <c r="D16" s="154">
        <v>1337</v>
      </c>
      <c r="E16" s="166">
        <v>0.32245305498343108</v>
      </c>
      <c r="G16" s="154">
        <v>380</v>
      </c>
      <c r="H16" s="166">
        <v>28.421839940164549</v>
      </c>
      <c r="I16" s="154">
        <v>100</v>
      </c>
      <c r="J16" s="166">
        <v>26.315789473684209</v>
      </c>
      <c r="L16" s="154">
        <v>555</v>
      </c>
      <c r="M16" s="166">
        <v>41.51084517576664</v>
      </c>
      <c r="N16" s="154">
        <v>165</v>
      </c>
      <c r="O16" s="166">
        <v>29.72972972972973</v>
      </c>
      <c r="Q16" s="154">
        <v>402</v>
      </c>
      <c r="R16" s="166">
        <v>30.067314884068811</v>
      </c>
      <c r="S16" s="154">
        <v>124</v>
      </c>
      <c r="T16" s="166">
        <v>30.845771144278601</v>
      </c>
    </row>
    <row r="17" spans="2:20">
      <c r="B17" s="153" t="s">
        <v>94</v>
      </c>
      <c r="D17" s="154">
        <v>23928</v>
      </c>
      <c r="E17" s="166">
        <v>5.7708726250138671</v>
      </c>
      <c r="G17" s="154">
        <v>3274</v>
      </c>
      <c r="H17" s="166">
        <v>13.68271481109997</v>
      </c>
      <c r="I17" s="154">
        <v>1543</v>
      </c>
      <c r="J17" s="166">
        <v>47.128894318875993</v>
      </c>
      <c r="L17" s="154">
        <v>7152</v>
      </c>
      <c r="M17" s="166">
        <v>29.889669007021059</v>
      </c>
      <c r="N17" s="154">
        <v>2677</v>
      </c>
      <c r="O17" s="166">
        <v>37.430089485458609</v>
      </c>
      <c r="Q17" s="154">
        <v>13502</v>
      </c>
      <c r="R17" s="166">
        <v>56.427616181878967</v>
      </c>
      <c r="S17" s="154">
        <v>4993</v>
      </c>
      <c r="T17" s="166">
        <v>36.979706710117021</v>
      </c>
    </row>
    <row r="18" spans="2:20">
      <c r="B18" s="153" t="s">
        <v>95</v>
      </c>
      <c r="D18" s="154">
        <v>15374</v>
      </c>
      <c r="E18" s="166">
        <v>3.707848367475894</v>
      </c>
      <c r="G18" s="154">
        <v>2952</v>
      </c>
      <c r="H18" s="166">
        <v>19.201248861714589</v>
      </c>
      <c r="I18" s="154">
        <v>431</v>
      </c>
      <c r="J18" s="166">
        <v>14.600271002710031</v>
      </c>
      <c r="L18" s="154">
        <v>4666</v>
      </c>
      <c r="M18" s="166">
        <v>30.34994145960713</v>
      </c>
      <c r="N18" s="154">
        <v>1057</v>
      </c>
      <c r="O18" s="166">
        <v>22.653236176596661</v>
      </c>
      <c r="Q18" s="154">
        <v>7756</v>
      </c>
      <c r="R18" s="166">
        <v>50.448809678678288</v>
      </c>
      <c r="S18" s="154">
        <v>2434</v>
      </c>
      <c r="T18" s="166">
        <v>31.382155750386801</v>
      </c>
    </row>
    <row r="19" spans="2:20">
      <c r="B19" s="153" t="s">
        <v>96</v>
      </c>
      <c r="D19" s="154">
        <v>32240</v>
      </c>
      <c r="E19" s="166">
        <v>7.775532156070172</v>
      </c>
      <c r="G19" s="154">
        <v>5996</v>
      </c>
      <c r="H19" s="166">
        <v>18.59801488833747</v>
      </c>
      <c r="I19" s="154">
        <v>780</v>
      </c>
      <c r="J19" s="166">
        <v>13.008672448298871</v>
      </c>
      <c r="L19" s="154">
        <v>13588</v>
      </c>
      <c r="M19" s="166">
        <v>42.146401985111673</v>
      </c>
      <c r="N19" s="154">
        <v>3249</v>
      </c>
      <c r="O19" s="166">
        <v>23.910803650279661</v>
      </c>
      <c r="Q19" s="154">
        <v>12656</v>
      </c>
      <c r="R19" s="166">
        <v>39.255583126550867</v>
      </c>
      <c r="S19" s="154">
        <v>6788</v>
      </c>
      <c r="T19" s="166">
        <v>53.634639696586603</v>
      </c>
    </row>
    <row r="20" spans="2:20">
      <c r="B20" s="153" t="s">
        <v>97</v>
      </c>
      <c r="D20" s="154">
        <v>7094</v>
      </c>
      <c r="E20" s="166">
        <v>1.7109064862022889</v>
      </c>
      <c r="G20" s="154">
        <v>1216</v>
      </c>
      <c r="H20" s="166">
        <v>17.141246123484631</v>
      </c>
      <c r="I20" s="154">
        <v>313</v>
      </c>
      <c r="J20" s="166">
        <v>25.74013157894737</v>
      </c>
      <c r="L20" s="154">
        <v>2582</v>
      </c>
      <c r="M20" s="166">
        <v>36.396955173385962</v>
      </c>
      <c r="N20" s="154">
        <v>778</v>
      </c>
      <c r="O20" s="166">
        <v>30.131680867544539</v>
      </c>
      <c r="Q20" s="154">
        <v>3296</v>
      </c>
      <c r="R20" s="166">
        <v>46.461798703129404</v>
      </c>
      <c r="S20" s="154">
        <v>1149</v>
      </c>
      <c r="T20" s="166">
        <v>34.860436893203882</v>
      </c>
    </row>
    <row r="21" spans="2:20">
      <c r="B21" s="153" t="s">
        <v>98</v>
      </c>
      <c r="D21" s="154">
        <v>892</v>
      </c>
      <c r="E21" s="166">
        <v>0.21512948769276041</v>
      </c>
      <c r="G21" s="154">
        <v>174</v>
      </c>
      <c r="H21" s="166">
        <v>19.5067264573991</v>
      </c>
      <c r="I21" s="154">
        <v>113</v>
      </c>
      <c r="J21" s="166">
        <v>64.942528735632195</v>
      </c>
      <c r="L21" s="154">
        <v>284</v>
      </c>
      <c r="M21" s="166">
        <v>31.83856502242152</v>
      </c>
      <c r="N21" s="154">
        <v>136</v>
      </c>
      <c r="O21" s="166">
        <v>47.887323943661968</v>
      </c>
      <c r="Q21" s="154">
        <v>434</v>
      </c>
      <c r="R21" s="166">
        <v>48.654708520179383</v>
      </c>
      <c r="S21" s="154">
        <v>203</v>
      </c>
      <c r="T21" s="166">
        <v>46.774193548387103</v>
      </c>
    </row>
    <row r="22" spans="2:20">
      <c r="B22" s="153" t="s">
        <v>99</v>
      </c>
      <c r="D22" s="154">
        <v>22221</v>
      </c>
      <c r="E22" s="166">
        <v>5.3591842444179676</v>
      </c>
      <c r="G22" s="154">
        <v>7493</v>
      </c>
      <c r="H22" s="166">
        <v>33.720354619504072</v>
      </c>
      <c r="I22" s="154">
        <v>1804</v>
      </c>
      <c r="J22" s="166">
        <v>24.075804083811558</v>
      </c>
      <c r="L22" s="154">
        <v>7525</v>
      </c>
      <c r="M22" s="166">
        <v>33.864362539939698</v>
      </c>
      <c r="N22" s="154">
        <v>2450</v>
      </c>
      <c r="O22" s="166">
        <v>32.558139534883722</v>
      </c>
      <c r="Q22" s="154">
        <v>7203</v>
      </c>
      <c r="R22" s="166">
        <v>32.41528284055623</v>
      </c>
      <c r="S22" s="154">
        <v>2341</v>
      </c>
      <c r="T22" s="166">
        <v>32.500347077606548</v>
      </c>
    </row>
    <row r="23" spans="2:20">
      <c r="B23" s="153" t="s">
        <v>100</v>
      </c>
      <c r="D23" s="154">
        <v>65840</v>
      </c>
      <c r="E23" s="166">
        <v>15.879064427905091</v>
      </c>
      <c r="G23" s="154">
        <v>18874</v>
      </c>
      <c r="H23" s="166">
        <v>28.666464155528551</v>
      </c>
      <c r="I23" s="154">
        <v>2268</v>
      </c>
      <c r="J23" s="166">
        <v>12.01653067712197</v>
      </c>
      <c r="L23" s="154">
        <v>26655</v>
      </c>
      <c r="M23" s="166">
        <v>40.484507897934392</v>
      </c>
      <c r="N23" s="154">
        <v>3098</v>
      </c>
      <c r="O23" s="166">
        <v>11.622584880885389</v>
      </c>
      <c r="Q23" s="154">
        <v>20311</v>
      </c>
      <c r="R23" s="166">
        <v>30.84902794653706</v>
      </c>
      <c r="S23" s="154">
        <v>3111</v>
      </c>
      <c r="T23" s="166">
        <v>15.31682339618926</v>
      </c>
    </row>
    <row r="24" spans="2:20">
      <c r="B24" s="153" t="s">
        <v>101</v>
      </c>
      <c r="D24" s="154">
        <v>4089</v>
      </c>
      <c r="E24" s="166">
        <v>0.98617093629562469</v>
      </c>
      <c r="G24" s="154">
        <v>616</v>
      </c>
      <c r="H24" s="166">
        <v>15.06480802152115</v>
      </c>
      <c r="I24" s="154">
        <v>225</v>
      </c>
      <c r="J24" s="166">
        <v>36.52597402597403</v>
      </c>
      <c r="L24" s="154">
        <v>1309</v>
      </c>
      <c r="M24" s="166">
        <v>32.012717045732451</v>
      </c>
      <c r="N24" s="154">
        <v>437</v>
      </c>
      <c r="O24" s="166">
        <v>33.3842627960275</v>
      </c>
      <c r="Q24" s="154">
        <v>2164</v>
      </c>
      <c r="R24" s="166">
        <v>52.92247493274639</v>
      </c>
      <c r="S24" s="154">
        <v>724</v>
      </c>
      <c r="T24" s="166">
        <v>33.456561922365992</v>
      </c>
    </row>
    <row r="25" spans="2:20">
      <c r="B25" s="153" t="s">
        <v>102</v>
      </c>
      <c r="D25" s="154">
        <v>1252</v>
      </c>
      <c r="E25" s="166">
        <v>0.30195304774813447</v>
      </c>
      <c r="G25" s="154">
        <v>175</v>
      </c>
      <c r="H25" s="166">
        <v>13.977635782747599</v>
      </c>
      <c r="I25" s="154">
        <v>0</v>
      </c>
      <c r="J25" s="166">
        <v>0</v>
      </c>
      <c r="L25" s="154">
        <v>329</v>
      </c>
      <c r="M25" s="166">
        <v>26.277955271565499</v>
      </c>
      <c r="N25" s="154">
        <v>8</v>
      </c>
      <c r="O25" s="166">
        <v>2.43161094224924</v>
      </c>
      <c r="Q25" s="154">
        <v>748</v>
      </c>
      <c r="R25" s="166">
        <v>59.744408945686899</v>
      </c>
      <c r="S25" s="154">
        <v>6</v>
      </c>
      <c r="T25" s="166">
        <v>0.80213903743315518</v>
      </c>
    </row>
    <row r="26" spans="2:20">
      <c r="B26" s="153" t="s">
        <v>103</v>
      </c>
      <c r="D26" s="154">
        <v>7326</v>
      </c>
      <c r="E26" s="166">
        <v>1.7668594471268639</v>
      </c>
      <c r="G26" s="154">
        <v>1447</v>
      </c>
      <c r="H26" s="166">
        <v>19.75156975156975</v>
      </c>
      <c r="I26" s="154">
        <v>93</v>
      </c>
      <c r="J26" s="166">
        <v>6.4270905321354528</v>
      </c>
      <c r="L26" s="154">
        <v>2230</v>
      </c>
      <c r="M26" s="166">
        <v>30.43953043953044</v>
      </c>
      <c r="N26" s="154">
        <v>244</v>
      </c>
      <c r="O26" s="166">
        <v>10.941704035874441</v>
      </c>
      <c r="Q26" s="154">
        <v>3649</v>
      </c>
      <c r="R26" s="166">
        <v>49.80889980889981</v>
      </c>
      <c r="S26" s="154">
        <v>757</v>
      </c>
      <c r="T26" s="166">
        <v>20.745409701288018</v>
      </c>
    </row>
    <row r="27" spans="2:20">
      <c r="B27" s="153" t="s">
        <v>104</v>
      </c>
      <c r="D27" s="154">
        <v>3552</v>
      </c>
      <c r="E27" s="166">
        <v>0.85665912587969151</v>
      </c>
      <c r="G27" s="154">
        <v>551</v>
      </c>
      <c r="H27" s="166">
        <v>15.51238738738739</v>
      </c>
      <c r="I27" s="154">
        <v>87</v>
      </c>
      <c r="J27" s="166">
        <v>15.789473684210529</v>
      </c>
      <c r="L27" s="154">
        <v>1289</v>
      </c>
      <c r="M27" s="166">
        <v>36.289414414414424</v>
      </c>
      <c r="N27" s="154">
        <v>218</v>
      </c>
      <c r="O27" s="166">
        <v>16.91233514352211</v>
      </c>
      <c r="Q27" s="154">
        <v>1712</v>
      </c>
      <c r="R27" s="166">
        <v>48.198198198198199</v>
      </c>
      <c r="S27" s="154">
        <v>505</v>
      </c>
      <c r="T27" s="166">
        <v>29.497663551401871</v>
      </c>
    </row>
    <row r="28" spans="2:20">
      <c r="B28" s="153" t="s">
        <v>105</v>
      </c>
      <c r="D28" s="154">
        <v>636</v>
      </c>
      <c r="E28" s="166">
        <v>0.15338828943116101</v>
      </c>
      <c r="G28" s="154">
        <v>166</v>
      </c>
      <c r="H28" s="166">
        <v>26.10062893081761</v>
      </c>
      <c r="I28" s="154">
        <v>141</v>
      </c>
      <c r="J28" s="166">
        <v>84.939759036144579</v>
      </c>
      <c r="L28" s="154">
        <v>195</v>
      </c>
      <c r="M28" s="166">
        <v>30.66037735849056</v>
      </c>
      <c r="N28" s="154">
        <v>166</v>
      </c>
      <c r="O28" s="166">
        <v>85.128205128205124</v>
      </c>
      <c r="Q28" s="154">
        <v>275</v>
      </c>
      <c r="R28" s="166">
        <v>43.238993710691823</v>
      </c>
      <c r="S28" s="154">
        <v>229</v>
      </c>
      <c r="T28" s="166">
        <v>83.27272727272728</v>
      </c>
    </row>
    <row r="29" spans="2:20">
      <c r="B29" s="157" t="s">
        <v>106</v>
      </c>
      <c r="D29" s="158">
        <v>859</v>
      </c>
      <c r="E29" s="167">
        <v>0.20717066135435111</v>
      </c>
      <c r="G29" s="158">
        <v>266</v>
      </c>
      <c r="H29" s="167">
        <v>30.966239813736902</v>
      </c>
      <c r="I29" s="158">
        <v>41</v>
      </c>
      <c r="J29" s="167">
        <v>15.41353383458646</v>
      </c>
      <c r="L29" s="158">
        <v>322</v>
      </c>
      <c r="M29" s="167">
        <v>37.485448195576247</v>
      </c>
      <c r="N29" s="158">
        <v>35</v>
      </c>
      <c r="O29" s="167">
        <v>10.869565217391299</v>
      </c>
      <c r="Q29" s="158">
        <v>271</v>
      </c>
      <c r="R29" s="167">
        <v>31.548311990686841</v>
      </c>
      <c r="S29" s="158">
        <v>23</v>
      </c>
      <c r="T29" s="167">
        <v>8.4870848708487081</v>
      </c>
    </row>
    <row r="30" spans="2:20" ht="8" customHeight="1"/>
    <row r="31" spans="2:20">
      <c r="B31" s="161" t="s">
        <v>49</v>
      </c>
      <c r="D31" s="162">
        <v>414634</v>
      </c>
      <c r="E31" s="168">
        <v>100</v>
      </c>
      <c r="G31" s="162">
        <v>86196</v>
      </c>
      <c r="H31" s="168">
        <v>20.788454395925079</v>
      </c>
      <c r="I31" s="162">
        <v>15671</v>
      </c>
      <c r="J31" s="168">
        <v>18.18065803517565</v>
      </c>
      <c r="L31" s="162">
        <v>158199</v>
      </c>
      <c r="M31" s="168">
        <v>38.153889936667028</v>
      </c>
      <c r="N31" s="162">
        <v>30747</v>
      </c>
      <c r="O31" s="168">
        <v>19.43564750725352</v>
      </c>
      <c r="Q31" s="162">
        <v>170239</v>
      </c>
      <c r="R31" s="168">
        <v>41.057655667407893</v>
      </c>
      <c r="S31" s="162">
        <v>41727</v>
      </c>
      <c r="T31" s="168">
        <v>24.51083476759144</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254</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255</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251</v>
      </c>
      <c r="J8" s="211"/>
      <c r="L8" s="259" t="s">
        <v>69</v>
      </c>
      <c r="M8" s="211"/>
      <c r="N8" s="257" t="s">
        <v>251</v>
      </c>
      <c r="O8" s="211"/>
      <c r="Q8" s="259" t="s">
        <v>69</v>
      </c>
      <c r="R8" s="211"/>
      <c r="S8" s="257" t="s">
        <v>251</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17373</v>
      </c>
      <c r="E11" s="165">
        <v>15.446511131659429</v>
      </c>
      <c r="G11" s="150">
        <v>6889</v>
      </c>
      <c r="H11" s="165">
        <v>39.653485293271167</v>
      </c>
      <c r="I11" s="150">
        <v>2019</v>
      </c>
      <c r="J11" s="165">
        <v>29.30759181303527</v>
      </c>
      <c r="L11" s="150">
        <v>9126</v>
      </c>
      <c r="M11" s="165">
        <v>52.529787601450529</v>
      </c>
      <c r="N11" s="150">
        <v>3269</v>
      </c>
      <c r="O11" s="165">
        <v>35.820731974578131</v>
      </c>
      <c r="Q11" s="150">
        <v>1358</v>
      </c>
      <c r="R11" s="165">
        <v>7.8167271052783054</v>
      </c>
      <c r="S11" s="150">
        <v>638</v>
      </c>
      <c r="T11" s="165">
        <v>46.980854197349039</v>
      </c>
    </row>
    <row r="12" spans="1:20">
      <c r="B12" s="153" t="s">
        <v>89</v>
      </c>
      <c r="D12" s="154">
        <v>1848</v>
      </c>
      <c r="E12" s="166">
        <v>1.6430756099295829</v>
      </c>
      <c r="G12" s="154">
        <v>539</v>
      </c>
      <c r="H12" s="166">
        <v>29.166666666666671</v>
      </c>
      <c r="I12" s="154">
        <v>180</v>
      </c>
      <c r="J12" s="166">
        <v>33.395176252319111</v>
      </c>
      <c r="L12" s="154">
        <v>676</v>
      </c>
      <c r="M12" s="166">
        <v>36.580086580086579</v>
      </c>
      <c r="N12" s="154">
        <v>252</v>
      </c>
      <c r="O12" s="166">
        <v>37.278106508875737</v>
      </c>
      <c r="Q12" s="154">
        <v>633</v>
      </c>
      <c r="R12" s="166">
        <v>34.253246753246749</v>
      </c>
      <c r="S12" s="154">
        <v>112</v>
      </c>
      <c r="T12" s="166">
        <v>17.693522906793049</v>
      </c>
    </row>
    <row r="13" spans="1:20">
      <c r="B13" s="153" t="s">
        <v>90</v>
      </c>
      <c r="D13" s="154">
        <v>2253</v>
      </c>
      <c r="E13" s="166">
        <v>2.003165232235578</v>
      </c>
      <c r="G13" s="154">
        <v>535</v>
      </c>
      <c r="H13" s="166">
        <v>23.746116289391921</v>
      </c>
      <c r="I13" s="154">
        <v>62</v>
      </c>
      <c r="J13" s="166">
        <v>11.588785046728971</v>
      </c>
      <c r="L13" s="154">
        <v>859</v>
      </c>
      <c r="M13" s="166">
        <v>38.12694185530404</v>
      </c>
      <c r="N13" s="154">
        <v>85</v>
      </c>
      <c r="O13" s="166">
        <v>9.8952270081490106</v>
      </c>
      <c r="Q13" s="154">
        <v>859</v>
      </c>
      <c r="R13" s="166">
        <v>38.12694185530404</v>
      </c>
      <c r="S13" s="154">
        <v>78</v>
      </c>
      <c r="T13" s="166">
        <v>9.080325960419092</v>
      </c>
    </row>
    <row r="14" spans="1:20">
      <c r="B14" s="153" t="s">
        <v>91</v>
      </c>
      <c r="D14" s="154">
        <v>1860</v>
      </c>
      <c r="E14" s="166">
        <v>1.653744932071983</v>
      </c>
      <c r="G14" s="154">
        <v>644</v>
      </c>
      <c r="H14" s="166">
        <v>34.623655913978503</v>
      </c>
      <c r="I14" s="154">
        <v>250</v>
      </c>
      <c r="J14" s="166">
        <v>38.819875776397517</v>
      </c>
      <c r="L14" s="154">
        <v>994</v>
      </c>
      <c r="M14" s="166">
        <v>53.440860215053767</v>
      </c>
      <c r="N14" s="154">
        <v>176</v>
      </c>
      <c r="O14" s="166">
        <v>17.706237424547279</v>
      </c>
      <c r="Q14" s="154">
        <v>222</v>
      </c>
      <c r="R14" s="166">
        <v>11.93548387096774</v>
      </c>
      <c r="S14" s="154">
        <v>53</v>
      </c>
      <c r="T14" s="166">
        <v>23.87387387387388</v>
      </c>
    </row>
    <row r="15" spans="1:20">
      <c r="B15" s="153" t="s">
        <v>92</v>
      </c>
      <c r="D15" s="154">
        <v>5722</v>
      </c>
      <c r="E15" s="166">
        <v>5.0874884415676798</v>
      </c>
      <c r="G15" s="154">
        <v>1825</v>
      </c>
      <c r="H15" s="166">
        <v>31.894442502621459</v>
      </c>
      <c r="I15" s="154">
        <v>409</v>
      </c>
      <c r="J15" s="166">
        <v>22.410958904109592</v>
      </c>
      <c r="L15" s="154">
        <v>1961</v>
      </c>
      <c r="M15" s="166">
        <v>34.27123383432366</v>
      </c>
      <c r="N15" s="154">
        <v>712</v>
      </c>
      <c r="O15" s="166">
        <v>36.308006119326883</v>
      </c>
      <c r="Q15" s="154">
        <v>1936</v>
      </c>
      <c r="R15" s="166">
        <v>33.834323663054867</v>
      </c>
      <c r="S15" s="154">
        <v>1086</v>
      </c>
      <c r="T15" s="166">
        <v>56.095041322314053</v>
      </c>
    </row>
    <row r="16" spans="1:20">
      <c r="B16" s="153" t="s">
        <v>93</v>
      </c>
      <c r="D16" s="154">
        <v>2190</v>
      </c>
      <c r="E16" s="166">
        <v>1.9471512909879789</v>
      </c>
      <c r="G16" s="154">
        <v>721</v>
      </c>
      <c r="H16" s="166">
        <v>32.922374429223737</v>
      </c>
      <c r="I16" s="154">
        <v>2</v>
      </c>
      <c r="J16" s="166">
        <v>0.27739251040221907</v>
      </c>
      <c r="L16" s="154">
        <v>859</v>
      </c>
      <c r="M16" s="166">
        <v>39.223744292237441</v>
      </c>
      <c r="N16" s="154">
        <v>3</v>
      </c>
      <c r="O16" s="166">
        <v>0.34924330616996507</v>
      </c>
      <c r="Q16" s="154">
        <v>610</v>
      </c>
      <c r="R16" s="166">
        <v>27.853881278538811</v>
      </c>
      <c r="S16" s="154">
        <v>6</v>
      </c>
      <c r="T16" s="166">
        <v>0.98360655737704927</v>
      </c>
    </row>
    <row r="17" spans="2:20">
      <c r="B17" s="153" t="s">
        <v>94</v>
      </c>
      <c r="D17" s="154">
        <v>8082</v>
      </c>
      <c r="E17" s="166">
        <v>7.1857884629063227</v>
      </c>
      <c r="G17" s="154">
        <v>2085</v>
      </c>
      <c r="H17" s="166">
        <v>25.798069784706751</v>
      </c>
      <c r="I17" s="154">
        <v>9</v>
      </c>
      <c r="J17" s="166">
        <v>0.43165467625899279</v>
      </c>
      <c r="L17" s="154">
        <v>2453</v>
      </c>
      <c r="M17" s="166">
        <v>30.3513981687701</v>
      </c>
      <c r="N17" s="154">
        <v>7</v>
      </c>
      <c r="O17" s="166">
        <v>0.28536485935589079</v>
      </c>
      <c r="Q17" s="154">
        <v>3544</v>
      </c>
      <c r="R17" s="166">
        <v>43.850532046523142</v>
      </c>
      <c r="S17" s="154">
        <v>17</v>
      </c>
      <c r="T17" s="166">
        <v>0.47968397291196391</v>
      </c>
    </row>
    <row r="18" spans="2:20">
      <c r="B18" s="153" t="s">
        <v>95</v>
      </c>
      <c r="D18" s="154">
        <v>4353</v>
      </c>
      <c r="E18" s="166">
        <v>3.870296607155558</v>
      </c>
      <c r="G18" s="154">
        <v>1479</v>
      </c>
      <c r="H18" s="166">
        <v>33.976567884217779</v>
      </c>
      <c r="I18" s="154">
        <v>266</v>
      </c>
      <c r="J18" s="166">
        <v>17.985125084516561</v>
      </c>
      <c r="L18" s="154">
        <v>1768</v>
      </c>
      <c r="M18" s="166">
        <v>40.61566735584654</v>
      </c>
      <c r="N18" s="154">
        <v>653</v>
      </c>
      <c r="O18" s="166">
        <v>36.934389140271492</v>
      </c>
      <c r="Q18" s="154">
        <v>1106</v>
      </c>
      <c r="R18" s="166">
        <v>25.40776475993567</v>
      </c>
      <c r="S18" s="154">
        <v>485</v>
      </c>
      <c r="T18" s="166">
        <v>43.851717902350813</v>
      </c>
    </row>
    <row r="19" spans="2:20">
      <c r="B19" s="153" t="s">
        <v>96</v>
      </c>
      <c r="D19" s="154">
        <v>14742</v>
      </c>
      <c r="E19" s="166">
        <v>13.107262251938259</v>
      </c>
      <c r="G19" s="154">
        <v>3791</v>
      </c>
      <c r="H19" s="166">
        <v>25.715642382309049</v>
      </c>
      <c r="I19" s="154">
        <v>267</v>
      </c>
      <c r="J19" s="166">
        <v>7.0429965708256397</v>
      </c>
      <c r="L19" s="154">
        <v>7735</v>
      </c>
      <c r="M19" s="166">
        <v>52.469135802469133</v>
      </c>
      <c r="N19" s="154">
        <v>1104</v>
      </c>
      <c r="O19" s="166">
        <v>14.272786037491921</v>
      </c>
      <c r="Q19" s="154">
        <v>3216</v>
      </c>
      <c r="R19" s="166">
        <v>21.815221815221811</v>
      </c>
      <c r="S19" s="154">
        <v>2775</v>
      </c>
      <c r="T19" s="166">
        <v>86.287313432835816</v>
      </c>
    </row>
    <row r="20" spans="2:20">
      <c r="B20" s="153" t="s">
        <v>97</v>
      </c>
      <c r="D20" s="154">
        <v>10126</v>
      </c>
      <c r="E20" s="166">
        <v>9.0031296678284374</v>
      </c>
      <c r="G20" s="154">
        <v>3297</v>
      </c>
      <c r="H20" s="166">
        <v>32.559747185463159</v>
      </c>
      <c r="I20" s="154">
        <v>258</v>
      </c>
      <c r="J20" s="166">
        <v>7.8252957233848957</v>
      </c>
      <c r="L20" s="154">
        <v>4498</v>
      </c>
      <c r="M20" s="166">
        <v>44.420304167489633</v>
      </c>
      <c r="N20" s="154">
        <v>610</v>
      </c>
      <c r="O20" s="166">
        <v>13.561582925744769</v>
      </c>
      <c r="Q20" s="154">
        <v>2331</v>
      </c>
      <c r="R20" s="166">
        <v>23.019948647047201</v>
      </c>
      <c r="S20" s="154">
        <v>395</v>
      </c>
      <c r="T20" s="166">
        <v>16.94551694551695</v>
      </c>
    </row>
    <row r="21" spans="2:20">
      <c r="B21" s="153" t="s">
        <v>98</v>
      </c>
      <c r="D21" s="154">
        <v>2550</v>
      </c>
      <c r="E21" s="166">
        <v>2.2672309552599761</v>
      </c>
      <c r="G21" s="154">
        <v>797</v>
      </c>
      <c r="H21" s="166">
        <v>31.25490196078432</v>
      </c>
      <c r="I21" s="154">
        <v>528</v>
      </c>
      <c r="J21" s="166">
        <v>66.24843161856964</v>
      </c>
      <c r="L21" s="154">
        <v>970</v>
      </c>
      <c r="M21" s="166">
        <v>38.03921568627451</v>
      </c>
      <c r="N21" s="154">
        <v>683</v>
      </c>
      <c r="O21" s="166">
        <v>70.412371134020617</v>
      </c>
      <c r="Q21" s="154">
        <v>783</v>
      </c>
      <c r="R21" s="166">
        <v>30.705882352941181</v>
      </c>
      <c r="S21" s="154">
        <v>605</v>
      </c>
      <c r="T21" s="166">
        <v>77.266922094508303</v>
      </c>
    </row>
    <row r="22" spans="2:20">
      <c r="B22" s="153" t="s">
        <v>99</v>
      </c>
      <c r="D22" s="154">
        <v>7855</v>
      </c>
      <c r="E22" s="166">
        <v>6.9839604523792591</v>
      </c>
      <c r="G22" s="154">
        <v>1677</v>
      </c>
      <c r="H22" s="166">
        <v>21.349458943348189</v>
      </c>
      <c r="I22" s="154">
        <v>254</v>
      </c>
      <c r="J22" s="166">
        <v>15.146094215861661</v>
      </c>
      <c r="L22" s="154">
        <v>2805</v>
      </c>
      <c r="M22" s="166">
        <v>35.709739019732659</v>
      </c>
      <c r="N22" s="154">
        <v>707</v>
      </c>
      <c r="O22" s="166">
        <v>25.20499108734403</v>
      </c>
      <c r="Q22" s="154">
        <v>3373</v>
      </c>
      <c r="R22" s="166">
        <v>42.940802036919159</v>
      </c>
      <c r="S22" s="154">
        <v>1282</v>
      </c>
      <c r="T22" s="166">
        <v>38.007708271568333</v>
      </c>
    </row>
    <row r="23" spans="2:20">
      <c r="B23" s="153" t="s">
        <v>100</v>
      </c>
      <c r="D23" s="154">
        <v>19203</v>
      </c>
      <c r="E23" s="166">
        <v>17.073582758375419</v>
      </c>
      <c r="G23" s="154">
        <v>7663</v>
      </c>
      <c r="H23" s="166">
        <v>39.905223142217359</v>
      </c>
      <c r="I23" s="154">
        <v>2360</v>
      </c>
      <c r="J23" s="166">
        <v>30.797337857236069</v>
      </c>
      <c r="L23" s="154">
        <v>8260</v>
      </c>
      <c r="M23" s="166">
        <v>43.014112378274227</v>
      </c>
      <c r="N23" s="154">
        <v>3682</v>
      </c>
      <c r="O23" s="166">
        <v>44.576271186440678</v>
      </c>
      <c r="Q23" s="154">
        <v>3280</v>
      </c>
      <c r="R23" s="166">
        <v>17.08066447950841</v>
      </c>
      <c r="S23" s="154">
        <v>1764</v>
      </c>
      <c r="T23" s="166">
        <v>53.780487804878049</v>
      </c>
    </row>
    <row r="24" spans="2:20">
      <c r="B24" s="153" t="s">
        <v>101</v>
      </c>
      <c r="D24" s="154">
        <v>4278</v>
      </c>
      <c r="E24" s="166">
        <v>3.803613343765559</v>
      </c>
      <c r="G24" s="154">
        <v>1562</v>
      </c>
      <c r="H24" s="166">
        <v>36.512388966806917</v>
      </c>
      <c r="I24" s="154">
        <v>548</v>
      </c>
      <c r="J24" s="166">
        <v>35.083226632522397</v>
      </c>
      <c r="L24" s="154">
        <v>2020</v>
      </c>
      <c r="M24" s="166">
        <v>47.218326320710617</v>
      </c>
      <c r="N24" s="154">
        <v>568</v>
      </c>
      <c r="O24" s="166">
        <v>28.118811881188119</v>
      </c>
      <c r="Q24" s="154">
        <v>696</v>
      </c>
      <c r="R24" s="166">
        <v>16.26928471248247</v>
      </c>
      <c r="S24" s="154">
        <v>256</v>
      </c>
      <c r="T24" s="166">
        <v>36.781609195402297</v>
      </c>
    </row>
    <row r="25" spans="2:20">
      <c r="B25" s="153" t="s">
        <v>102</v>
      </c>
      <c r="D25" s="154">
        <v>854</v>
      </c>
      <c r="E25" s="166">
        <v>0.75930009246745855</v>
      </c>
      <c r="G25" s="154">
        <v>204</v>
      </c>
      <c r="H25" s="166">
        <v>23.887587822014051</v>
      </c>
      <c r="I25" s="154">
        <v>42</v>
      </c>
      <c r="J25" s="166">
        <v>20.588235294117641</v>
      </c>
      <c r="L25" s="154">
        <v>367</v>
      </c>
      <c r="M25" s="166">
        <v>42.974238875878221</v>
      </c>
      <c r="N25" s="154">
        <v>103</v>
      </c>
      <c r="O25" s="166">
        <v>28.06539509536784</v>
      </c>
      <c r="Q25" s="154">
        <v>283</v>
      </c>
      <c r="R25" s="166">
        <v>33.138173302107717</v>
      </c>
      <c r="S25" s="154">
        <v>97</v>
      </c>
      <c r="T25" s="166">
        <v>34.275618374558313</v>
      </c>
    </row>
    <row r="26" spans="2:20">
      <c r="B26" s="153" t="s">
        <v>103</v>
      </c>
      <c r="D26" s="154">
        <v>7935</v>
      </c>
      <c r="E26" s="166">
        <v>7.0550892666619252</v>
      </c>
      <c r="G26" s="154">
        <v>1998</v>
      </c>
      <c r="H26" s="166">
        <v>25.17958412098298</v>
      </c>
      <c r="I26" s="154">
        <v>209</v>
      </c>
      <c r="J26" s="166">
        <v>10.46046046046046</v>
      </c>
      <c r="L26" s="154">
        <v>3318</v>
      </c>
      <c r="M26" s="166">
        <v>41.81474480151229</v>
      </c>
      <c r="N26" s="154">
        <v>379</v>
      </c>
      <c r="O26" s="166">
        <v>11.42254370102471</v>
      </c>
      <c r="Q26" s="154">
        <v>2619</v>
      </c>
      <c r="R26" s="166">
        <v>33.005671077504729</v>
      </c>
      <c r="S26" s="154">
        <v>568</v>
      </c>
      <c r="T26" s="166">
        <v>21.68766704849179</v>
      </c>
    </row>
    <row r="27" spans="2:20">
      <c r="B27" s="153" t="s">
        <v>104</v>
      </c>
      <c r="D27" s="154">
        <v>1174</v>
      </c>
      <c r="E27" s="166">
        <v>1.0438153495981219</v>
      </c>
      <c r="G27" s="154">
        <v>295</v>
      </c>
      <c r="H27" s="166">
        <v>25.127768313458262</v>
      </c>
      <c r="I27" s="154">
        <v>39</v>
      </c>
      <c r="J27" s="166">
        <v>13.22033898305085</v>
      </c>
      <c r="L27" s="154">
        <v>569</v>
      </c>
      <c r="M27" s="166">
        <v>48.466780238500853</v>
      </c>
      <c r="N27" s="154">
        <v>58</v>
      </c>
      <c r="O27" s="166">
        <v>10.1933216168717</v>
      </c>
      <c r="Q27" s="154">
        <v>310</v>
      </c>
      <c r="R27" s="166">
        <v>26.405451448040889</v>
      </c>
      <c r="S27" s="154">
        <v>55</v>
      </c>
      <c r="T27" s="166">
        <v>17.741935483870972</v>
      </c>
    </row>
    <row r="28" spans="2:20">
      <c r="B28" s="153" t="s">
        <v>105</v>
      </c>
      <c r="D28" s="154">
        <v>30</v>
      </c>
      <c r="E28" s="166">
        <v>2.6673305355999721E-2</v>
      </c>
      <c r="G28" s="154">
        <v>4</v>
      </c>
      <c r="H28" s="166">
        <v>13.33333333333333</v>
      </c>
      <c r="I28" s="154">
        <v>4</v>
      </c>
      <c r="J28" s="166">
        <v>100</v>
      </c>
      <c r="L28" s="154">
        <v>10</v>
      </c>
      <c r="M28" s="166">
        <v>33.333333333333329</v>
      </c>
      <c r="N28" s="154">
        <v>7</v>
      </c>
      <c r="O28" s="166">
        <v>70</v>
      </c>
      <c r="Q28" s="154">
        <v>16</v>
      </c>
      <c r="R28" s="166">
        <v>53.333333333333343</v>
      </c>
      <c r="S28" s="154">
        <v>13</v>
      </c>
      <c r="T28" s="166">
        <v>81.25</v>
      </c>
    </row>
    <row r="29" spans="2:20">
      <c r="B29" s="157" t="s">
        <v>106</v>
      </c>
      <c r="D29" s="158">
        <v>44</v>
      </c>
      <c r="E29" s="167">
        <v>3.9120847855466247E-2</v>
      </c>
      <c r="G29" s="158">
        <v>18</v>
      </c>
      <c r="H29" s="167">
        <v>40.909090909090907</v>
      </c>
      <c r="I29" s="158">
        <v>6</v>
      </c>
      <c r="J29" s="167">
        <v>33.333333333333329</v>
      </c>
      <c r="L29" s="158">
        <v>17</v>
      </c>
      <c r="M29" s="167">
        <v>38.636363636363633</v>
      </c>
      <c r="N29" s="158">
        <v>6</v>
      </c>
      <c r="O29" s="167">
        <v>35.294117647058833</v>
      </c>
      <c r="Q29" s="158">
        <v>9</v>
      </c>
      <c r="R29" s="167">
        <v>20.45454545454546</v>
      </c>
      <c r="S29" s="158">
        <v>0</v>
      </c>
      <c r="T29" s="167">
        <v>0</v>
      </c>
    </row>
    <row r="30" spans="2:20" ht="8" customHeight="1"/>
    <row r="31" spans="2:20">
      <c r="B31" s="161" t="s">
        <v>49</v>
      </c>
      <c r="D31" s="162">
        <v>112472</v>
      </c>
      <c r="E31" s="168">
        <v>100</v>
      </c>
      <c r="G31" s="162">
        <v>36023</v>
      </c>
      <c r="H31" s="168">
        <v>32.028415961305917</v>
      </c>
      <c r="I31" s="162">
        <v>7712</v>
      </c>
      <c r="J31" s="168">
        <v>21.408544540987702</v>
      </c>
      <c r="L31" s="162">
        <v>49265</v>
      </c>
      <c r="M31" s="168">
        <v>43.802012945444197</v>
      </c>
      <c r="N31" s="162">
        <v>13064</v>
      </c>
      <c r="O31" s="168">
        <v>26.5178118339592</v>
      </c>
      <c r="Q31" s="162">
        <v>27184</v>
      </c>
      <c r="R31" s="168">
        <v>24.169571093249871</v>
      </c>
      <c r="S31" s="162">
        <v>10285</v>
      </c>
      <c r="T31" s="168">
        <v>37.834755738669813</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256</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257</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247</v>
      </c>
      <c r="J8" s="211"/>
      <c r="L8" s="259" t="s">
        <v>69</v>
      </c>
      <c r="M8" s="211"/>
      <c r="N8" s="257" t="s">
        <v>247</v>
      </c>
      <c r="O8" s="211"/>
      <c r="Q8" s="259" t="s">
        <v>69</v>
      </c>
      <c r="R8" s="211"/>
      <c r="S8" s="257" t="s">
        <v>247</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32551</v>
      </c>
      <c r="E11" s="165">
        <v>17.073068389830951</v>
      </c>
      <c r="G11" s="150">
        <v>15928</v>
      </c>
      <c r="H11" s="165">
        <v>48.932444471752021</v>
      </c>
      <c r="I11" s="150">
        <v>15872</v>
      </c>
      <c r="J11" s="165">
        <v>99.648417880462077</v>
      </c>
      <c r="L11" s="150">
        <v>16542</v>
      </c>
      <c r="M11" s="165">
        <v>50.818715246843418</v>
      </c>
      <c r="N11" s="150">
        <v>16400</v>
      </c>
      <c r="O11" s="165">
        <v>99.141579011002307</v>
      </c>
      <c r="Q11" s="150">
        <v>81</v>
      </c>
      <c r="R11" s="165">
        <v>0.24884028140456521</v>
      </c>
      <c r="S11" s="150">
        <v>79</v>
      </c>
      <c r="T11" s="165">
        <v>97.53086419753086</v>
      </c>
    </row>
    <row r="12" spans="1:20">
      <c r="B12" s="153" t="s">
        <v>89</v>
      </c>
      <c r="D12" s="154">
        <v>4036</v>
      </c>
      <c r="E12" s="166">
        <v>2.1168905416533361</v>
      </c>
      <c r="G12" s="154">
        <v>2806</v>
      </c>
      <c r="H12" s="166">
        <v>69.524281466798811</v>
      </c>
      <c r="I12" s="154">
        <v>822</v>
      </c>
      <c r="J12" s="166">
        <v>29.294369208838209</v>
      </c>
      <c r="L12" s="154">
        <v>1136</v>
      </c>
      <c r="M12" s="166">
        <v>28.146679881070369</v>
      </c>
      <c r="N12" s="154">
        <v>412</v>
      </c>
      <c r="O12" s="166">
        <v>36.267605633802823</v>
      </c>
      <c r="Q12" s="154">
        <v>94</v>
      </c>
      <c r="R12" s="166">
        <v>2.329038652130822</v>
      </c>
      <c r="S12" s="154">
        <v>51</v>
      </c>
      <c r="T12" s="166">
        <v>54.255319148936167</v>
      </c>
    </row>
    <row r="13" spans="1:20">
      <c r="B13" s="153" t="s">
        <v>90</v>
      </c>
      <c r="D13" s="154">
        <v>4095</v>
      </c>
      <c r="E13" s="166">
        <v>2.1478361665189318</v>
      </c>
      <c r="G13" s="154">
        <v>1825</v>
      </c>
      <c r="H13" s="166">
        <v>44.566544566544572</v>
      </c>
      <c r="I13" s="154">
        <v>287</v>
      </c>
      <c r="J13" s="166">
        <v>15.726027397260269</v>
      </c>
      <c r="L13" s="154">
        <v>1980</v>
      </c>
      <c r="M13" s="166">
        <v>48.35164835164835</v>
      </c>
      <c r="N13" s="154">
        <v>281</v>
      </c>
      <c r="O13" s="166">
        <v>14.19191919191919</v>
      </c>
      <c r="Q13" s="154">
        <v>290</v>
      </c>
      <c r="R13" s="166">
        <v>7.0818070818070824</v>
      </c>
      <c r="S13" s="154">
        <v>27</v>
      </c>
      <c r="T13" s="166">
        <v>9.3103448275862082</v>
      </c>
    </row>
    <row r="14" spans="1:20">
      <c r="B14" s="153" t="s">
        <v>91</v>
      </c>
      <c r="D14" s="154">
        <v>3098</v>
      </c>
      <c r="E14" s="166">
        <v>1.6249075565019899</v>
      </c>
      <c r="G14" s="154">
        <v>2228</v>
      </c>
      <c r="H14" s="166">
        <v>71.917366042608137</v>
      </c>
      <c r="I14" s="154">
        <v>2149</v>
      </c>
      <c r="J14" s="166">
        <v>96.454219030520647</v>
      </c>
      <c r="L14" s="154">
        <v>866</v>
      </c>
      <c r="M14" s="166">
        <v>27.953518398967081</v>
      </c>
      <c r="N14" s="154">
        <v>747</v>
      </c>
      <c r="O14" s="166">
        <v>86.258660508083139</v>
      </c>
      <c r="Q14" s="154">
        <v>4</v>
      </c>
      <c r="R14" s="166">
        <v>0.12911555842479019</v>
      </c>
      <c r="S14" s="154">
        <v>4</v>
      </c>
      <c r="T14" s="166">
        <v>100</v>
      </c>
    </row>
    <row r="15" spans="1:20">
      <c r="B15" s="153" t="s">
        <v>92</v>
      </c>
      <c r="D15" s="154">
        <v>6169</v>
      </c>
      <c r="E15" s="166">
        <v>3.2356535558620978</v>
      </c>
      <c r="G15" s="154">
        <v>3838</v>
      </c>
      <c r="H15" s="166">
        <v>62.2142972929162</v>
      </c>
      <c r="I15" s="154">
        <v>3531</v>
      </c>
      <c r="J15" s="166">
        <v>92.001042209484112</v>
      </c>
      <c r="L15" s="154">
        <v>2153</v>
      </c>
      <c r="M15" s="166">
        <v>34.900307991570763</v>
      </c>
      <c r="N15" s="154">
        <v>1943</v>
      </c>
      <c r="O15" s="166">
        <v>90.246168137482584</v>
      </c>
      <c r="Q15" s="154">
        <v>178</v>
      </c>
      <c r="R15" s="166">
        <v>2.885394715513049</v>
      </c>
      <c r="S15" s="154">
        <v>140</v>
      </c>
      <c r="T15" s="166">
        <v>78.651685393258433</v>
      </c>
    </row>
    <row r="16" spans="1:20">
      <c r="B16" s="153" t="s">
        <v>93</v>
      </c>
      <c r="D16" s="154">
        <v>4522</v>
      </c>
      <c r="E16" s="166">
        <v>2.3717985702072308</v>
      </c>
      <c r="G16" s="154">
        <v>1730</v>
      </c>
      <c r="H16" s="166">
        <v>38.257408226448483</v>
      </c>
      <c r="I16" s="154">
        <v>15</v>
      </c>
      <c r="J16" s="166">
        <v>0.86705202312138718</v>
      </c>
      <c r="L16" s="154">
        <v>2750</v>
      </c>
      <c r="M16" s="166">
        <v>60.813799203892081</v>
      </c>
      <c r="N16" s="154">
        <v>23</v>
      </c>
      <c r="O16" s="166">
        <v>0.83636363636363631</v>
      </c>
      <c r="Q16" s="154">
        <v>42</v>
      </c>
      <c r="R16" s="166">
        <v>0.92879256965944268</v>
      </c>
      <c r="S16" s="154">
        <v>0</v>
      </c>
      <c r="T16" s="166">
        <v>0</v>
      </c>
    </row>
    <row r="17" spans="2:20">
      <c r="B17" s="153" t="s">
        <v>94</v>
      </c>
      <c r="D17" s="154">
        <v>9056</v>
      </c>
      <c r="E17" s="166">
        <v>4.7498911658108538</v>
      </c>
      <c r="G17" s="154">
        <v>5547</v>
      </c>
      <c r="H17" s="166">
        <v>61.252208480565372</v>
      </c>
      <c r="I17" s="154">
        <v>330</v>
      </c>
      <c r="J17" s="166">
        <v>5.9491617090319089</v>
      </c>
      <c r="L17" s="154">
        <v>3506</v>
      </c>
      <c r="M17" s="166">
        <v>38.714664310954063</v>
      </c>
      <c r="N17" s="154">
        <v>75</v>
      </c>
      <c r="O17" s="166">
        <v>2.1391899600684541</v>
      </c>
      <c r="Q17" s="154">
        <v>3</v>
      </c>
      <c r="R17" s="166">
        <v>3.312720848056537E-2</v>
      </c>
      <c r="S17" s="154">
        <v>1</v>
      </c>
      <c r="T17" s="166">
        <v>33.333333333333329</v>
      </c>
    </row>
    <row r="18" spans="2:20">
      <c r="B18" s="153" t="s">
        <v>95</v>
      </c>
      <c r="D18" s="154">
        <v>13103</v>
      </c>
      <c r="E18" s="166">
        <v>6.8725512307442154</v>
      </c>
      <c r="G18" s="154">
        <v>7902</v>
      </c>
      <c r="H18" s="166">
        <v>60.306799969472642</v>
      </c>
      <c r="I18" s="154">
        <v>7683</v>
      </c>
      <c r="J18" s="166">
        <v>97.228549734244496</v>
      </c>
      <c r="L18" s="154">
        <v>3682</v>
      </c>
      <c r="M18" s="166">
        <v>28.100435014882091</v>
      </c>
      <c r="N18" s="154">
        <v>3341</v>
      </c>
      <c r="O18" s="166">
        <v>90.738728951656711</v>
      </c>
      <c r="Q18" s="154">
        <v>1519</v>
      </c>
      <c r="R18" s="166">
        <v>11.59276501564527</v>
      </c>
      <c r="S18" s="154">
        <v>1201</v>
      </c>
      <c r="T18" s="166">
        <v>79.065174456879532</v>
      </c>
    </row>
    <row r="19" spans="2:20">
      <c r="B19" s="153" t="s">
        <v>96</v>
      </c>
      <c r="D19" s="154">
        <v>38737</v>
      </c>
      <c r="E19" s="166">
        <v>20.317638481671271</v>
      </c>
      <c r="G19" s="154">
        <v>14349</v>
      </c>
      <c r="H19" s="166">
        <v>37.042104447943828</v>
      </c>
      <c r="I19" s="154">
        <v>13777</v>
      </c>
      <c r="J19" s="166">
        <v>96.013659488466089</v>
      </c>
      <c r="L19" s="154">
        <v>21180</v>
      </c>
      <c r="M19" s="166">
        <v>54.676407568990889</v>
      </c>
      <c r="N19" s="154">
        <v>19721</v>
      </c>
      <c r="O19" s="166">
        <v>93.111425873465535</v>
      </c>
      <c r="Q19" s="154">
        <v>3208</v>
      </c>
      <c r="R19" s="166">
        <v>8.2814879830652863</v>
      </c>
      <c r="S19" s="154">
        <v>3183</v>
      </c>
      <c r="T19" s="166">
        <v>99.220698254364095</v>
      </c>
    </row>
    <row r="20" spans="2:20">
      <c r="B20" s="153" t="s">
        <v>97</v>
      </c>
      <c r="D20" s="154">
        <v>13076</v>
      </c>
      <c r="E20" s="166">
        <v>6.8583896736023329</v>
      </c>
      <c r="G20" s="154">
        <v>5986</v>
      </c>
      <c r="H20" s="166">
        <v>45.778525542979501</v>
      </c>
      <c r="I20" s="154">
        <v>5740</v>
      </c>
      <c r="J20" s="166">
        <v>95.890410958904098</v>
      </c>
      <c r="L20" s="154">
        <v>6232</v>
      </c>
      <c r="M20" s="166">
        <v>47.659834811869082</v>
      </c>
      <c r="N20" s="154">
        <v>5803</v>
      </c>
      <c r="O20" s="166">
        <v>93.116174582798465</v>
      </c>
      <c r="Q20" s="154">
        <v>858</v>
      </c>
      <c r="R20" s="166">
        <v>6.5616396451514234</v>
      </c>
      <c r="S20" s="154">
        <v>510</v>
      </c>
      <c r="T20" s="166">
        <v>59.44055944055944</v>
      </c>
    </row>
    <row r="21" spans="2:20">
      <c r="B21" s="153" t="s">
        <v>98</v>
      </c>
      <c r="D21" s="154">
        <v>5425</v>
      </c>
      <c r="E21" s="166">
        <v>2.845423981285764</v>
      </c>
      <c r="G21" s="154">
        <v>3534</v>
      </c>
      <c r="H21" s="166">
        <v>65.142857142857153</v>
      </c>
      <c r="I21" s="154">
        <v>3475</v>
      </c>
      <c r="J21" s="166">
        <v>98.330503678551224</v>
      </c>
      <c r="L21" s="154">
        <v>1846</v>
      </c>
      <c r="M21" s="166">
        <v>34.027649769585253</v>
      </c>
      <c r="N21" s="154">
        <v>1825</v>
      </c>
      <c r="O21" s="166">
        <v>98.862405200433372</v>
      </c>
      <c r="Q21" s="154">
        <v>45</v>
      </c>
      <c r="R21" s="166">
        <v>0.82949308755760376</v>
      </c>
      <c r="S21" s="154">
        <v>45</v>
      </c>
      <c r="T21" s="166">
        <v>100</v>
      </c>
    </row>
    <row r="22" spans="2:20">
      <c r="B22" s="153" t="s">
        <v>99</v>
      </c>
      <c r="D22" s="154">
        <v>7408</v>
      </c>
      <c r="E22" s="166">
        <v>3.8855116780396211</v>
      </c>
      <c r="G22" s="154">
        <v>3811</v>
      </c>
      <c r="H22" s="166">
        <v>51.444384449244062</v>
      </c>
      <c r="I22" s="154">
        <v>3605</v>
      </c>
      <c r="J22" s="166">
        <v>94.594594594594597</v>
      </c>
      <c r="L22" s="154">
        <v>2778</v>
      </c>
      <c r="M22" s="166">
        <v>37.5</v>
      </c>
      <c r="N22" s="154">
        <v>2690</v>
      </c>
      <c r="O22" s="166">
        <v>96.832253419726428</v>
      </c>
      <c r="Q22" s="154">
        <v>819</v>
      </c>
      <c r="R22" s="166">
        <v>11.05561555075594</v>
      </c>
      <c r="S22" s="154">
        <v>751</v>
      </c>
      <c r="T22" s="166">
        <v>91.697191697191698</v>
      </c>
    </row>
    <row r="23" spans="2:20">
      <c r="B23" s="153" t="s">
        <v>100</v>
      </c>
      <c r="D23" s="154">
        <v>25316</v>
      </c>
      <c r="E23" s="166">
        <v>13.278295577922661</v>
      </c>
      <c r="G23" s="154">
        <v>16242</v>
      </c>
      <c r="H23" s="166">
        <v>64.157054826986879</v>
      </c>
      <c r="I23" s="154">
        <v>12805</v>
      </c>
      <c r="J23" s="166">
        <v>78.838812954069695</v>
      </c>
      <c r="L23" s="154">
        <v>7948</v>
      </c>
      <c r="M23" s="166">
        <v>31.39516511297203</v>
      </c>
      <c r="N23" s="154">
        <v>7022</v>
      </c>
      <c r="O23" s="166">
        <v>88.349270256668348</v>
      </c>
      <c r="Q23" s="154">
        <v>1126</v>
      </c>
      <c r="R23" s="166">
        <v>4.4477800600410813</v>
      </c>
      <c r="S23" s="154">
        <v>1111</v>
      </c>
      <c r="T23" s="166">
        <v>98.667850799289525</v>
      </c>
    </row>
    <row r="24" spans="2:20">
      <c r="B24" s="153" t="s">
        <v>101</v>
      </c>
      <c r="D24" s="154">
        <v>5375</v>
      </c>
      <c r="E24" s="166">
        <v>2.8191988754674631</v>
      </c>
      <c r="G24" s="154">
        <v>2818</v>
      </c>
      <c r="H24" s="166">
        <v>52.42790697674419</v>
      </c>
      <c r="I24" s="154">
        <v>2807</v>
      </c>
      <c r="J24" s="166">
        <v>99.609652235628104</v>
      </c>
      <c r="L24" s="154">
        <v>2538</v>
      </c>
      <c r="M24" s="166">
        <v>47.218604651162792</v>
      </c>
      <c r="N24" s="154">
        <v>2531</v>
      </c>
      <c r="O24" s="166">
        <v>99.724192277383779</v>
      </c>
      <c r="Q24" s="154">
        <v>19</v>
      </c>
      <c r="R24" s="166">
        <v>0.35348837209302331</v>
      </c>
      <c r="S24" s="154">
        <v>18</v>
      </c>
      <c r="T24" s="166">
        <v>94.73684210526315</v>
      </c>
    </row>
    <row r="25" spans="2:20">
      <c r="B25" s="153" t="s">
        <v>102</v>
      </c>
      <c r="D25" s="154">
        <v>2754</v>
      </c>
      <c r="E25" s="166">
        <v>1.4444788284720731</v>
      </c>
      <c r="G25" s="154">
        <v>986</v>
      </c>
      <c r="H25" s="166">
        <v>35.802469135802468</v>
      </c>
      <c r="I25" s="154">
        <v>982</v>
      </c>
      <c r="J25" s="166">
        <v>99.59432048681542</v>
      </c>
      <c r="L25" s="154">
        <v>1694</v>
      </c>
      <c r="M25" s="166">
        <v>61.510530137981121</v>
      </c>
      <c r="N25" s="154">
        <v>1682</v>
      </c>
      <c r="O25" s="166">
        <v>99.29161747343565</v>
      </c>
      <c r="Q25" s="154">
        <v>74</v>
      </c>
      <c r="R25" s="166">
        <v>2.6870007262164131</v>
      </c>
      <c r="S25" s="154">
        <v>74</v>
      </c>
      <c r="T25" s="166">
        <v>100</v>
      </c>
    </row>
    <row r="26" spans="2:20">
      <c r="B26" s="153" t="s">
        <v>103</v>
      </c>
      <c r="D26" s="154">
        <v>13561</v>
      </c>
      <c r="E26" s="166">
        <v>7.1127732000398627</v>
      </c>
      <c r="G26" s="154">
        <v>5904</v>
      </c>
      <c r="H26" s="166">
        <v>43.536612344222412</v>
      </c>
      <c r="I26" s="154">
        <v>4481</v>
      </c>
      <c r="J26" s="166">
        <v>75.897696476964768</v>
      </c>
      <c r="L26" s="154">
        <v>5166</v>
      </c>
      <c r="M26" s="166">
        <v>38.094535801194603</v>
      </c>
      <c r="N26" s="154">
        <v>3763</v>
      </c>
      <c r="O26" s="166">
        <v>72.841656987998448</v>
      </c>
      <c r="Q26" s="154">
        <v>2491</v>
      </c>
      <c r="R26" s="166">
        <v>18.368851854582999</v>
      </c>
      <c r="S26" s="154">
        <v>1730</v>
      </c>
      <c r="T26" s="166">
        <v>69.450020072260131</v>
      </c>
    </row>
    <row r="27" spans="2:20">
      <c r="B27" s="153" t="s">
        <v>104</v>
      </c>
      <c r="D27" s="154">
        <v>2177</v>
      </c>
      <c r="E27" s="166">
        <v>1.1418411073288679</v>
      </c>
      <c r="G27" s="154">
        <v>698</v>
      </c>
      <c r="H27" s="166">
        <v>32.062471290767107</v>
      </c>
      <c r="I27" s="154">
        <v>563</v>
      </c>
      <c r="J27" s="166">
        <v>80.659025787965618</v>
      </c>
      <c r="L27" s="154">
        <v>1366</v>
      </c>
      <c r="M27" s="166">
        <v>62.746899402847959</v>
      </c>
      <c r="N27" s="154">
        <v>1194</v>
      </c>
      <c r="O27" s="166">
        <v>87.408491947291367</v>
      </c>
      <c r="Q27" s="154">
        <v>113</v>
      </c>
      <c r="R27" s="166">
        <v>5.1906293063849338</v>
      </c>
      <c r="S27" s="154">
        <v>92</v>
      </c>
      <c r="T27" s="166">
        <v>81.415929203539832</v>
      </c>
    </row>
    <row r="28" spans="2:20">
      <c r="B28" s="153" t="s">
        <v>105</v>
      </c>
      <c r="D28" s="154">
        <v>76</v>
      </c>
      <c r="E28" s="166">
        <v>3.9862160843819008E-2</v>
      </c>
      <c r="G28" s="154">
        <v>28</v>
      </c>
      <c r="H28" s="166">
        <v>36.84210526315789</v>
      </c>
      <c r="I28" s="154">
        <v>28</v>
      </c>
      <c r="J28" s="166">
        <v>100</v>
      </c>
      <c r="L28" s="154">
        <v>48</v>
      </c>
      <c r="M28" s="166">
        <v>63.157894736842103</v>
      </c>
      <c r="N28" s="154">
        <v>48</v>
      </c>
      <c r="O28" s="166">
        <v>100</v>
      </c>
      <c r="Q28" s="154">
        <v>0</v>
      </c>
      <c r="R28" s="166">
        <v>0</v>
      </c>
      <c r="S28" s="154">
        <v>0</v>
      </c>
      <c r="T28" s="166">
        <v>0</v>
      </c>
    </row>
    <row r="29" spans="2:20">
      <c r="B29" s="157" t="s">
        <v>106</v>
      </c>
      <c r="D29" s="158">
        <v>122</v>
      </c>
      <c r="E29" s="167">
        <v>6.3989258196656823E-2</v>
      </c>
      <c r="G29" s="158">
        <v>62</v>
      </c>
      <c r="H29" s="167">
        <v>50.819672131147541</v>
      </c>
      <c r="I29" s="158">
        <v>61</v>
      </c>
      <c r="J29" s="167">
        <v>98.387096774193552</v>
      </c>
      <c r="L29" s="158">
        <v>60</v>
      </c>
      <c r="M29" s="167">
        <v>49.180327868852459</v>
      </c>
      <c r="N29" s="158">
        <v>58</v>
      </c>
      <c r="O29" s="167">
        <v>96.666666666666671</v>
      </c>
      <c r="Q29" s="158">
        <v>0</v>
      </c>
      <c r="R29" s="167">
        <v>0</v>
      </c>
      <c r="S29" s="158">
        <v>0</v>
      </c>
      <c r="T29" s="167">
        <v>0</v>
      </c>
    </row>
    <row r="30" spans="2:20" ht="8" customHeight="1"/>
    <row r="31" spans="2:20">
      <c r="B31" s="161" t="s">
        <v>49</v>
      </c>
      <c r="D31" s="162">
        <v>190657</v>
      </c>
      <c r="E31" s="168">
        <v>100</v>
      </c>
      <c r="G31" s="162">
        <v>96222</v>
      </c>
      <c r="H31" s="168">
        <v>50.468642640973059</v>
      </c>
      <c r="I31" s="162">
        <v>79013</v>
      </c>
      <c r="J31" s="168">
        <v>82.115316663548882</v>
      </c>
      <c r="L31" s="162">
        <v>83471</v>
      </c>
      <c r="M31" s="168">
        <v>43.780716155189687</v>
      </c>
      <c r="N31" s="162">
        <v>69559</v>
      </c>
      <c r="O31" s="168">
        <v>83.333133663188406</v>
      </c>
      <c r="Q31" s="162">
        <v>10964</v>
      </c>
      <c r="R31" s="168">
        <v>5.7506412038372572</v>
      </c>
      <c r="S31" s="162">
        <v>9017</v>
      </c>
      <c r="T31" s="168">
        <v>82.24188252462605</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258</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259</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247</v>
      </c>
      <c r="J8" s="211"/>
      <c r="L8" s="259" t="s">
        <v>69</v>
      </c>
      <c r="M8" s="211"/>
      <c r="N8" s="257" t="s">
        <v>247</v>
      </c>
      <c r="O8" s="211"/>
      <c r="Q8" s="259" t="s">
        <v>69</v>
      </c>
      <c r="R8" s="211"/>
      <c r="S8" s="257" t="s">
        <v>247</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3911</v>
      </c>
      <c r="E11" s="165">
        <v>1.567177037710823</v>
      </c>
      <c r="G11" s="150">
        <v>1979</v>
      </c>
      <c r="H11" s="165">
        <v>50.600869342879072</v>
      </c>
      <c r="I11" s="150">
        <v>1910</v>
      </c>
      <c r="J11" s="165">
        <v>96.513390601313802</v>
      </c>
      <c r="L11" s="150">
        <v>1852</v>
      </c>
      <c r="M11" s="165">
        <v>47.353618000511368</v>
      </c>
      <c r="N11" s="150">
        <v>1735</v>
      </c>
      <c r="O11" s="165">
        <v>93.682505399568043</v>
      </c>
      <c r="Q11" s="150">
        <v>80</v>
      </c>
      <c r="R11" s="165">
        <v>2.0455126566095632</v>
      </c>
      <c r="S11" s="150">
        <v>35</v>
      </c>
      <c r="T11" s="165">
        <v>43.75</v>
      </c>
    </row>
    <row r="12" spans="1:20">
      <c r="B12" s="153" t="s">
        <v>89</v>
      </c>
      <c r="D12" s="154">
        <v>11227</v>
      </c>
      <c r="E12" s="166">
        <v>4.4987718236715466</v>
      </c>
      <c r="G12" s="154">
        <v>4998</v>
      </c>
      <c r="H12" s="166">
        <v>44.517680591431372</v>
      </c>
      <c r="I12" s="154">
        <v>4892</v>
      </c>
      <c r="J12" s="166">
        <v>97.879151660664263</v>
      </c>
      <c r="L12" s="154">
        <v>4249</v>
      </c>
      <c r="M12" s="166">
        <v>37.846263471987172</v>
      </c>
      <c r="N12" s="154">
        <v>4134</v>
      </c>
      <c r="O12" s="166">
        <v>97.293480819016239</v>
      </c>
      <c r="Q12" s="154">
        <v>1980</v>
      </c>
      <c r="R12" s="166">
        <v>17.63605593658145</v>
      </c>
      <c r="S12" s="154">
        <v>1905</v>
      </c>
      <c r="T12" s="166">
        <v>96.212121212121218</v>
      </c>
    </row>
    <row r="13" spans="1:20">
      <c r="B13" s="153" t="s">
        <v>90</v>
      </c>
      <c r="D13" s="154">
        <v>5357</v>
      </c>
      <c r="E13" s="166">
        <v>2.1466037819015291</v>
      </c>
      <c r="G13" s="154">
        <v>1594</v>
      </c>
      <c r="H13" s="166">
        <v>29.75546014560388</v>
      </c>
      <c r="I13" s="154">
        <v>1502</v>
      </c>
      <c r="J13" s="166">
        <v>94.228356336260973</v>
      </c>
      <c r="L13" s="154">
        <v>1952</v>
      </c>
      <c r="M13" s="166">
        <v>36.438305021467237</v>
      </c>
      <c r="N13" s="154">
        <v>1726</v>
      </c>
      <c r="O13" s="166">
        <v>88.422131147540981</v>
      </c>
      <c r="Q13" s="154">
        <v>1811</v>
      </c>
      <c r="R13" s="166">
        <v>33.80623483292888</v>
      </c>
      <c r="S13" s="154">
        <v>1383</v>
      </c>
      <c r="T13" s="166">
        <v>76.366648260629489</v>
      </c>
    </row>
    <row r="14" spans="1:20">
      <c r="B14" s="153" t="s">
        <v>91</v>
      </c>
      <c r="D14" s="154">
        <v>820</v>
      </c>
      <c r="E14" s="166">
        <v>0.3285822477430006</v>
      </c>
      <c r="G14" s="154">
        <v>414</v>
      </c>
      <c r="H14" s="166">
        <v>50.487804878048777</v>
      </c>
      <c r="I14" s="154">
        <v>347</v>
      </c>
      <c r="J14" s="166">
        <v>83.816425120772948</v>
      </c>
      <c r="L14" s="154">
        <v>360</v>
      </c>
      <c r="M14" s="166">
        <v>43.902439024390247</v>
      </c>
      <c r="N14" s="154">
        <v>301</v>
      </c>
      <c r="O14" s="166">
        <v>83.611111111111114</v>
      </c>
      <c r="Q14" s="154">
        <v>46</v>
      </c>
      <c r="R14" s="166">
        <v>5.6097560975609762</v>
      </c>
      <c r="S14" s="154">
        <v>5</v>
      </c>
      <c r="T14" s="166">
        <v>10.869565217391299</v>
      </c>
    </row>
    <row r="15" spans="1:20">
      <c r="B15" s="153" t="s">
        <v>92</v>
      </c>
      <c r="D15" s="154">
        <v>36597</v>
      </c>
      <c r="E15" s="166">
        <v>14.664786000793409</v>
      </c>
      <c r="G15" s="154">
        <v>10842</v>
      </c>
      <c r="H15" s="166">
        <v>29.62537912943684</v>
      </c>
      <c r="I15" s="154">
        <v>6312</v>
      </c>
      <c r="J15" s="166">
        <v>58.218040951853901</v>
      </c>
      <c r="L15" s="154">
        <v>13194</v>
      </c>
      <c r="M15" s="166">
        <v>36.052135420936153</v>
      </c>
      <c r="N15" s="154">
        <v>7034</v>
      </c>
      <c r="O15" s="166">
        <v>53.312111565863283</v>
      </c>
      <c r="Q15" s="154">
        <v>12561</v>
      </c>
      <c r="R15" s="166">
        <v>34.322485449627017</v>
      </c>
      <c r="S15" s="154">
        <v>7280</v>
      </c>
      <c r="T15" s="166">
        <v>57.9571690152058</v>
      </c>
    </row>
    <row r="16" spans="1:20">
      <c r="B16" s="153" t="s">
        <v>93</v>
      </c>
      <c r="D16" s="154">
        <v>695</v>
      </c>
      <c r="E16" s="166">
        <v>0.27849349046510419</v>
      </c>
      <c r="G16" s="154">
        <v>297</v>
      </c>
      <c r="H16" s="166">
        <v>42.733812949640289</v>
      </c>
      <c r="I16" s="154">
        <v>211</v>
      </c>
      <c r="J16" s="166">
        <v>71.043771043771045</v>
      </c>
      <c r="L16" s="154">
        <v>350</v>
      </c>
      <c r="M16" s="166">
        <v>50.359712230215827</v>
      </c>
      <c r="N16" s="154">
        <v>251</v>
      </c>
      <c r="O16" s="166">
        <v>71.714285714285722</v>
      </c>
      <c r="Q16" s="154">
        <v>48</v>
      </c>
      <c r="R16" s="166">
        <v>6.9064748201438846</v>
      </c>
      <c r="S16" s="154">
        <v>7</v>
      </c>
      <c r="T16" s="166">
        <v>14.58333333333333</v>
      </c>
    </row>
    <row r="17" spans="2:20">
      <c r="B17" s="153" t="s">
        <v>94</v>
      </c>
      <c r="D17" s="154">
        <v>46019</v>
      </c>
      <c r="E17" s="166">
        <v>18.44027616937213</v>
      </c>
      <c r="G17" s="154">
        <v>15790</v>
      </c>
      <c r="H17" s="166">
        <v>34.311914643951411</v>
      </c>
      <c r="I17" s="154">
        <v>13569</v>
      </c>
      <c r="J17" s="166">
        <v>85.934135528815702</v>
      </c>
      <c r="L17" s="154">
        <v>15642</v>
      </c>
      <c r="M17" s="166">
        <v>33.990308350898538</v>
      </c>
      <c r="N17" s="154">
        <v>12685</v>
      </c>
      <c r="O17" s="166">
        <v>81.095767804628565</v>
      </c>
      <c r="Q17" s="154">
        <v>14587</v>
      </c>
      <c r="R17" s="166">
        <v>31.697777005150051</v>
      </c>
      <c r="S17" s="154">
        <v>10114</v>
      </c>
      <c r="T17" s="166">
        <v>69.335709878659074</v>
      </c>
    </row>
    <row r="18" spans="2:20">
      <c r="B18" s="153" t="s">
        <v>95</v>
      </c>
      <c r="D18" s="154">
        <v>12423</v>
      </c>
      <c r="E18" s="166">
        <v>4.9780210533064588</v>
      </c>
      <c r="G18" s="154">
        <v>4228</v>
      </c>
      <c r="H18" s="166">
        <v>34.03364726716574</v>
      </c>
      <c r="I18" s="154">
        <v>3600</v>
      </c>
      <c r="J18" s="166">
        <v>85.146641438032162</v>
      </c>
      <c r="L18" s="154">
        <v>4619</v>
      </c>
      <c r="M18" s="166">
        <v>37.181035176688397</v>
      </c>
      <c r="N18" s="154">
        <v>3775</v>
      </c>
      <c r="O18" s="166">
        <v>81.727646676769865</v>
      </c>
      <c r="Q18" s="154">
        <v>3576</v>
      </c>
      <c r="R18" s="166">
        <v>28.785317556145859</v>
      </c>
      <c r="S18" s="154">
        <v>2630</v>
      </c>
      <c r="T18" s="166">
        <v>73.545861297539147</v>
      </c>
    </row>
    <row r="19" spans="2:20">
      <c r="B19" s="153" t="s">
        <v>96</v>
      </c>
      <c r="D19" s="154">
        <v>23280</v>
      </c>
      <c r="E19" s="166">
        <v>9.3285301554354305</v>
      </c>
      <c r="G19" s="154">
        <v>7060</v>
      </c>
      <c r="H19" s="166">
        <v>30.326460481099659</v>
      </c>
      <c r="I19" s="154">
        <v>6783</v>
      </c>
      <c r="J19" s="166">
        <v>96.076487252124636</v>
      </c>
      <c r="L19" s="154">
        <v>12358</v>
      </c>
      <c r="M19" s="166">
        <v>53.084192439862541</v>
      </c>
      <c r="N19" s="154">
        <v>11476</v>
      </c>
      <c r="O19" s="166">
        <v>92.862922803042551</v>
      </c>
      <c r="Q19" s="154">
        <v>3862</v>
      </c>
      <c r="R19" s="166">
        <v>16.5893470790378</v>
      </c>
      <c r="S19" s="154">
        <v>3014</v>
      </c>
      <c r="T19" s="166">
        <v>78.042465044018641</v>
      </c>
    </row>
    <row r="20" spans="2:20">
      <c r="B20" s="153" t="s">
        <v>97</v>
      </c>
      <c r="D20" s="154">
        <v>28521</v>
      </c>
      <c r="E20" s="166">
        <v>11.428651570583069</v>
      </c>
      <c r="G20" s="154">
        <v>8378</v>
      </c>
      <c r="H20" s="166">
        <v>29.374846604256511</v>
      </c>
      <c r="I20" s="154">
        <v>4465</v>
      </c>
      <c r="J20" s="166">
        <v>53.294342325137258</v>
      </c>
      <c r="L20" s="154">
        <v>11127</v>
      </c>
      <c r="M20" s="166">
        <v>39.013358577889981</v>
      </c>
      <c r="N20" s="154">
        <v>5940</v>
      </c>
      <c r="O20" s="166">
        <v>53.383661364249122</v>
      </c>
      <c r="Q20" s="154">
        <v>9016</v>
      </c>
      <c r="R20" s="166">
        <v>31.611794817853511</v>
      </c>
      <c r="S20" s="154">
        <v>4065</v>
      </c>
      <c r="T20" s="166">
        <v>45.086512866015973</v>
      </c>
    </row>
    <row r="21" spans="2:20">
      <c r="B21" s="153" t="s">
        <v>98</v>
      </c>
      <c r="D21" s="154">
        <v>19814</v>
      </c>
      <c r="E21" s="166">
        <v>7.9396690936339196</v>
      </c>
      <c r="G21" s="154">
        <v>5891</v>
      </c>
      <c r="H21" s="166">
        <v>29.731502977692539</v>
      </c>
      <c r="I21" s="154">
        <v>4845</v>
      </c>
      <c r="J21" s="166">
        <v>82.244101171278217</v>
      </c>
      <c r="L21" s="154">
        <v>6722</v>
      </c>
      <c r="M21" s="166">
        <v>33.925507217119211</v>
      </c>
      <c r="N21" s="154">
        <v>4903</v>
      </c>
      <c r="O21" s="166">
        <v>72.93960130913419</v>
      </c>
      <c r="Q21" s="154">
        <v>7201</v>
      </c>
      <c r="R21" s="166">
        <v>36.342989805188253</v>
      </c>
      <c r="S21" s="154">
        <v>4636</v>
      </c>
      <c r="T21" s="166">
        <v>64.379947229551448</v>
      </c>
    </row>
    <row r="22" spans="2:20">
      <c r="B22" s="153" t="s">
        <v>99</v>
      </c>
      <c r="D22" s="154">
        <v>21234</v>
      </c>
      <c r="E22" s="166">
        <v>8.508677376310823</v>
      </c>
      <c r="G22" s="154">
        <v>6880</v>
      </c>
      <c r="H22" s="166">
        <v>32.400866534802667</v>
      </c>
      <c r="I22" s="154">
        <v>5183</v>
      </c>
      <c r="J22" s="166">
        <v>75.33430232558139</v>
      </c>
      <c r="L22" s="154">
        <v>6938</v>
      </c>
      <c r="M22" s="166">
        <v>32.674013374776301</v>
      </c>
      <c r="N22" s="154">
        <v>3845</v>
      </c>
      <c r="O22" s="166">
        <v>55.419429230325747</v>
      </c>
      <c r="Q22" s="154">
        <v>7416</v>
      </c>
      <c r="R22" s="166">
        <v>34.925120090421032</v>
      </c>
      <c r="S22" s="154">
        <v>3387</v>
      </c>
      <c r="T22" s="166">
        <v>45.671521035598708</v>
      </c>
    </row>
    <row r="23" spans="2:20">
      <c r="B23" s="153" t="s">
        <v>100</v>
      </c>
      <c r="D23" s="154">
        <v>32593</v>
      </c>
      <c r="E23" s="166">
        <v>13.060342927667829</v>
      </c>
      <c r="G23" s="154">
        <v>14702</v>
      </c>
      <c r="H23" s="166">
        <v>45.107845242843553</v>
      </c>
      <c r="I23" s="154">
        <v>11609</v>
      </c>
      <c r="J23" s="166">
        <v>78.962045980138768</v>
      </c>
      <c r="L23" s="154">
        <v>12124</v>
      </c>
      <c r="M23" s="166">
        <v>37.198171386494032</v>
      </c>
      <c r="N23" s="154">
        <v>9344</v>
      </c>
      <c r="O23" s="166">
        <v>77.070273837017496</v>
      </c>
      <c r="Q23" s="154">
        <v>5767</v>
      </c>
      <c r="R23" s="166">
        <v>17.693983370662409</v>
      </c>
      <c r="S23" s="154">
        <v>3972</v>
      </c>
      <c r="T23" s="166">
        <v>68.874631524189354</v>
      </c>
    </row>
    <row r="24" spans="2:20">
      <c r="B24" s="153" t="s">
        <v>101</v>
      </c>
      <c r="D24" s="154">
        <v>1650</v>
      </c>
      <c r="E24" s="166">
        <v>0.66117159606823295</v>
      </c>
      <c r="G24" s="154">
        <v>935</v>
      </c>
      <c r="H24" s="166">
        <v>56.666666666666657</v>
      </c>
      <c r="I24" s="154">
        <v>870</v>
      </c>
      <c r="J24" s="166">
        <v>93.048128342245988</v>
      </c>
      <c r="L24" s="154">
        <v>500</v>
      </c>
      <c r="M24" s="166">
        <v>30.303030303030301</v>
      </c>
      <c r="N24" s="154">
        <v>421</v>
      </c>
      <c r="O24" s="166">
        <v>84.2</v>
      </c>
      <c r="Q24" s="154">
        <v>215</v>
      </c>
      <c r="R24" s="166">
        <v>13.030303030303029</v>
      </c>
      <c r="S24" s="154">
        <v>148</v>
      </c>
      <c r="T24" s="166">
        <v>68.83720930232559</v>
      </c>
    </row>
    <row r="25" spans="2:20">
      <c r="B25" s="153" t="s">
        <v>102</v>
      </c>
      <c r="D25" s="154">
        <v>3068</v>
      </c>
      <c r="E25" s="166">
        <v>1.22937845862869</v>
      </c>
      <c r="G25" s="154">
        <v>697</v>
      </c>
      <c r="H25" s="166">
        <v>22.718383311603649</v>
      </c>
      <c r="I25" s="154">
        <v>522</v>
      </c>
      <c r="J25" s="166">
        <v>74.892395982783356</v>
      </c>
      <c r="L25" s="154">
        <v>1391</v>
      </c>
      <c r="M25" s="166">
        <v>45.33898305084746</v>
      </c>
      <c r="N25" s="154">
        <v>981</v>
      </c>
      <c r="O25" s="166">
        <v>70.524802300503225</v>
      </c>
      <c r="Q25" s="154">
        <v>980</v>
      </c>
      <c r="R25" s="166">
        <v>31.942633637548891</v>
      </c>
      <c r="S25" s="154">
        <v>496</v>
      </c>
      <c r="T25" s="166">
        <v>50.612244897959179</v>
      </c>
    </row>
    <row r="26" spans="2:20">
      <c r="B26" s="153" t="s">
        <v>103</v>
      </c>
      <c r="D26" s="154">
        <v>1348</v>
      </c>
      <c r="E26" s="166">
        <v>0.54015715848483514</v>
      </c>
      <c r="G26" s="154">
        <v>629</v>
      </c>
      <c r="H26" s="166">
        <v>46.661721068249257</v>
      </c>
      <c r="I26" s="154">
        <v>453</v>
      </c>
      <c r="J26" s="166">
        <v>72.019077901430833</v>
      </c>
      <c r="L26" s="154">
        <v>686</v>
      </c>
      <c r="M26" s="166">
        <v>50.890207715133528</v>
      </c>
      <c r="N26" s="154">
        <v>484</v>
      </c>
      <c r="O26" s="166">
        <v>70.553935860058317</v>
      </c>
      <c r="Q26" s="154">
        <v>33</v>
      </c>
      <c r="R26" s="166">
        <v>2.4480712166172101</v>
      </c>
      <c r="S26" s="154">
        <v>17</v>
      </c>
      <c r="T26" s="166">
        <v>51.515151515151523</v>
      </c>
    </row>
    <row r="27" spans="2:20">
      <c r="B27" s="153" t="s">
        <v>104</v>
      </c>
      <c r="D27" s="154">
        <v>994</v>
      </c>
      <c r="E27" s="166">
        <v>0.39830579787383252</v>
      </c>
      <c r="G27" s="154">
        <v>397</v>
      </c>
      <c r="H27" s="166">
        <v>39.939637826961771</v>
      </c>
      <c r="I27" s="154">
        <v>373</v>
      </c>
      <c r="J27" s="166">
        <v>93.954659949622169</v>
      </c>
      <c r="L27" s="154">
        <v>560</v>
      </c>
      <c r="M27" s="166">
        <v>56.338028169014088</v>
      </c>
      <c r="N27" s="154">
        <v>493</v>
      </c>
      <c r="O27" s="166">
        <v>88.035714285714278</v>
      </c>
      <c r="Q27" s="154">
        <v>37</v>
      </c>
      <c r="R27" s="166">
        <v>3.722334004024145</v>
      </c>
      <c r="S27" s="154">
        <v>21</v>
      </c>
      <c r="T27" s="166">
        <v>56.756756756756758</v>
      </c>
    </row>
    <row r="28" spans="2:20">
      <c r="B28" s="153" t="s">
        <v>105</v>
      </c>
      <c r="D28" s="154">
        <v>0</v>
      </c>
      <c r="E28" s="166">
        <v>0</v>
      </c>
      <c r="G28" s="154">
        <v>0</v>
      </c>
      <c r="H28" s="166">
        <v>0</v>
      </c>
      <c r="I28" s="154">
        <v>0</v>
      </c>
      <c r="J28" s="166">
        <v>0</v>
      </c>
      <c r="L28" s="154">
        <v>0</v>
      </c>
      <c r="M28" s="166">
        <v>0</v>
      </c>
      <c r="N28" s="154">
        <v>0</v>
      </c>
      <c r="O28" s="166">
        <v>0</v>
      </c>
      <c r="Q28" s="154">
        <v>0</v>
      </c>
      <c r="R28" s="166">
        <v>0</v>
      </c>
      <c r="S28" s="154">
        <v>0</v>
      </c>
      <c r="T28" s="166">
        <v>0</v>
      </c>
    </row>
    <row r="29" spans="2:20">
      <c r="B29" s="157" t="s">
        <v>106</v>
      </c>
      <c r="D29" s="158">
        <v>6</v>
      </c>
      <c r="E29" s="167">
        <v>2.4042603493390291E-3</v>
      </c>
      <c r="G29" s="158">
        <v>1</v>
      </c>
      <c r="H29" s="167">
        <v>16.666666666666661</v>
      </c>
      <c r="I29" s="158">
        <v>1</v>
      </c>
      <c r="J29" s="167">
        <v>100</v>
      </c>
      <c r="L29" s="158">
        <v>4</v>
      </c>
      <c r="M29" s="167">
        <v>66.666666666666657</v>
      </c>
      <c r="N29" s="158">
        <v>3</v>
      </c>
      <c r="O29" s="167">
        <v>75</v>
      </c>
      <c r="Q29" s="158">
        <v>1</v>
      </c>
      <c r="R29" s="167">
        <v>16.666666666666661</v>
      </c>
      <c r="S29" s="158">
        <v>0</v>
      </c>
      <c r="T29" s="167">
        <v>0</v>
      </c>
    </row>
    <row r="30" spans="2:20" ht="8" customHeight="1"/>
    <row r="31" spans="2:20">
      <c r="B31" s="161" t="s">
        <v>49</v>
      </c>
      <c r="D31" s="162">
        <v>249557</v>
      </c>
      <c r="E31" s="168">
        <v>100</v>
      </c>
      <c r="G31" s="162">
        <v>85712</v>
      </c>
      <c r="H31" s="168">
        <v>34.345660510424473</v>
      </c>
      <c r="I31" s="162">
        <v>67447</v>
      </c>
      <c r="J31" s="168">
        <v>78.690265073735304</v>
      </c>
      <c r="L31" s="162">
        <v>94628</v>
      </c>
      <c r="M31" s="168">
        <v>37.918391389542258</v>
      </c>
      <c r="N31" s="162">
        <v>69531</v>
      </c>
      <c r="O31" s="168">
        <v>73.478251680263767</v>
      </c>
      <c r="Q31" s="162">
        <v>69217</v>
      </c>
      <c r="R31" s="168">
        <v>27.735948100033259</v>
      </c>
      <c r="S31" s="162">
        <v>43115</v>
      </c>
      <c r="T31" s="168">
        <v>62.289610933730152</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260</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83</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247</v>
      </c>
      <c r="J8" s="211"/>
      <c r="L8" s="259" t="s">
        <v>69</v>
      </c>
      <c r="M8" s="211"/>
      <c r="N8" s="257" t="s">
        <v>247</v>
      </c>
      <c r="O8" s="211"/>
      <c r="Q8" s="259" t="s">
        <v>69</v>
      </c>
      <c r="R8" s="211"/>
      <c r="S8" s="257" t="s">
        <v>247</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102397</v>
      </c>
      <c r="E11" s="165">
        <v>12.92131145058589</v>
      </c>
      <c r="G11" s="150">
        <v>28908</v>
      </c>
      <c r="H11" s="165">
        <v>28.231295838745279</v>
      </c>
      <c r="I11" s="150">
        <v>22641</v>
      </c>
      <c r="J11" s="165">
        <v>78.320880033208795</v>
      </c>
      <c r="L11" s="150">
        <v>44599</v>
      </c>
      <c r="M11" s="165">
        <v>43.554986962508671</v>
      </c>
      <c r="N11" s="150">
        <v>34126</v>
      </c>
      <c r="O11" s="165">
        <v>76.517410704275875</v>
      </c>
      <c r="Q11" s="150">
        <v>28890</v>
      </c>
      <c r="R11" s="165">
        <v>28.21371719874606</v>
      </c>
      <c r="S11" s="150">
        <v>20502</v>
      </c>
      <c r="T11" s="165">
        <v>70.965732087227423</v>
      </c>
    </row>
    <row r="12" spans="1:20">
      <c r="B12" s="153" t="s">
        <v>89</v>
      </c>
      <c r="D12" s="154">
        <v>27938</v>
      </c>
      <c r="E12" s="166">
        <v>3.5254509341725702</v>
      </c>
      <c r="G12" s="154">
        <v>5951</v>
      </c>
      <c r="H12" s="166">
        <v>21.300737346982601</v>
      </c>
      <c r="I12" s="154">
        <v>4194</v>
      </c>
      <c r="J12" s="166">
        <v>70.475550327676018</v>
      </c>
      <c r="L12" s="154">
        <v>10298</v>
      </c>
      <c r="M12" s="166">
        <v>36.860190421647943</v>
      </c>
      <c r="N12" s="154">
        <v>7288</v>
      </c>
      <c r="O12" s="166">
        <v>70.77102349970869</v>
      </c>
      <c r="Q12" s="154">
        <v>11689</v>
      </c>
      <c r="R12" s="166">
        <v>41.839072231369457</v>
      </c>
      <c r="S12" s="154">
        <v>8457</v>
      </c>
      <c r="T12" s="166">
        <v>72.350072717939938</v>
      </c>
    </row>
    <row r="13" spans="1:20">
      <c r="B13" s="153" t="s">
        <v>90</v>
      </c>
      <c r="D13" s="154">
        <v>14557</v>
      </c>
      <c r="E13" s="166">
        <v>1.8369242339734451</v>
      </c>
      <c r="G13" s="154">
        <v>2764</v>
      </c>
      <c r="H13" s="166">
        <v>18.98742872844679</v>
      </c>
      <c r="I13" s="154">
        <v>2238</v>
      </c>
      <c r="J13" s="166">
        <v>80.969609261939226</v>
      </c>
      <c r="L13" s="154">
        <v>4806</v>
      </c>
      <c r="M13" s="166">
        <v>33.015044308580073</v>
      </c>
      <c r="N13" s="154">
        <v>3502</v>
      </c>
      <c r="O13" s="166">
        <v>72.867249271743646</v>
      </c>
      <c r="Q13" s="154">
        <v>6987</v>
      </c>
      <c r="R13" s="166">
        <v>47.99752696297314</v>
      </c>
      <c r="S13" s="154">
        <v>4082</v>
      </c>
      <c r="T13" s="166">
        <v>58.422785172463144</v>
      </c>
    </row>
    <row r="14" spans="1:20">
      <c r="B14" s="153" t="s">
        <v>91</v>
      </c>
      <c r="D14" s="154">
        <v>27734</v>
      </c>
      <c r="E14" s="166">
        <v>3.4997085048443721</v>
      </c>
      <c r="G14" s="154">
        <v>4993</v>
      </c>
      <c r="H14" s="166">
        <v>18.003173000649021</v>
      </c>
      <c r="I14" s="154">
        <v>1846</v>
      </c>
      <c r="J14" s="166">
        <v>36.971760464650508</v>
      </c>
      <c r="L14" s="154">
        <v>8958</v>
      </c>
      <c r="M14" s="166">
        <v>32.29970433403043</v>
      </c>
      <c r="N14" s="154">
        <v>2724</v>
      </c>
      <c r="O14" s="166">
        <v>30.4085733422639</v>
      </c>
      <c r="Q14" s="154">
        <v>13783</v>
      </c>
      <c r="R14" s="166">
        <v>49.697122665320549</v>
      </c>
      <c r="S14" s="154">
        <v>3694</v>
      </c>
      <c r="T14" s="166">
        <v>26.80113182906479</v>
      </c>
    </row>
    <row r="15" spans="1:20">
      <c r="B15" s="153" t="s">
        <v>92</v>
      </c>
      <c r="D15" s="154">
        <v>33961</v>
      </c>
      <c r="E15" s="166">
        <v>4.285483541249719</v>
      </c>
      <c r="G15" s="154">
        <v>11941</v>
      </c>
      <c r="H15" s="166">
        <v>35.160919878684368</v>
      </c>
      <c r="I15" s="154">
        <v>9021</v>
      </c>
      <c r="J15" s="166">
        <v>75.546436646846999</v>
      </c>
      <c r="L15" s="154">
        <v>12578</v>
      </c>
      <c r="M15" s="166">
        <v>37.036600806807797</v>
      </c>
      <c r="N15" s="154">
        <v>9765</v>
      </c>
      <c r="O15" s="166">
        <v>77.635554142152969</v>
      </c>
      <c r="Q15" s="154">
        <v>9442</v>
      </c>
      <c r="R15" s="166">
        <v>27.802479314507821</v>
      </c>
      <c r="S15" s="154">
        <v>7291</v>
      </c>
      <c r="T15" s="166">
        <v>77.218809574242741</v>
      </c>
    </row>
    <row r="16" spans="1:20">
      <c r="B16" s="153" t="s">
        <v>93</v>
      </c>
      <c r="D16" s="154">
        <v>9636</v>
      </c>
      <c r="E16" s="166">
        <v>1.215951220620191</v>
      </c>
      <c r="G16" s="154">
        <v>2172</v>
      </c>
      <c r="H16" s="166">
        <v>22.540473225404732</v>
      </c>
      <c r="I16" s="154">
        <v>1637</v>
      </c>
      <c r="J16" s="166">
        <v>75.368324125230203</v>
      </c>
      <c r="L16" s="154">
        <v>3627</v>
      </c>
      <c r="M16" s="166">
        <v>37.640099626401003</v>
      </c>
      <c r="N16" s="154">
        <v>2468</v>
      </c>
      <c r="O16" s="166">
        <v>68.045216432313211</v>
      </c>
      <c r="Q16" s="154">
        <v>3837</v>
      </c>
      <c r="R16" s="166">
        <v>39.819427148194272</v>
      </c>
      <c r="S16" s="154">
        <v>2439</v>
      </c>
      <c r="T16" s="166">
        <v>63.565285379202507</v>
      </c>
    </row>
    <row r="17" spans="2:20">
      <c r="B17" s="153" t="s">
        <v>94</v>
      </c>
      <c r="D17" s="154">
        <v>41008</v>
      </c>
      <c r="E17" s="166">
        <v>5.1747330484840992</v>
      </c>
      <c r="G17" s="154">
        <v>9701</v>
      </c>
      <c r="H17" s="166">
        <v>23.65635973468591</v>
      </c>
      <c r="I17" s="154">
        <v>6500</v>
      </c>
      <c r="J17" s="166">
        <v>67.003401711163804</v>
      </c>
      <c r="L17" s="154">
        <v>14864</v>
      </c>
      <c r="M17" s="166">
        <v>36.246586031993758</v>
      </c>
      <c r="N17" s="154">
        <v>9603</v>
      </c>
      <c r="O17" s="166">
        <v>64.605758880516689</v>
      </c>
      <c r="Q17" s="154">
        <v>16443</v>
      </c>
      <c r="R17" s="166">
        <v>40.097054233320328</v>
      </c>
      <c r="S17" s="154">
        <v>10735</v>
      </c>
      <c r="T17" s="166">
        <v>65.286139998783682</v>
      </c>
    </row>
    <row r="18" spans="2:20">
      <c r="B18" s="153" t="s">
        <v>95</v>
      </c>
      <c r="D18" s="154">
        <v>24827</v>
      </c>
      <c r="E18" s="166">
        <v>3.1328788869175459</v>
      </c>
      <c r="G18" s="154">
        <v>9370</v>
      </c>
      <c r="H18" s="166">
        <v>37.741168888709872</v>
      </c>
      <c r="I18" s="154">
        <v>4163</v>
      </c>
      <c r="J18" s="166">
        <v>44.429028815368198</v>
      </c>
      <c r="L18" s="154">
        <v>9704</v>
      </c>
      <c r="M18" s="166">
        <v>39.086478430740733</v>
      </c>
      <c r="N18" s="154">
        <v>5227</v>
      </c>
      <c r="O18" s="166">
        <v>53.86438582028029</v>
      </c>
      <c r="Q18" s="154">
        <v>5753</v>
      </c>
      <c r="R18" s="166">
        <v>23.172352680549398</v>
      </c>
      <c r="S18" s="154">
        <v>3345</v>
      </c>
      <c r="T18" s="166">
        <v>58.143577264036153</v>
      </c>
    </row>
    <row r="19" spans="2:20">
      <c r="B19" s="153" t="s">
        <v>96</v>
      </c>
      <c r="D19" s="154">
        <v>171450</v>
      </c>
      <c r="E19" s="166">
        <v>21.634997589801959</v>
      </c>
      <c r="G19" s="154">
        <v>23772</v>
      </c>
      <c r="H19" s="166">
        <v>13.86526684164479</v>
      </c>
      <c r="I19" s="154">
        <v>15481</v>
      </c>
      <c r="J19" s="166">
        <v>65.122833585731115</v>
      </c>
      <c r="L19" s="154">
        <v>56622</v>
      </c>
      <c r="M19" s="166">
        <v>33.025371828521429</v>
      </c>
      <c r="N19" s="154">
        <v>40345</v>
      </c>
      <c r="O19" s="166">
        <v>71.253223128819187</v>
      </c>
      <c r="Q19" s="154">
        <v>91056</v>
      </c>
      <c r="R19" s="166">
        <v>53.109361329833767</v>
      </c>
      <c r="S19" s="154">
        <v>72840</v>
      </c>
      <c r="T19" s="166">
        <v>79.994728518713757</v>
      </c>
    </row>
    <row r="20" spans="2:20">
      <c r="B20" s="153" t="s">
        <v>97</v>
      </c>
      <c r="D20" s="154">
        <v>134690</v>
      </c>
      <c r="E20" s="166">
        <v>16.996312775563869</v>
      </c>
      <c r="G20" s="154">
        <v>34554</v>
      </c>
      <c r="H20" s="166">
        <v>25.654465810379389</v>
      </c>
      <c r="I20" s="154">
        <v>15004</v>
      </c>
      <c r="J20" s="166">
        <v>43.42189037448631</v>
      </c>
      <c r="L20" s="154">
        <v>49371</v>
      </c>
      <c r="M20" s="166">
        <v>36.655282500556837</v>
      </c>
      <c r="N20" s="154">
        <v>21792</v>
      </c>
      <c r="O20" s="166">
        <v>44.139272042292028</v>
      </c>
      <c r="Q20" s="154">
        <v>50765</v>
      </c>
      <c r="R20" s="166">
        <v>37.690251689063778</v>
      </c>
      <c r="S20" s="154">
        <v>25704</v>
      </c>
      <c r="T20" s="166">
        <v>50.63331035162021</v>
      </c>
    </row>
    <row r="21" spans="2:20">
      <c r="B21" s="153" t="s">
        <v>98</v>
      </c>
      <c r="D21" s="154">
        <v>7734</v>
      </c>
      <c r="E21" s="166">
        <v>0.97594092364845941</v>
      </c>
      <c r="G21" s="154">
        <v>2079</v>
      </c>
      <c r="H21" s="166">
        <v>26.88130333591932</v>
      </c>
      <c r="I21" s="154">
        <v>1601</v>
      </c>
      <c r="J21" s="166">
        <v>77.008177008177</v>
      </c>
      <c r="L21" s="154">
        <v>2860</v>
      </c>
      <c r="M21" s="166">
        <v>36.979570726661493</v>
      </c>
      <c r="N21" s="154">
        <v>2340</v>
      </c>
      <c r="O21" s="166">
        <v>81.818181818181827</v>
      </c>
      <c r="Q21" s="154">
        <v>2795</v>
      </c>
      <c r="R21" s="166">
        <v>36.139125937419188</v>
      </c>
      <c r="S21" s="154">
        <v>2408</v>
      </c>
      <c r="T21" s="166">
        <v>86.15384615384616</v>
      </c>
    </row>
    <row r="22" spans="2:20">
      <c r="B22" s="153" t="s">
        <v>99</v>
      </c>
      <c r="D22" s="154">
        <v>42501</v>
      </c>
      <c r="E22" s="166">
        <v>5.363132298420374</v>
      </c>
      <c r="G22" s="154">
        <v>9013</v>
      </c>
      <c r="H22" s="166">
        <v>21.206559845650691</v>
      </c>
      <c r="I22" s="154">
        <v>2925</v>
      </c>
      <c r="J22" s="166">
        <v>32.453123266392993</v>
      </c>
      <c r="L22" s="154">
        <v>13716</v>
      </c>
      <c r="M22" s="166">
        <v>32.272181831015743</v>
      </c>
      <c r="N22" s="154">
        <v>4011</v>
      </c>
      <c r="O22" s="166">
        <v>29.243219597550311</v>
      </c>
      <c r="Q22" s="154">
        <v>19772</v>
      </c>
      <c r="R22" s="166">
        <v>46.521258323333569</v>
      </c>
      <c r="S22" s="154">
        <v>4371</v>
      </c>
      <c r="T22" s="166">
        <v>22.107020028322879</v>
      </c>
    </row>
    <row r="23" spans="2:20">
      <c r="B23" s="153" t="s">
        <v>100</v>
      </c>
      <c r="D23" s="154">
        <v>66497</v>
      </c>
      <c r="E23" s="166">
        <v>8.3911486423392301</v>
      </c>
      <c r="G23" s="154">
        <v>19536</v>
      </c>
      <c r="H23" s="166">
        <v>29.37876896702107</v>
      </c>
      <c r="I23" s="154">
        <v>11705</v>
      </c>
      <c r="J23" s="166">
        <v>59.915028665028672</v>
      </c>
      <c r="L23" s="154">
        <v>26125</v>
      </c>
      <c r="M23" s="166">
        <v>39.287486653533243</v>
      </c>
      <c r="N23" s="154">
        <v>16291</v>
      </c>
      <c r="O23" s="166">
        <v>62.357894736842098</v>
      </c>
      <c r="Q23" s="154">
        <v>20836</v>
      </c>
      <c r="R23" s="166">
        <v>31.33374437944569</v>
      </c>
      <c r="S23" s="154">
        <v>13687</v>
      </c>
      <c r="T23" s="166">
        <v>65.689191783451719</v>
      </c>
    </row>
    <row r="24" spans="2:20">
      <c r="B24" s="153" t="s">
        <v>101</v>
      </c>
      <c r="D24" s="154">
        <v>33460</v>
      </c>
      <c r="E24" s="166">
        <v>4.2222631633407612</v>
      </c>
      <c r="G24" s="154">
        <v>8312</v>
      </c>
      <c r="H24" s="166">
        <v>24.841601912731619</v>
      </c>
      <c r="I24" s="154">
        <v>6082</v>
      </c>
      <c r="J24" s="166">
        <v>73.171318575553414</v>
      </c>
      <c r="L24" s="154">
        <v>11432</v>
      </c>
      <c r="M24" s="166">
        <v>34.166168559474002</v>
      </c>
      <c r="N24" s="154">
        <v>8078</v>
      </c>
      <c r="O24" s="166">
        <v>70.661301609517153</v>
      </c>
      <c r="Q24" s="154">
        <v>13716</v>
      </c>
      <c r="R24" s="166">
        <v>40.992229527794393</v>
      </c>
      <c r="S24" s="154">
        <v>8034</v>
      </c>
      <c r="T24" s="166">
        <v>58.573928258967626</v>
      </c>
    </row>
    <row r="25" spans="2:20">
      <c r="B25" s="153" t="s">
        <v>102</v>
      </c>
      <c r="D25" s="154">
        <v>10221</v>
      </c>
      <c r="E25" s="166">
        <v>1.2897714223701711</v>
      </c>
      <c r="G25" s="154">
        <v>1246</v>
      </c>
      <c r="H25" s="166">
        <v>12.190588005087561</v>
      </c>
      <c r="I25" s="154">
        <v>814</v>
      </c>
      <c r="J25" s="166">
        <v>65.329052969502413</v>
      </c>
      <c r="L25" s="154">
        <v>3071</v>
      </c>
      <c r="M25" s="166">
        <v>30.045983758927701</v>
      </c>
      <c r="N25" s="154">
        <v>1888</v>
      </c>
      <c r="O25" s="166">
        <v>61.478345815695207</v>
      </c>
      <c r="Q25" s="154">
        <v>5904</v>
      </c>
      <c r="R25" s="166">
        <v>57.76342823598474</v>
      </c>
      <c r="S25" s="154">
        <v>3047</v>
      </c>
      <c r="T25" s="166">
        <v>51.609078590785913</v>
      </c>
    </row>
    <row r="26" spans="2:20">
      <c r="B26" s="153" t="s">
        <v>103</v>
      </c>
      <c r="D26" s="154">
        <v>40572</v>
      </c>
      <c r="E26" s="166">
        <v>5.1197149152140282</v>
      </c>
      <c r="G26" s="154">
        <v>7242</v>
      </c>
      <c r="H26" s="166">
        <v>17.849748595090212</v>
      </c>
      <c r="I26" s="154">
        <v>3551</v>
      </c>
      <c r="J26" s="166">
        <v>49.033416183374747</v>
      </c>
      <c r="L26" s="154">
        <v>12535</v>
      </c>
      <c r="M26" s="166">
        <v>30.89569160997732</v>
      </c>
      <c r="N26" s="154">
        <v>6458</v>
      </c>
      <c r="O26" s="166">
        <v>51.519744714798563</v>
      </c>
      <c r="Q26" s="154">
        <v>20795</v>
      </c>
      <c r="R26" s="166">
        <v>51.254559794932462</v>
      </c>
      <c r="S26" s="154">
        <v>12458</v>
      </c>
      <c r="T26" s="166">
        <v>59.908631882664103</v>
      </c>
    </row>
    <row r="27" spans="2:20">
      <c r="B27" s="153" t="s">
        <v>104</v>
      </c>
      <c r="D27" s="154">
        <v>1231</v>
      </c>
      <c r="E27" s="166">
        <v>0.15533789462260841</v>
      </c>
      <c r="G27" s="154">
        <v>476</v>
      </c>
      <c r="H27" s="166">
        <v>38.667749796913078</v>
      </c>
      <c r="I27" s="154">
        <v>177</v>
      </c>
      <c r="J27" s="166">
        <v>37.184873949579831</v>
      </c>
      <c r="L27" s="154">
        <v>748</v>
      </c>
      <c r="M27" s="166">
        <v>60.763606823720551</v>
      </c>
      <c r="N27" s="154">
        <v>297</v>
      </c>
      <c r="O27" s="166">
        <v>39.705882352941167</v>
      </c>
      <c r="Q27" s="154">
        <v>7</v>
      </c>
      <c r="R27" s="166">
        <v>0.56864337936636877</v>
      </c>
      <c r="S27" s="154">
        <v>3</v>
      </c>
      <c r="T27" s="166">
        <v>42.857142857142847</v>
      </c>
    </row>
    <row r="28" spans="2:20">
      <c r="B28" s="153" t="s">
        <v>105</v>
      </c>
      <c r="D28" s="154">
        <v>888</v>
      </c>
      <c r="E28" s="166">
        <v>0.11205528060509851</v>
      </c>
      <c r="G28" s="154">
        <v>231</v>
      </c>
      <c r="H28" s="166">
        <v>26.013513513513519</v>
      </c>
      <c r="I28" s="154">
        <v>221</v>
      </c>
      <c r="J28" s="166">
        <v>95.67099567099568</v>
      </c>
      <c r="L28" s="154">
        <v>327</v>
      </c>
      <c r="M28" s="166">
        <v>36.824324324324323</v>
      </c>
      <c r="N28" s="154">
        <v>324</v>
      </c>
      <c r="O28" s="166">
        <v>99.082568807339456</v>
      </c>
      <c r="Q28" s="154">
        <v>330</v>
      </c>
      <c r="R28" s="166">
        <v>37.162162162162161</v>
      </c>
      <c r="S28" s="154">
        <v>330</v>
      </c>
      <c r="T28" s="166">
        <v>100</v>
      </c>
    </row>
    <row r="29" spans="2:20">
      <c r="B29" s="157" t="s">
        <v>106</v>
      </c>
      <c r="D29" s="158">
        <v>1164</v>
      </c>
      <c r="E29" s="167">
        <v>0.1468832732256021</v>
      </c>
      <c r="G29" s="158">
        <v>466</v>
      </c>
      <c r="H29" s="167">
        <v>40.034364261168378</v>
      </c>
      <c r="I29" s="158">
        <v>452</v>
      </c>
      <c r="J29" s="167">
        <v>96.995708154506431</v>
      </c>
      <c r="L29" s="158">
        <v>467</v>
      </c>
      <c r="M29" s="167">
        <v>40.12027491408935</v>
      </c>
      <c r="N29" s="158">
        <v>450</v>
      </c>
      <c r="O29" s="167">
        <v>96.359743040685217</v>
      </c>
      <c r="Q29" s="158">
        <v>231</v>
      </c>
      <c r="R29" s="167">
        <v>19.845360824742269</v>
      </c>
      <c r="S29" s="158">
        <v>216</v>
      </c>
      <c r="T29" s="167">
        <v>93.506493506493499</v>
      </c>
    </row>
    <row r="30" spans="2:20" ht="8" customHeight="1"/>
    <row r="31" spans="2:20">
      <c r="B31" s="161" t="s">
        <v>49</v>
      </c>
      <c r="D31" s="162">
        <v>792466</v>
      </c>
      <c r="E31" s="168">
        <v>100</v>
      </c>
      <c r="G31" s="162">
        <v>182727</v>
      </c>
      <c r="H31" s="168">
        <v>23.058023940459279</v>
      </c>
      <c r="I31" s="162">
        <v>110253</v>
      </c>
      <c r="J31" s="168">
        <v>60.337552742616033</v>
      </c>
      <c r="L31" s="162">
        <v>286708</v>
      </c>
      <c r="M31" s="168">
        <v>36.179217783475877</v>
      </c>
      <c r="N31" s="162">
        <v>176977</v>
      </c>
      <c r="O31" s="168">
        <v>61.727262580744167</v>
      </c>
      <c r="Q31" s="162">
        <v>323031</v>
      </c>
      <c r="R31" s="168">
        <v>40.762758276064837</v>
      </c>
      <c r="S31" s="162">
        <v>203643</v>
      </c>
      <c r="T31" s="168">
        <v>63.04131801591798</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AA28"/>
  <sheetViews>
    <sheetView showGridLines="0" workbookViewId="0"/>
  </sheetViews>
  <sheetFormatPr baseColWidth="10" defaultColWidth="8.7265625" defaultRowHeight="14.5"/>
  <cols>
    <col min="1" max="1" width="1.1796875" customWidth="1"/>
    <col min="2" max="2" width="25.1796875" customWidth="1"/>
    <col min="3" max="3" width="0.6328125" customWidth="1"/>
    <col min="4" max="12" width="10.1796875" customWidth="1"/>
    <col min="13" max="13" width="0.81640625" customWidth="1"/>
    <col min="14" max="27" width="10.1796875" customWidth="1"/>
  </cols>
  <sheetData>
    <row r="2" spans="2:27" ht="49" customHeight="1"/>
    <row r="3" spans="2:27" ht="24" customHeight="1">
      <c r="B3" s="201" t="s">
        <v>107</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87</v>
      </c>
      <c r="E5" s="205"/>
      <c r="F5" s="205"/>
      <c r="G5" s="205"/>
      <c r="H5" s="205"/>
      <c r="I5" s="205"/>
      <c r="J5" s="205"/>
      <c r="K5" s="205"/>
      <c r="L5" s="206"/>
      <c r="M5" s="12"/>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M6" s="12"/>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29" t="s">
        <v>88</v>
      </c>
      <c r="D9" s="40">
        <v>361314</v>
      </c>
      <c r="E9" s="108">
        <v>351802</v>
      </c>
      <c r="F9" s="108">
        <v>362202</v>
      </c>
      <c r="G9" s="108">
        <v>375118</v>
      </c>
      <c r="H9" s="108">
        <v>392545</v>
      </c>
      <c r="I9" s="108">
        <v>391278</v>
      </c>
      <c r="J9" s="108">
        <v>441462</v>
      </c>
      <c r="K9" s="108">
        <v>453755</v>
      </c>
      <c r="L9" s="194"/>
      <c r="M9" s="7"/>
      <c r="N9" s="195">
        <f t="shared" ref="N9:N28" si="0">E9/D9-1</f>
        <v>-2.632613184100252E-2</v>
      </c>
      <c r="O9" s="196">
        <f t="shared" ref="O9:O28" si="1">E9-D9</f>
        <v>-9512</v>
      </c>
      <c r="P9" s="195">
        <f t="shared" ref="P9:P28" si="2">F9/E9-1</f>
        <v>2.9562083217264279E-2</v>
      </c>
      <c r="Q9" s="196">
        <f t="shared" ref="Q9:Q28" si="3">F9-E9</f>
        <v>10400</v>
      </c>
      <c r="R9" s="195">
        <f t="shared" ref="R9:R28" si="4">G9/F9-1</f>
        <v>3.5659659527004228E-2</v>
      </c>
      <c r="S9" s="196">
        <f t="shared" ref="S9:S28" si="5">G9-F9</f>
        <v>12916</v>
      </c>
      <c r="T9" s="195">
        <f t="shared" ref="T9:T28" si="6">H9/G9-1</f>
        <v>4.6457381410649479E-2</v>
      </c>
      <c r="U9" s="196">
        <f t="shared" ref="U9:U28" si="7">H9-G9</f>
        <v>17427</v>
      </c>
      <c r="V9" s="195">
        <f t="shared" ref="V9:V28" si="8">I9/H9-1</f>
        <v>-3.2276554280400438E-3</v>
      </c>
      <c r="W9" s="196">
        <f t="shared" ref="W9:W28" si="9">I9-H9</f>
        <v>-1267</v>
      </c>
      <c r="X9" s="195">
        <f t="shared" ref="X9:X28" si="10">J9/I9-1</f>
        <v>0.12825663594682046</v>
      </c>
      <c r="Y9" s="196">
        <f t="shared" ref="Y9:Y28" si="11">J9-I9</f>
        <v>50184</v>
      </c>
      <c r="Z9" s="195">
        <v>0.1423381736888745</v>
      </c>
      <c r="AA9" s="196">
        <v>56539</v>
      </c>
    </row>
    <row r="10" spans="2:27">
      <c r="B10" s="169" t="s">
        <v>89</v>
      </c>
      <c r="D10" s="42">
        <v>47743</v>
      </c>
      <c r="E10" s="112">
        <v>44726</v>
      </c>
      <c r="F10" s="112">
        <v>45995</v>
      </c>
      <c r="G10" s="112">
        <v>46968</v>
      </c>
      <c r="H10" s="112">
        <v>48583</v>
      </c>
      <c r="I10" s="112">
        <v>53246</v>
      </c>
      <c r="J10" s="112">
        <v>57328</v>
      </c>
      <c r="K10" s="112">
        <v>59571</v>
      </c>
      <c r="L10" s="197"/>
      <c r="M10" s="8"/>
      <c r="N10" s="198">
        <f t="shared" si="0"/>
        <v>-6.3192509896738747E-2</v>
      </c>
      <c r="O10" s="199">
        <f t="shared" si="1"/>
        <v>-3017</v>
      </c>
      <c r="P10" s="198">
        <f t="shared" si="2"/>
        <v>2.837275857443089E-2</v>
      </c>
      <c r="Q10" s="199">
        <f t="shared" si="3"/>
        <v>1269</v>
      </c>
      <c r="R10" s="198">
        <f t="shared" si="4"/>
        <v>2.1154473312316568E-2</v>
      </c>
      <c r="S10" s="199">
        <f t="shared" si="5"/>
        <v>973</v>
      </c>
      <c r="T10" s="198">
        <f t="shared" si="6"/>
        <v>3.438511326860838E-2</v>
      </c>
      <c r="U10" s="199">
        <f t="shared" si="7"/>
        <v>1615</v>
      </c>
      <c r="V10" s="198">
        <f t="shared" si="8"/>
        <v>9.5980075334993753E-2</v>
      </c>
      <c r="W10" s="199">
        <f t="shared" si="9"/>
        <v>4663</v>
      </c>
      <c r="X10" s="198">
        <f t="shared" si="10"/>
        <v>7.66630357209932E-2</v>
      </c>
      <c r="Y10" s="199">
        <f t="shared" si="11"/>
        <v>4082</v>
      </c>
      <c r="Z10" s="198">
        <v>7.6590822836282157E-2</v>
      </c>
      <c r="AA10" s="199">
        <v>4238</v>
      </c>
    </row>
    <row r="11" spans="2:27">
      <c r="B11" s="169" t="s">
        <v>90</v>
      </c>
      <c r="D11" s="42">
        <v>35198</v>
      </c>
      <c r="E11" s="112">
        <v>35711</v>
      </c>
      <c r="F11" s="112">
        <v>38230</v>
      </c>
      <c r="G11" s="112">
        <v>40199</v>
      </c>
      <c r="H11" s="112">
        <v>41209</v>
      </c>
      <c r="I11" s="112">
        <v>42684</v>
      </c>
      <c r="J11" s="112">
        <v>43625</v>
      </c>
      <c r="K11" s="112">
        <v>45374</v>
      </c>
      <c r="L11" s="197"/>
      <c r="M11" s="8"/>
      <c r="N11" s="198">
        <f t="shared" si="0"/>
        <v>1.4574691743849177E-2</v>
      </c>
      <c r="O11" s="199">
        <f t="shared" si="1"/>
        <v>513</v>
      </c>
      <c r="P11" s="198">
        <f t="shared" si="2"/>
        <v>7.0538489541037697E-2</v>
      </c>
      <c r="Q11" s="199">
        <f t="shared" si="3"/>
        <v>2519</v>
      </c>
      <c r="R11" s="198">
        <f t="shared" si="4"/>
        <v>5.1504054407533362E-2</v>
      </c>
      <c r="S11" s="199">
        <f t="shared" si="5"/>
        <v>1969</v>
      </c>
      <c r="T11" s="198">
        <f t="shared" si="6"/>
        <v>2.5125003109530031E-2</v>
      </c>
      <c r="U11" s="199">
        <f t="shared" si="7"/>
        <v>1010</v>
      </c>
      <c r="V11" s="198">
        <f t="shared" si="8"/>
        <v>3.5793151981363236E-2</v>
      </c>
      <c r="W11" s="199">
        <f t="shared" si="9"/>
        <v>1475</v>
      </c>
      <c r="X11" s="198">
        <f t="shared" si="10"/>
        <v>2.2045731421610038E-2</v>
      </c>
      <c r="Y11" s="199">
        <f t="shared" si="11"/>
        <v>941</v>
      </c>
      <c r="Z11" s="198">
        <v>2.449818239291934E-2</v>
      </c>
      <c r="AA11" s="199">
        <v>1085</v>
      </c>
    </row>
    <row r="12" spans="2:27">
      <c r="B12" s="169" t="s">
        <v>91</v>
      </c>
      <c r="D12" s="42">
        <v>30928</v>
      </c>
      <c r="E12" s="112">
        <v>31586</v>
      </c>
      <c r="F12" s="112">
        <v>33061</v>
      </c>
      <c r="G12" s="112">
        <v>36020</v>
      </c>
      <c r="H12" s="112">
        <v>40725</v>
      </c>
      <c r="I12" s="112">
        <v>44039</v>
      </c>
      <c r="J12" s="112">
        <v>47585</v>
      </c>
      <c r="K12" s="112">
        <v>49560</v>
      </c>
      <c r="L12" s="197"/>
      <c r="M12" s="8"/>
      <c r="N12" s="198">
        <f t="shared" si="0"/>
        <v>2.1275219865493966E-2</v>
      </c>
      <c r="O12" s="199">
        <f t="shared" si="1"/>
        <v>658</v>
      </c>
      <c r="P12" s="198">
        <f t="shared" si="2"/>
        <v>4.6697904134743284E-2</v>
      </c>
      <c r="Q12" s="199">
        <f t="shared" si="3"/>
        <v>1475</v>
      </c>
      <c r="R12" s="198">
        <f t="shared" si="4"/>
        <v>8.9501225008318031E-2</v>
      </c>
      <c r="S12" s="199">
        <f t="shared" si="5"/>
        <v>2959</v>
      </c>
      <c r="T12" s="198">
        <f t="shared" si="6"/>
        <v>0.13062187673514725</v>
      </c>
      <c r="U12" s="199">
        <f t="shared" si="7"/>
        <v>4705</v>
      </c>
      <c r="V12" s="198">
        <f t="shared" si="8"/>
        <v>8.1375076734192753E-2</v>
      </c>
      <c r="W12" s="199">
        <f t="shared" si="9"/>
        <v>3314</v>
      </c>
      <c r="X12" s="198">
        <f t="shared" si="10"/>
        <v>8.0519539499080306E-2</v>
      </c>
      <c r="Y12" s="199">
        <f t="shared" si="11"/>
        <v>3546</v>
      </c>
      <c r="Z12" s="198">
        <v>8.5200026276029739E-2</v>
      </c>
      <c r="AA12" s="199">
        <v>3891</v>
      </c>
    </row>
    <row r="13" spans="2:27">
      <c r="B13" s="169" t="s">
        <v>92</v>
      </c>
      <c r="D13" s="42">
        <v>37916</v>
      </c>
      <c r="E13" s="112">
        <v>38655</v>
      </c>
      <c r="F13" s="112">
        <v>42298</v>
      </c>
      <c r="G13" s="112">
        <v>47498</v>
      </c>
      <c r="H13" s="112">
        <v>52927</v>
      </c>
      <c r="I13" s="112">
        <v>59260</v>
      </c>
      <c r="J13" s="112">
        <v>76771</v>
      </c>
      <c r="K13" s="112">
        <v>86622</v>
      </c>
      <c r="L13" s="197"/>
      <c r="M13" s="8"/>
      <c r="N13" s="198">
        <f t="shared" si="0"/>
        <v>1.9490452579385975E-2</v>
      </c>
      <c r="O13" s="199">
        <f t="shared" si="1"/>
        <v>739</v>
      </c>
      <c r="P13" s="198">
        <f t="shared" si="2"/>
        <v>9.4243952916828411E-2</v>
      </c>
      <c r="Q13" s="199">
        <f t="shared" si="3"/>
        <v>3643</v>
      </c>
      <c r="R13" s="198">
        <f t="shared" si="4"/>
        <v>0.12293725471653505</v>
      </c>
      <c r="S13" s="199">
        <f t="shared" si="5"/>
        <v>5200</v>
      </c>
      <c r="T13" s="198">
        <f t="shared" si="6"/>
        <v>0.11429954945471388</v>
      </c>
      <c r="U13" s="199">
        <f t="shared" si="7"/>
        <v>5429</v>
      </c>
      <c r="V13" s="198">
        <f t="shared" si="8"/>
        <v>0.11965537438358487</v>
      </c>
      <c r="W13" s="199">
        <f t="shared" si="9"/>
        <v>6333</v>
      </c>
      <c r="X13" s="198">
        <f t="shared" si="10"/>
        <v>0.2954944313196084</v>
      </c>
      <c r="Y13" s="199">
        <f t="shared" si="11"/>
        <v>17511</v>
      </c>
      <c r="Z13" s="198">
        <v>0.23590343568085831</v>
      </c>
      <c r="AA13" s="199">
        <v>16534</v>
      </c>
    </row>
    <row r="14" spans="2:27">
      <c r="B14" s="169" t="s">
        <v>93</v>
      </c>
      <c r="D14" s="42">
        <v>24993</v>
      </c>
      <c r="E14" s="112">
        <v>24832</v>
      </c>
      <c r="F14" s="112">
        <v>22687</v>
      </c>
      <c r="G14" s="112">
        <v>22423</v>
      </c>
      <c r="H14" s="112">
        <v>23077</v>
      </c>
      <c r="I14" s="112">
        <v>23374</v>
      </c>
      <c r="J14" s="112">
        <v>23336</v>
      </c>
      <c r="K14" s="112">
        <v>25434</v>
      </c>
      <c r="L14" s="197"/>
      <c r="M14" s="8"/>
      <c r="N14" s="198">
        <f t="shared" si="0"/>
        <v>-6.441803705037441E-3</v>
      </c>
      <c r="O14" s="199">
        <f t="shared" si="1"/>
        <v>-161</v>
      </c>
      <c r="P14" s="198">
        <f t="shared" si="2"/>
        <v>-8.6380476804123751E-2</v>
      </c>
      <c r="Q14" s="199">
        <f t="shared" si="3"/>
        <v>-2145</v>
      </c>
      <c r="R14" s="198">
        <f t="shared" si="4"/>
        <v>-1.1636620090800909E-2</v>
      </c>
      <c r="S14" s="199">
        <f t="shared" si="5"/>
        <v>-264</v>
      </c>
      <c r="T14" s="198">
        <f t="shared" si="6"/>
        <v>2.9166480845560283E-2</v>
      </c>
      <c r="U14" s="199">
        <f t="shared" si="7"/>
        <v>654</v>
      </c>
      <c r="V14" s="198">
        <f t="shared" si="8"/>
        <v>1.2869957100142937E-2</v>
      </c>
      <c r="W14" s="199">
        <f t="shared" si="9"/>
        <v>297</v>
      </c>
      <c r="X14" s="198">
        <f t="shared" si="10"/>
        <v>-1.6257379994866206E-3</v>
      </c>
      <c r="Y14" s="199">
        <f t="shared" si="11"/>
        <v>-38</v>
      </c>
      <c r="Z14" s="198">
        <v>0.1065477485316511</v>
      </c>
      <c r="AA14" s="199">
        <v>2449</v>
      </c>
    </row>
    <row r="15" spans="2:27">
      <c r="B15" s="169" t="s">
        <v>94</v>
      </c>
      <c r="D15" s="42">
        <v>134693</v>
      </c>
      <c r="E15" s="112">
        <v>132386</v>
      </c>
      <c r="F15" s="112">
        <v>133847</v>
      </c>
      <c r="G15" s="112">
        <v>139217</v>
      </c>
      <c r="H15" s="112">
        <v>150140</v>
      </c>
      <c r="I15" s="112">
        <v>156506</v>
      </c>
      <c r="J15" s="112">
        <v>160029</v>
      </c>
      <c r="K15" s="112">
        <v>158252</v>
      </c>
      <c r="L15" s="197"/>
      <c r="M15" s="8"/>
      <c r="N15" s="198">
        <f t="shared" si="0"/>
        <v>-1.7127838863192579E-2</v>
      </c>
      <c r="O15" s="199">
        <f t="shared" si="1"/>
        <v>-2307</v>
      </c>
      <c r="P15" s="198">
        <f t="shared" si="2"/>
        <v>1.1035910141555805E-2</v>
      </c>
      <c r="Q15" s="199">
        <f t="shared" si="3"/>
        <v>1461</v>
      </c>
      <c r="R15" s="198">
        <f t="shared" si="4"/>
        <v>4.0120436020232075E-2</v>
      </c>
      <c r="S15" s="199">
        <f t="shared" si="5"/>
        <v>5370</v>
      </c>
      <c r="T15" s="198">
        <f t="shared" si="6"/>
        <v>7.8460245515993066E-2</v>
      </c>
      <c r="U15" s="199">
        <f t="shared" si="7"/>
        <v>10923</v>
      </c>
      <c r="V15" s="198">
        <f t="shared" si="8"/>
        <v>4.2400426268815794E-2</v>
      </c>
      <c r="W15" s="199">
        <f t="shared" si="9"/>
        <v>6366</v>
      </c>
      <c r="X15" s="198">
        <f t="shared" si="10"/>
        <v>2.2510319093197673E-2</v>
      </c>
      <c r="Y15" s="199">
        <f t="shared" si="11"/>
        <v>3523</v>
      </c>
      <c r="Z15" s="198">
        <v>5.2475516694161506E-4</v>
      </c>
      <c r="AA15" s="199">
        <v>83</v>
      </c>
    </row>
    <row r="16" spans="2:27">
      <c r="B16" s="169" t="s">
        <v>95</v>
      </c>
      <c r="D16" s="42">
        <v>85461</v>
      </c>
      <c r="E16" s="112">
        <v>81399</v>
      </c>
      <c r="F16" s="112">
        <v>83372</v>
      </c>
      <c r="G16" s="112">
        <v>86743</v>
      </c>
      <c r="H16" s="112">
        <v>91940</v>
      </c>
      <c r="I16" s="112">
        <v>97222</v>
      </c>
      <c r="J16" s="112">
        <v>101470</v>
      </c>
      <c r="K16" s="112">
        <v>102347</v>
      </c>
      <c r="L16" s="197"/>
      <c r="M16" s="8"/>
      <c r="N16" s="198">
        <f t="shared" si="0"/>
        <v>-4.7530452487099417E-2</v>
      </c>
      <c r="O16" s="199">
        <f t="shared" si="1"/>
        <v>-4062</v>
      </c>
      <c r="P16" s="198">
        <f t="shared" si="2"/>
        <v>2.4238627010159774E-2</v>
      </c>
      <c r="Q16" s="199">
        <f t="shared" si="3"/>
        <v>1973</v>
      </c>
      <c r="R16" s="198">
        <f t="shared" si="4"/>
        <v>4.0433238977114705E-2</v>
      </c>
      <c r="S16" s="199">
        <f t="shared" si="5"/>
        <v>3371</v>
      </c>
      <c r="T16" s="198">
        <f t="shared" si="6"/>
        <v>5.9912615427181404E-2</v>
      </c>
      <c r="U16" s="199">
        <f t="shared" si="7"/>
        <v>5197</v>
      </c>
      <c r="V16" s="198">
        <f t="shared" si="8"/>
        <v>5.745051120295841E-2</v>
      </c>
      <c r="W16" s="199">
        <f t="shared" si="9"/>
        <v>5282</v>
      </c>
      <c r="X16" s="198">
        <f t="shared" si="10"/>
        <v>4.3693814157289568E-2</v>
      </c>
      <c r="Y16" s="199">
        <f t="shared" si="11"/>
        <v>4248</v>
      </c>
      <c r="Z16" s="198">
        <v>1.9727599709067789E-2</v>
      </c>
      <c r="AA16" s="199">
        <v>1980</v>
      </c>
    </row>
    <row r="17" spans="2:27">
      <c r="B17" s="169" t="s">
        <v>96</v>
      </c>
      <c r="D17" s="42">
        <v>307817</v>
      </c>
      <c r="E17" s="112">
        <v>300021</v>
      </c>
      <c r="F17" s="112">
        <v>315907</v>
      </c>
      <c r="G17" s="112">
        <v>330438</v>
      </c>
      <c r="H17" s="112">
        <v>327571</v>
      </c>
      <c r="I17" s="112">
        <v>352224</v>
      </c>
      <c r="J17" s="112">
        <v>376007</v>
      </c>
      <c r="K17" s="112">
        <v>400729</v>
      </c>
      <c r="L17" s="197"/>
      <c r="M17" s="8"/>
      <c r="N17" s="198">
        <f t="shared" si="0"/>
        <v>-2.5326736340098188E-2</v>
      </c>
      <c r="O17" s="199">
        <f t="shared" si="1"/>
        <v>-7796</v>
      </c>
      <c r="P17" s="198">
        <f t="shared" si="2"/>
        <v>5.2949626859453147E-2</v>
      </c>
      <c r="Q17" s="199">
        <f t="shared" si="3"/>
        <v>15886</v>
      </c>
      <c r="R17" s="198">
        <f t="shared" si="4"/>
        <v>4.5997714517247212E-2</v>
      </c>
      <c r="S17" s="199">
        <f t="shared" si="5"/>
        <v>14531</v>
      </c>
      <c r="T17" s="198">
        <f t="shared" si="6"/>
        <v>-8.676362888045519E-3</v>
      </c>
      <c r="U17" s="199">
        <f t="shared" si="7"/>
        <v>-2867</v>
      </c>
      <c r="V17" s="198">
        <f t="shared" si="8"/>
        <v>7.5260019965137426E-2</v>
      </c>
      <c r="W17" s="199">
        <f t="shared" si="9"/>
        <v>24653</v>
      </c>
      <c r="X17" s="198">
        <f t="shared" si="10"/>
        <v>6.7522372126828323E-2</v>
      </c>
      <c r="Y17" s="199">
        <f t="shared" si="11"/>
        <v>23783</v>
      </c>
      <c r="Z17" s="198">
        <v>9.3907645607215429E-2</v>
      </c>
      <c r="AA17" s="199">
        <v>34401</v>
      </c>
    </row>
    <row r="18" spans="2:27">
      <c r="B18" s="169" t="s">
        <v>97</v>
      </c>
      <c r="D18" s="42">
        <v>121696</v>
      </c>
      <c r="E18" s="112">
        <v>136159</v>
      </c>
      <c r="F18" s="112">
        <v>151649</v>
      </c>
      <c r="G18" s="112">
        <v>169110</v>
      </c>
      <c r="H18" s="112">
        <v>189030</v>
      </c>
      <c r="I18" s="112">
        <v>201299</v>
      </c>
      <c r="J18" s="112">
        <v>219095</v>
      </c>
      <c r="K18" s="112">
        <v>228259</v>
      </c>
      <c r="L18" s="197"/>
      <c r="M18" s="8"/>
      <c r="N18" s="198">
        <f t="shared" si="0"/>
        <v>0.11884531948461752</v>
      </c>
      <c r="O18" s="199">
        <f t="shared" si="1"/>
        <v>14463</v>
      </c>
      <c r="P18" s="198">
        <f t="shared" si="2"/>
        <v>0.11376405525892519</v>
      </c>
      <c r="Q18" s="199">
        <f t="shared" si="3"/>
        <v>15490</v>
      </c>
      <c r="R18" s="198">
        <f t="shared" si="4"/>
        <v>0.11514088454259497</v>
      </c>
      <c r="S18" s="199">
        <f t="shared" si="5"/>
        <v>17461</v>
      </c>
      <c r="T18" s="198">
        <f t="shared" si="6"/>
        <v>0.11779315238602095</v>
      </c>
      <c r="U18" s="199">
        <f t="shared" si="7"/>
        <v>19920</v>
      </c>
      <c r="V18" s="198">
        <f t="shared" si="8"/>
        <v>6.4905041527799856E-2</v>
      </c>
      <c r="W18" s="199">
        <f t="shared" si="9"/>
        <v>12269</v>
      </c>
      <c r="X18" s="198">
        <f t="shared" si="10"/>
        <v>8.8405804301064483E-2</v>
      </c>
      <c r="Y18" s="199">
        <f t="shared" si="11"/>
        <v>17796</v>
      </c>
      <c r="Z18" s="198">
        <v>7.1185883898822189E-2</v>
      </c>
      <c r="AA18" s="199">
        <v>15169</v>
      </c>
    </row>
    <row r="19" spans="2:27">
      <c r="B19" s="169" t="s">
        <v>98</v>
      </c>
      <c r="D19" s="42">
        <v>49654</v>
      </c>
      <c r="E19" s="112">
        <v>49281</v>
      </c>
      <c r="F19" s="112">
        <v>50941</v>
      </c>
      <c r="G19" s="112">
        <v>53876</v>
      </c>
      <c r="H19" s="112">
        <v>56464</v>
      </c>
      <c r="I19" s="112">
        <v>56727</v>
      </c>
      <c r="J19" s="112">
        <v>58757</v>
      </c>
      <c r="K19" s="112">
        <v>58745</v>
      </c>
      <c r="L19" s="197"/>
      <c r="M19" s="8"/>
      <c r="N19" s="198">
        <f t="shared" si="0"/>
        <v>-7.5119829218189826E-3</v>
      </c>
      <c r="O19" s="199">
        <f t="shared" si="1"/>
        <v>-373</v>
      </c>
      <c r="P19" s="198">
        <f t="shared" si="2"/>
        <v>3.3684381404598174E-2</v>
      </c>
      <c r="Q19" s="199">
        <f t="shared" si="3"/>
        <v>1660</v>
      </c>
      <c r="R19" s="198">
        <f t="shared" si="4"/>
        <v>5.761567303350934E-2</v>
      </c>
      <c r="S19" s="199">
        <f t="shared" si="5"/>
        <v>2935</v>
      </c>
      <c r="T19" s="198">
        <f t="shared" si="6"/>
        <v>4.8036231346053837E-2</v>
      </c>
      <c r="U19" s="199">
        <f t="shared" si="7"/>
        <v>2588</v>
      </c>
      <c r="V19" s="198">
        <f t="shared" si="8"/>
        <v>4.6578350807593427E-3</v>
      </c>
      <c r="W19" s="199">
        <f t="shared" si="9"/>
        <v>263</v>
      </c>
      <c r="X19" s="198">
        <f t="shared" si="10"/>
        <v>3.5785428455585633E-2</v>
      </c>
      <c r="Y19" s="199">
        <f t="shared" si="11"/>
        <v>2030</v>
      </c>
      <c r="Z19" s="198">
        <v>2.649006622516548E-2</v>
      </c>
      <c r="AA19" s="199">
        <v>1516</v>
      </c>
    </row>
    <row r="20" spans="2:27">
      <c r="B20" s="169" t="s">
        <v>99</v>
      </c>
      <c r="D20" s="42">
        <v>80292</v>
      </c>
      <c r="E20" s="112">
        <v>77049</v>
      </c>
      <c r="F20" s="112">
        <v>77553</v>
      </c>
      <c r="G20" s="112">
        <v>79015</v>
      </c>
      <c r="H20" s="112">
        <v>83386</v>
      </c>
      <c r="I20" s="112">
        <v>85199</v>
      </c>
      <c r="J20" s="112">
        <v>100376</v>
      </c>
      <c r="K20" s="112">
        <v>104164</v>
      </c>
      <c r="L20" s="197"/>
      <c r="M20" s="8"/>
      <c r="N20" s="198">
        <f t="shared" si="0"/>
        <v>-4.0390076221790472E-2</v>
      </c>
      <c r="O20" s="199">
        <f t="shared" si="1"/>
        <v>-3243</v>
      </c>
      <c r="P20" s="198">
        <f t="shared" si="2"/>
        <v>6.5412919051512919E-3</v>
      </c>
      <c r="Q20" s="199">
        <f t="shared" si="3"/>
        <v>504</v>
      </c>
      <c r="R20" s="198">
        <f t="shared" si="4"/>
        <v>1.8851624050649329E-2</v>
      </c>
      <c r="S20" s="199">
        <f t="shared" si="5"/>
        <v>1462</v>
      </c>
      <c r="T20" s="198">
        <f t="shared" si="6"/>
        <v>5.5318610390432177E-2</v>
      </c>
      <c r="U20" s="199">
        <f t="shared" si="7"/>
        <v>4371</v>
      </c>
      <c r="V20" s="198">
        <f t="shared" si="8"/>
        <v>2.1742258892379906E-2</v>
      </c>
      <c r="W20" s="199">
        <f t="shared" si="9"/>
        <v>1813</v>
      </c>
      <c r="X20" s="198">
        <f t="shared" si="10"/>
        <v>0.17813589361377491</v>
      </c>
      <c r="Y20" s="199">
        <f t="shared" si="11"/>
        <v>15177</v>
      </c>
      <c r="Z20" s="198">
        <v>0.1207540267481519</v>
      </c>
      <c r="AA20" s="199">
        <v>11223</v>
      </c>
    </row>
    <row r="21" spans="2:27">
      <c r="B21" s="169" t="s">
        <v>100</v>
      </c>
      <c r="D21" s="42">
        <v>227239</v>
      </c>
      <c r="E21" s="112">
        <v>216497</v>
      </c>
      <c r="F21" s="112">
        <v>215854</v>
      </c>
      <c r="G21" s="112">
        <v>224758</v>
      </c>
      <c r="H21" s="112">
        <v>237020</v>
      </c>
      <c r="I21" s="112">
        <v>256322</v>
      </c>
      <c r="J21" s="112">
        <v>277650</v>
      </c>
      <c r="K21" s="112">
        <v>292737</v>
      </c>
      <c r="L21" s="197"/>
      <c r="M21" s="8"/>
      <c r="N21" s="198">
        <f t="shared" si="0"/>
        <v>-4.7271815137366335E-2</v>
      </c>
      <c r="O21" s="199">
        <f t="shared" si="1"/>
        <v>-10742</v>
      </c>
      <c r="P21" s="198">
        <f t="shared" si="2"/>
        <v>-2.9700180602963977E-3</v>
      </c>
      <c r="Q21" s="199">
        <f t="shared" si="3"/>
        <v>-643</v>
      </c>
      <c r="R21" s="198">
        <f t="shared" si="4"/>
        <v>4.1250104237123164E-2</v>
      </c>
      <c r="S21" s="199">
        <f t="shared" si="5"/>
        <v>8904</v>
      </c>
      <c r="T21" s="198">
        <f t="shared" si="6"/>
        <v>5.4556456277418341E-2</v>
      </c>
      <c r="U21" s="199">
        <f t="shared" si="7"/>
        <v>12262</v>
      </c>
      <c r="V21" s="198">
        <f t="shared" si="8"/>
        <v>8.1436165724411369E-2</v>
      </c>
      <c r="W21" s="199">
        <f t="shared" si="9"/>
        <v>19302</v>
      </c>
      <c r="X21" s="198">
        <f t="shared" si="10"/>
        <v>8.3207840138575628E-2</v>
      </c>
      <c r="Y21" s="199">
        <f t="shared" si="11"/>
        <v>21328</v>
      </c>
      <c r="Z21" s="198">
        <v>8.2063015643019765E-2</v>
      </c>
      <c r="AA21" s="199">
        <v>22201</v>
      </c>
    </row>
    <row r="22" spans="2:27">
      <c r="B22" s="169" t="s">
        <v>101</v>
      </c>
      <c r="D22" s="42">
        <v>46430</v>
      </c>
      <c r="E22" s="112">
        <v>45294</v>
      </c>
      <c r="F22" s="112">
        <v>47556</v>
      </c>
      <c r="G22" s="112">
        <v>50117</v>
      </c>
      <c r="H22" s="112">
        <v>54056</v>
      </c>
      <c r="I22" s="112">
        <v>59427</v>
      </c>
      <c r="J22" s="112">
        <v>67138</v>
      </c>
      <c r="K22" s="112">
        <v>71129</v>
      </c>
      <c r="L22" s="197"/>
      <c r="M22" s="8"/>
      <c r="N22" s="198">
        <f t="shared" si="0"/>
        <v>-2.446693947878531E-2</v>
      </c>
      <c r="O22" s="199">
        <f t="shared" si="1"/>
        <v>-1136</v>
      </c>
      <c r="P22" s="198">
        <f t="shared" si="2"/>
        <v>4.994038945555701E-2</v>
      </c>
      <c r="Q22" s="199">
        <f t="shared" si="3"/>
        <v>2262</v>
      </c>
      <c r="R22" s="198">
        <f t="shared" si="4"/>
        <v>5.3852300445790258E-2</v>
      </c>
      <c r="S22" s="199">
        <f t="shared" si="5"/>
        <v>2561</v>
      </c>
      <c r="T22" s="198">
        <f t="shared" si="6"/>
        <v>7.8596085160723916E-2</v>
      </c>
      <c r="U22" s="199">
        <f t="shared" si="7"/>
        <v>3939</v>
      </c>
      <c r="V22" s="198">
        <f t="shared" si="8"/>
        <v>9.9359923042770415E-2</v>
      </c>
      <c r="W22" s="199">
        <f t="shared" si="9"/>
        <v>5371</v>
      </c>
      <c r="X22" s="198">
        <f t="shared" si="10"/>
        <v>0.12975583488986486</v>
      </c>
      <c r="Y22" s="199">
        <f t="shared" si="11"/>
        <v>7711</v>
      </c>
      <c r="Z22" s="198">
        <v>0.1385011844548307</v>
      </c>
      <c r="AA22" s="199">
        <v>8653</v>
      </c>
    </row>
    <row r="23" spans="2:27">
      <c r="B23" s="169" t="s">
        <v>102</v>
      </c>
      <c r="D23" s="42">
        <v>18635</v>
      </c>
      <c r="E23" s="112">
        <v>19594</v>
      </c>
      <c r="F23" s="112">
        <v>20339</v>
      </c>
      <c r="G23" s="112">
        <v>21233</v>
      </c>
      <c r="H23" s="112">
        <v>22030</v>
      </c>
      <c r="I23" s="112">
        <v>21443</v>
      </c>
      <c r="J23" s="112">
        <v>24116</v>
      </c>
      <c r="K23" s="112">
        <v>24165</v>
      </c>
      <c r="L23" s="197"/>
      <c r="M23" s="8"/>
      <c r="N23" s="198">
        <f t="shared" si="0"/>
        <v>5.1462302119667402E-2</v>
      </c>
      <c r="O23" s="199">
        <f t="shared" si="1"/>
        <v>959</v>
      </c>
      <c r="P23" s="198">
        <f t="shared" si="2"/>
        <v>3.8021843421455648E-2</v>
      </c>
      <c r="Q23" s="199">
        <f t="shared" si="3"/>
        <v>745</v>
      </c>
      <c r="R23" s="198">
        <f t="shared" si="4"/>
        <v>4.3954963370863798E-2</v>
      </c>
      <c r="S23" s="199">
        <f t="shared" si="5"/>
        <v>894</v>
      </c>
      <c r="T23" s="198">
        <f t="shared" si="6"/>
        <v>3.7535911081806539E-2</v>
      </c>
      <c r="U23" s="199">
        <f t="shared" si="7"/>
        <v>797</v>
      </c>
      <c r="V23" s="198">
        <f t="shared" si="8"/>
        <v>-2.6645483431684047E-2</v>
      </c>
      <c r="W23" s="199">
        <f t="shared" si="9"/>
        <v>-587</v>
      </c>
      <c r="X23" s="198">
        <f t="shared" si="10"/>
        <v>0.12465606491628978</v>
      </c>
      <c r="Y23" s="199">
        <f t="shared" si="11"/>
        <v>2673</v>
      </c>
      <c r="Z23" s="198">
        <v>2.385391068553511E-2</v>
      </c>
      <c r="AA23" s="199">
        <v>563</v>
      </c>
    </row>
    <row r="24" spans="2:27">
      <c r="B24" s="169" t="s">
        <v>103</v>
      </c>
      <c r="D24" s="42">
        <v>105837</v>
      </c>
      <c r="E24" s="112">
        <v>105419</v>
      </c>
      <c r="F24" s="112">
        <v>106624</v>
      </c>
      <c r="G24" s="112">
        <v>108415</v>
      </c>
      <c r="H24" s="112">
        <v>113823</v>
      </c>
      <c r="I24" s="112">
        <v>117423</v>
      </c>
      <c r="J24" s="112">
        <v>121567</v>
      </c>
      <c r="K24" s="112">
        <v>122136</v>
      </c>
      <c r="L24" s="197"/>
      <c r="M24" s="8"/>
      <c r="N24" s="198">
        <f t="shared" si="0"/>
        <v>-3.9494694671995401E-3</v>
      </c>
      <c r="O24" s="199">
        <f t="shared" si="1"/>
        <v>-418</v>
      </c>
      <c r="P24" s="198">
        <f t="shared" si="2"/>
        <v>1.1430577030705935E-2</v>
      </c>
      <c r="Q24" s="199">
        <f t="shared" si="3"/>
        <v>1205</v>
      </c>
      <c r="R24" s="198">
        <f t="shared" si="4"/>
        <v>1.6797343937575038E-2</v>
      </c>
      <c r="S24" s="199">
        <f t="shared" si="5"/>
        <v>1791</v>
      </c>
      <c r="T24" s="198">
        <f t="shared" si="6"/>
        <v>4.9882396347368907E-2</v>
      </c>
      <c r="U24" s="199">
        <f t="shared" si="7"/>
        <v>5408</v>
      </c>
      <c r="V24" s="198">
        <f t="shared" si="8"/>
        <v>3.1628054083972401E-2</v>
      </c>
      <c r="W24" s="199">
        <f t="shared" si="9"/>
        <v>3600</v>
      </c>
      <c r="X24" s="198">
        <f t="shared" si="10"/>
        <v>3.5291212113470083E-2</v>
      </c>
      <c r="Y24" s="199">
        <f t="shared" si="11"/>
        <v>4144</v>
      </c>
      <c r="Z24" s="198">
        <v>1.6216396116052412E-2</v>
      </c>
      <c r="AA24" s="199">
        <v>1949</v>
      </c>
    </row>
    <row r="25" spans="2:27">
      <c r="B25" s="169" t="s">
        <v>104</v>
      </c>
      <c r="D25" s="42">
        <v>15370</v>
      </c>
      <c r="E25" s="112">
        <v>14678</v>
      </c>
      <c r="F25" s="112">
        <v>15446</v>
      </c>
      <c r="G25" s="112">
        <v>14352</v>
      </c>
      <c r="H25" s="112">
        <v>14615</v>
      </c>
      <c r="I25" s="112">
        <v>14692</v>
      </c>
      <c r="J25" s="112">
        <v>14968</v>
      </c>
      <c r="K25" s="112">
        <v>15391</v>
      </c>
      <c r="L25" s="197"/>
      <c r="M25" s="8"/>
      <c r="N25" s="198">
        <f t="shared" si="0"/>
        <v>-4.5022771633051351E-2</v>
      </c>
      <c r="O25" s="199">
        <f t="shared" si="1"/>
        <v>-692</v>
      </c>
      <c r="P25" s="198">
        <f t="shared" si="2"/>
        <v>5.2323204796293821E-2</v>
      </c>
      <c r="Q25" s="199">
        <f t="shared" si="3"/>
        <v>768</v>
      </c>
      <c r="R25" s="198">
        <f t="shared" si="4"/>
        <v>-7.0827398679269682E-2</v>
      </c>
      <c r="S25" s="199">
        <f t="shared" si="5"/>
        <v>-1094</v>
      </c>
      <c r="T25" s="198">
        <f t="shared" si="6"/>
        <v>1.8324972129319939E-2</v>
      </c>
      <c r="U25" s="199">
        <f t="shared" si="7"/>
        <v>263</v>
      </c>
      <c r="V25" s="198">
        <f t="shared" si="8"/>
        <v>5.2685596989394679E-3</v>
      </c>
      <c r="W25" s="199">
        <f t="shared" si="9"/>
        <v>77</v>
      </c>
      <c r="X25" s="198">
        <f t="shared" si="10"/>
        <v>1.8785733732643584E-2</v>
      </c>
      <c r="Y25" s="199">
        <f t="shared" si="11"/>
        <v>276</v>
      </c>
      <c r="Z25" s="198">
        <v>4.1974138514657033E-2</v>
      </c>
      <c r="AA25" s="199">
        <v>620</v>
      </c>
    </row>
    <row r="26" spans="2:27">
      <c r="B26" s="169" t="s">
        <v>105</v>
      </c>
      <c r="D26" s="42">
        <v>1864</v>
      </c>
      <c r="E26" s="112">
        <v>1873</v>
      </c>
      <c r="F26" s="112">
        <v>1963</v>
      </c>
      <c r="G26" s="112">
        <v>2135</v>
      </c>
      <c r="H26" s="112">
        <v>2223</v>
      </c>
      <c r="I26" s="112">
        <v>2396</v>
      </c>
      <c r="J26" s="112">
        <v>2534</v>
      </c>
      <c r="K26" s="112">
        <v>2510</v>
      </c>
      <c r="L26" s="197"/>
      <c r="M26" s="8"/>
      <c r="N26" s="198">
        <f t="shared" si="0"/>
        <v>4.828326180257525E-3</v>
      </c>
      <c r="O26" s="199">
        <f t="shared" si="1"/>
        <v>9</v>
      </c>
      <c r="P26" s="198">
        <f t="shared" si="2"/>
        <v>4.8051254671649835E-2</v>
      </c>
      <c r="Q26" s="199">
        <f t="shared" si="3"/>
        <v>90</v>
      </c>
      <c r="R26" s="198">
        <f t="shared" si="4"/>
        <v>8.7620988283239942E-2</v>
      </c>
      <c r="S26" s="199">
        <f t="shared" si="5"/>
        <v>172</v>
      </c>
      <c r="T26" s="198">
        <f t="shared" si="6"/>
        <v>4.1217798594847865E-2</v>
      </c>
      <c r="U26" s="199">
        <f t="shared" si="7"/>
        <v>88</v>
      </c>
      <c r="V26" s="198">
        <f t="shared" si="8"/>
        <v>7.7822762033288306E-2</v>
      </c>
      <c r="W26" s="199">
        <f t="shared" si="9"/>
        <v>173</v>
      </c>
      <c r="X26" s="198">
        <f t="shared" si="10"/>
        <v>5.7595993322203665E-2</v>
      </c>
      <c r="Y26" s="199">
        <f t="shared" si="11"/>
        <v>138</v>
      </c>
      <c r="Z26" s="198">
        <v>2.396166134185362E-3</v>
      </c>
      <c r="AA26" s="199">
        <v>6</v>
      </c>
    </row>
    <row r="27" spans="2:27">
      <c r="B27" s="169" t="s">
        <v>106</v>
      </c>
      <c r="D27" s="42">
        <v>2471</v>
      </c>
      <c r="E27" s="112">
        <v>2432</v>
      </c>
      <c r="F27" s="112">
        <v>2484</v>
      </c>
      <c r="G27" s="112">
        <v>2573</v>
      </c>
      <c r="H27" s="112">
        <v>2821</v>
      </c>
      <c r="I27" s="112">
        <v>3008</v>
      </c>
      <c r="J27" s="112">
        <v>3241</v>
      </c>
      <c r="K27" s="112">
        <v>3328</v>
      </c>
      <c r="L27" s="197"/>
      <c r="M27" s="8"/>
      <c r="N27" s="198">
        <f t="shared" si="0"/>
        <v>-1.5783083771752304E-2</v>
      </c>
      <c r="O27" s="199">
        <f t="shared" si="1"/>
        <v>-39</v>
      </c>
      <c r="P27" s="198">
        <f t="shared" si="2"/>
        <v>2.1381578947368363E-2</v>
      </c>
      <c r="Q27" s="199">
        <f t="shared" si="3"/>
        <v>52</v>
      </c>
      <c r="R27" s="198">
        <f t="shared" si="4"/>
        <v>3.582930756843794E-2</v>
      </c>
      <c r="S27" s="199">
        <f t="shared" si="5"/>
        <v>89</v>
      </c>
      <c r="T27" s="198">
        <f t="shared" si="6"/>
        <v>9.6385542168674787E-2</v>
      </c>
      <c r="U27" s="199">
        <f t="shared" si="7"/>
        <v>248</v>
      </c>
      <c r="V27" s="198">
        <f t="shared" si="8"/>
        <v>6.6288550159517845E-2</v>
      </c>
      <c r="W27" s="199">
        <f t="shared" si="9"/>
        <v>187</v>
      </c>
      <c r="X27" s="198">
        <f t="shared" si="10"/>
        <v>7.7460106382978733E-2</v>
      </c>
      <c r="Y27" s="199">
        <f t="shared" si="11"/>
        <v>233</v>
      </c>
      <c r="Z27" s="198">
        <v>5.5837563451776713E-2</v>
      </c>
      <c r="AA27" s="199">
        <v>176</v>
      </c>
    </row>
    <row r="28" spans="2:27">
      <c r="B28" s="31" t="s">
        <v>49</v>
      </c>
      <c r="D28" s="63">
        <v>1735551</v>
      </c>
      <c r="E28" s="63">
        <v>1709394</v>
      </c>
      <c r="F28" s="63">
        <v>1768008</v>
      </c>
      <c r="G28" s="63">
        <v>1850208</v>
      </c>
      <c r="H28" s="63">
        <v>1944185</v>
      </c>
      <c r="I28" s="63">
        <v>2037769</v>
      </c>
      <c r="J28" s="63">
        <v>2217055</v>
      </c>
      <c r="K28" s="63">
        <v>2304208</v>
      </c>
      <c r="L28" s="64"/>
      <c r="M28" s="11"/>
      <c r="N28" s="200">
        <f t="shared" si="0"/>
        <v>-1.507129436127197E-2</v>
      </c>
      <c r="O28" s="62">
        <f t="shared" si="1"/>
        <v>-26157</v>
      </c>
      <c r="P28" s="200">
        <f t="shared" si="2"/>
        <v>3.4289344644944375E-2</v>
      </c>
      <c r="Q28" s="62">
        <f t="shared" si="3"/>
        <v>58614</v>
      </c>
      <c r="R28" s="200">
        <f t="shared" si="4"/>
        <v>4.6493002294107244E-2</v>
      </c>
      <c r="S28" s="62">
        <f t="shared" si="5"/>
        <v>82200</v>
      </c>
      <c r="T28" s="200">
        <f t="shared" si="6"/>
        <v>5.0792667635206401E-2</v>
      </c>
      <c r="U28" s="62">
        <f t="shared" si="7"/>
        <v>93977</v>
      </c>
      <c r="V28" s="200">
        <f t="shared" si="8"/>
        <v>4.8135336914953974E-2</v>
      </c>
      <c r="W28" s="62">
        <f t="shared" si="9"/>
        <v>93584</v>
      </c>
      <c r="X28" s="200">
        <f t="shared" si="10"/>
        <v>8.798151311556901E-2</v>
      </c>
      <c r="Y28" s="62">
        <f t="shared" si="11"/>
        <v>179286</v>
      </c>
      <c r="Z28" s="200">
        <v>8.6412954304994294E-2</v>
      </c>
      <c r="AA28" s="62">
        <v>183276</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7E9126D6-4196-4095-873E-CCD237C765A6}">
          <x14:colorSeries rgb="FF376092"/>
          <x14:colorNegative rgb="FFD00000"/>
          <x14:colorAxis rgb="FF000000"/>
          <x14:colorMarkers rgb="FFD00000"/>
          <x14:colorFirst rgb="FFD00000"/>
          <x14:colorLast rgb="FFD00000"/>
          <x14:colorHigh rgb="FFD00000"/>
          <x14:colorLow rgb="FFD00000"/>
          <x14:sparklines>
            <x14:sparkline>
              <xm:f>EVO_resol!$D$9:$K$9</xm:f>
              <xm:sqref>L9</xm:sqref>
            </x14:sparkline>
            <x14:sparkline>
              <xm:f>EVO_resol!$D$10:$K$10</xm:f>
              <xm:sqref>L10</xm:sqref>
            </x14:sparkline>
            <x14:sparkline>
              <xm:f>EVO_resol!$D$11:$K$11</xm:f>
              <xm:sqref>L11</xm:sqref>
            </x14:sparkline>
            <x14:sparkline>
              <xm:f>EVO_resol!$D$12:$K$12</xm:f>
              <xm:sqref>L12</xm:sqref>
            </x14:sparkline>
            <x14:sparkline>
              <xm:f>EVO_resol!$D$13:$K$13</xm:f>
              <xm:sqref>L13</xm:sqref>
            </x14:sparkline>
            <x14:sparkline>
              <xm:f>EVO_resol!$D$14:$K$14</xm:f>
              <xm:sqref>L14</xm:sqref>
            </x14:sparkline>
            <x14:sparkline>
              <xm:f>EVO_resol!$D$15:$K$15</xm:f>
              <xm:sqref>L15</xm:sqref>
            </x14:sparkline>
            <x14:sparkline>
              <xm:f>EVO_resol!$D$16:$K$16</xm:f>
              <xm:sqref>L16</xm:sqref>
            </x14:sparkline>
            <x14:sparkline>
              <xm:f>EVO_resol!$D$17:$K$17</xm:f>
              <xm:sqref>L17</xm:sqref>
            </x14:sparkline>
            <x14:sparkline>
              <xm:f>EVO_resol!$D$18:$K$18</xm:f>
              <xm:sqref>L18</xm:sqref>
            </x14:sparkline>
            <x14:sparkline>
              <xm:f>EVO_resol!$D$19:$K$19</xm:f>
              <xm:sqref>L19</xm:sqref>
            </x14:sparkline>
            <x14:sparkline>
              <xm:f>EVO_resol!$D$20:$K$20</xm:f>
              <xm:sqref>L20</xm:sqref>
            </x14:sparkline>
            <x14:sparkline>
              <xm:f>EVO_resol!$D$21:$K$21</xm:f>
              <xm:sqref>L21</xm:sqref>
            </x14:sparkline>
            <x14:sparkline>
              <xm:f>EVO_resol!$D$22:$K$22</xm:f>
              <xm:sqref>L22</xm:sqref>
            </x14:sparkline>
            <x14:sparkline>
              <xm:f>EVO_resol!$D$23:$K$23</xm:f>
              <xm:sqref>L23</xm:sqref>
            </x14:sparkline>
            <x14:sparkline>
              <xm:f>EVO_resol!$D$24:$K$24</xm:f>
              <xm:sqref>L24</xm:sqref>
            </x14:sparkline>
            <x14:sparkline>
              <xm:f>EVO_resol!$D$25:$K$25</xm:f>
              <xm:sqref>L25</xm:sqref>
            </x14:sparkline>
            <x14:sparkline>
              <xm:f>EVO_resol!$D$26:$K$26</xm:f>
              <xm:sqref>L26</xm:sqref>
            </x14:sparkline>
            <x14:sparkline>
              <xm:f>EVO_resol!$D$27:$K$27</xm:f>
              <xm:sqref>L27</xm:sqref>
            </x14:sparkline>
            <x14:sparkline>
              <xm:f>EVO_resol!$D$28:$K$28</xm:f>
              <xm:sqref>L28</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261</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84</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247</v>
      </c>
      <c r="J8" s="211"/>
      <c r="L8" s="259" t="s">
        <v>69</v>
      </c>
      <c r="M8" s="211"/>
      <c r="N8" s="257" t="s">
        <v>247</v>
      </c>
      <c r="O8" s="211"/>
      <c r="Q8" s="259" t="s">
        <v>69</v>
      </c>
      <c r="R8" s="211"/>
      <c r="S8" s="257" t="s">
        <v>247</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12</v>
      </c>
      <c r="E11" s="165">
        <v>8.9245872378402494E-2</v>
      </c>
      <c r="G11" s="150">
        <v>9</v>
      </c>
      <c r="H11" s="165">
        <v>75</v>
      </c>
      <c r="I11" s="150">
        <v>8</v>
      </c>
      <c r="J11" s="165">
        <v>88.888888888888886</v>
      </c>
      <c r="L11" s="150">
        <v>3</v>
      </c>
      <c r="M11" s="165">
        <v>25</v>
      </c>
      <c r="N11" s="150">
        <v>3</v>
      </c>
      <c r="O11" s="165">
        <v>100</v>
      </c>
      <c r="Q11" s="150">
        <v>0</v>
      </c>
      <c r="R11" s="165">
        <v>0</v>
      </c>
      <c r="S11" s="150">
        <v>0</v>
      </c>
      <c r="T11" s="165">
        <v>0</v>
      </c>
    </row>
    <row r="12" spans="1:20">
      <c r="B12" s="153" t="s">
        <v>89</v>
      </c>
      <c r="D12" s="154">
        <v>0</v>
      </c>
      <c r="E12" s="166">
        <v>0</v>
      </c>
      <c r="G12" s="154">
        <v>0</v>
      </c>
      <c r="H12" s="166">
        <v>0</v>
      </c>
      <c r="I12" s="154">
        <v>0</v>
      </c>
      <c r="J12" s="166">
        <v>0</v>
      </c>
      <c r="L12" s="154">
        <v>0</v>
      </c>
      <c r="M12" s="166">
        <v>0</v>
      </c>
      <c r="N12" s="154">
        <v>0</v>
      </c>
      <c r="O12" s="166">
        <v>0</v>
      </c>
      <c r="Q12" s="154">
        <v>0</v>
      </c>
      <c r="R12" s="166">
        <v>0</v>
      </c>
      <c r="S12" s="154">
        <v>0</v>
      </c>
      <c r="T12" s="166">
        <v>0</v>
      </c>
    </row>
    <row r="13" spans="1:20">
      <c r="B13" s="153" t="s">
        <v>90</v>
      </c>
      <c r="D13" s="154">
        <v>32</v>
      </c>
      <c r="E13" s="166">
        <v>0.23798899300907331</v>
      </c>
      <c r="G13" s="154">
        <v>13</v>
      </c>
      <c r="H13" s="166">
        <v>40.625</v>
      </c>
      <c r="I13" s="154">
        <v>10</v>
      </c>
      <c r="J13" s="166">
        <v>76.923076923076934</v>
      </c>
      <c r="L13" s="154">
        <v>8</v>
      </c>
      <c r="M13" s="166">
        <v>25</v>
      </c>
      <c r="N13" s="154">
        <v>6</v>
      </c>
      <c r="O13" s="166">
        <v>75</v>
      </c>
      <c r="Q13" s="154">
        <v>11</v>
      </c>
      <c r="R13" s="166">
        <v>34.375</v>
      </c>
      <c r="S13" s="154">
        <v>8</v>
      </c>
      <c r="T13" s="166">
        <v>72.727272727272734</v>
      </c>
    </row>
    <row r="14" spans="1:20">
      <c r="B14" s="153" t="s">
        <v>91</v>
      </c>
      <c r="D14" s="154">
        <v>0</v>
      </c>
      <c r="E14" s="166">
        <v>0</v>
      </c>
      <c r="G14" s="154">
        <v>0</v>
      </c>
      <c r="H14" s="166">
        <v>0</v>
      </c>
      <c r="I14" s="154">
        <v>0</v>
      </c>
      <c r="J14" s="166">
        <v>0</v>
      </c>
      <c r="L14" s="154">
        <v>0</v>
      </c>
      <c r="M14" s="166">
        <v>0</v>
      </c>
      <c r="N14" s="154">
        <v>0</v>
      </c>
      <c r="O14" s="166">
        <v>0</v>
      </c>
      <c r="Q14" s="154">
        <v>0</v>
      </c>
      <c r="R14" s="166">
        <v>0</v>
      </c>
      <c r="S14" s="154">
        <v>0</v>
      </c>
      <c r="T14" s="166">
        <v>0</v>
      </c>
    </row>
    <row r="15" spans="1:20">
      <c r="B15" s="153" t="s">
        <v>92</v>
      </c>
      <c r="D15" s="154">
        <v>558</v>
      </c>
      <c r="E15" s="166">
        <v>4.1499330655957163</v>
      </c>
      <c r="G15" s="154">
        <v>348</v>
      </c>
      <c r="H15" s="166">
        <v>62.365591397849457</v>
      </c>
      <c r="I15" s="154">
        <v>269</v>
      </c>
      <c r="J15" s="166">
        <v>77.298850574712645</v>
      </c>
      <c r="L15" s="154">
        <v>158</v>
      </c>
      <c r="M15" s="166">
        <v>28.31541218637993</v>
      </c>
      <c r="N15" s="154">
        <v>111</v>
      </c>
      <c r="O15" s="166">
        <v>70.25316455696202</v>
      </c>
      <c r="Q15" s="154">
        <v>52</v>
      </c>
      <c r="R15" s="166">
        <v>9.3189964157706093</v>
      </c>
      <c r="S15" s="154">
        <v>37</v>
      </c>
      <c r="T15" s="166">
        <v>71.15384615384616</v>
      </c>
    </row>
    <row r="16" spans="1:20">
      <c r="B16" s="153" t="s">
        <v>93</v>
      </c>
      <c r="D16" s="154">
        <v>0</v>
      </c>
      <c r="E16" s="166">
        <v>0</v>
      </c>
      <c r="G16" s="154">
        <v>0</v>
      </c>
      <c r="H16" s="166">
        <v>0</v>
      </c>
      <c r="I16" s="154">
        <v>0</v>
      </c>
      <c r="J16" s="166">
        <v>0</v>
      </c>
      <c r="L16" s="154">
        <v>0</v>
      </c>
      <c r="M16" s="166">
        <v>0</v>
      </c>
      <c r="N16" s="154">
        <v>0</v>
      </c>
      <c r="O16" s="166">
        <v>0</v>
      </c>
      <c r="Q16" s="154">
        <v>0</v>
      </c>
      <c r="R16" s="166">
        <v>0</v>
      </c>
      <c r="S16" s="154">
        <v>0</v>
      </c>
      <c r="T16" s="166">
        <v>0</v>
      </c>
    </row>
    <row r="17" spans="2:20">
      <c r="B17" s="153" t="s">
        <v>94</v>
      </c>
      <c r="D17" s="154">
        <v>3388</v>
      </c>
      <c r="E17" s="166">
        <v>25.19708463483564</v>
      </c>
      <c r="G17" s="154">
        <v>646</v>
      </c>
      <c r="H17" s="166">
        <v>19.06729634002361</v>
      </c>
      <c r="I17" s="154">
        <v>475</v>
      </c>
      <c r="J17" s="166">
        <v>73.529411764705884</v>
      </c>
      <c r="L17" s="154">
        <v>1086</v>
      </c>
      <c r="M17" s="166">
        <v>32.054309327036599</v>
      </c>
      <c r="N17" s="154">
        <v>728</v>
      </c>
      <c r="O17" s="166">
        <v>67.03499079189686</v>
      </c>
      <c r="Q17" s="154">
        <v>1656</v>
      </c>
      <c r="R17" s="166">
        <v>48.878394332939791</v>
      </c>
      <c r="S17" s="154">
        <v>1071</v>
      </c>
      <c r="T17" s="166">
        <v>64.673913043478265</v>
      </c>
    </row>
    <row r="18" spans="2:20">
      <c r="B18" s="153" t="s">
        <v>95</v>
      </c>
      <c r="D18" s="154">
        <v>19</v>
      </c>
      <c r="E18" s="166">
        <v>0.1413059645991373</v>
      </c>
      <c r="G18" s="154">
        <v>13</v>
      </c>
      <c r="H18" s="166">
        <v>68.421052631578945</v>
      </c>
      <c r="I18" s="154">
        <v>11</v>
      </c>
      <c r="J18" s="166">
        <v>84.615384615384613</v>
      </c>
      <c r="L18" s="154">
        <v>5</v>
      </c>
      <c r="M18" s="166">
        <v>26.315789473684209</v>
      </c>
      <c r="N18" s="154">
        <v>4</v>
      </c>
      <c r="O18" s="166">
        <v>80</v>
      </c>
      <c r="Q18" s="154">
        <v>1</v>
      </c>
      <c r="R18" s="166">
        <v>5.2631578947368416</v>
      </c>
      <c r="S18" s="154">
        <v>1</v>
      </c>
      <c r="T18" s="166">
        <v>100</v>
      </c>
    </row>
    <row r="19" spans="2:20">
      <c r="B19" s="153" t="s">
        <v>96</v>
      </c>
      <c r="D19" s="154">
        <v>84</v>
      </c>
      <c r="E19" s="166">
        <v>0.62472110664881753</v>
      </c>
      <c r="G19" s="154">
        <v>60</v>
      </c>
      <c r="H19" s="166">
        <v>71.428571428571431</v>
      </c>
      <c r="I19" s="154">
        <v>50</v>
      </c>
      <c r="J19" s="166">
        <v>83.333333333333343</v>
      </c>
      <c r="L19" s="154">
        <v>17</v>
      </c>
      <c r="M19" s="166">
        <v>20.238095238095241</v>
      </c>
      <c r="N19" s="154">
        <v>16</v>
      </c>
      <c r="O19" s="166">
        <v>94.117647058823522</v>
      </c>
      <c r="Q19" s="154">
        <v>7</v>
      </c>
      <c r="R19" s="166">
        <v>8.3333333333333321</v>
      </c>
      <c r="S19" s="154">
        <v>7</v>
      </c>
      <c r="T19" s="166">
        <v>100</v>
      </c>
    </row>
    <row r="20" spans="2:20">
      <c r="B20" s="153" t="s">
        <v>97</v>
      </c>
      <c r="D20" s="154">
        <v>1267</v>
      </c>
      <c r="E20" s="166">
        <v>9.4228766919529967</v>
      </c>
      <c r="G20" s="154">
        <v>420</v>
      </c>
      <c r="H20" s="166">
        <v>33.149171270718227</v>
      </c>
      <c r="I20" s="154">
        <v>264</v>
      </c>
      <c r="J20" s="166">
        <v>62.857142857142847</v>
      </c>
      <c r="L20" s="154">
        <v>631</v>
      </c>
      <c r="M20" s="166">
        <v>49.802683504340962</v>
      </c>
      <c r="N20" s="154">
        <v>479</v>
      </c>
      <c r="O20" s="166">
        <v>75.91125198098257</v>
      </c>
      <c r="Q20" s="154">
        <v>216</v>
      </c>
      <c r="R20" s="166">
        <v>17.048145224940811</v>
      </c>
      <c r="S20" s="154">
        <v>169</v>
      </c>
      <c r="T20" s="166">
        <v>78.240740740740748</v>
      </c>
    </row>
    <row r="21" spans="2:20">
      <c r="B21" s="153" t="s">
        <v>98</v>
      </c>
      <c r="D21" s="154">
        <v>0</v>
      </c>
      <c r="E21" s="166">
        <v>0</v>
      </c>
      <c r="G21" s="154">
        <v>0</v>
      </c>
      <c r="H21" s="166">
        <v>0</v>
      </c>
      <c r="I21" s="154">
        <v>0</v>
      </c>
      <c r="J21" s="166">
        <v>0</v>
      </c>
      <c r="L21" s="154">
        <v>0</v>
      </c>
      <c r="M21" s="166">
        <v>0</v>
      </c>
      <c r="N21" s="154">
        <v>0</v>
      </c>
      <c r="O21" s="166">
        <v>0</v>
      </c>
      <c r="Q21" s="154">
        <v>0</v>
      </c>
      <c r="R21" s="166">
        <v>0</v>
      </c>
      <c r="S21" s="154">
        <v>0</v>
      </c>
      <c r="T21" s="166">
        <v>0</v>
      </c>
    </row>
    <row r="22" spans="2:20">
      <c r="B22" s="153" t="s">
        <v>99</v>
      </c>
      <c r="D22" s="154">
        <v>146</v>
      </c>
      <c r="E22" s="166">
        <v>1.085824780603897</v>
      </c>
      <c r="G22" s="154">
        <v>90</v>
      </c>
      <c r="H22" s="166">
        <v>61.643835616438359</v>
      </c>
      <c r="I22" s="154">
        <v>70</v>
      </c>
      <c r="J22" s="166">
        <v>77.777777777777786</v>
      </c>
      <c r="L22" s="154">
        <v>54</v>
      </c>
      <c r="M22" s="166">
        <v>36.986301369863007</v>
      </c>
      <c r="N22" s="154">
        <v>45</v>
      </c>
      <c r="O22" s="166">
        <v>83.333333333333343</v>
      </c>
      <c r="Q22" s="154">
        <v>2</v>
      </c>
      <c r="R22" s="166">
        <v>1.3698630136986301</v>
      </c>
      <c r="S22" s="154">
        <v>2</v>
      </c>
      <c r="T22" s="166">
        <v>100</v>
      </c>
    </row>
    <row r="23" spans="2:20">
      <c r="B23" s="153" t="s">
        <v>100</v>
      </c>
      <c r="D23" s="154">
        <v>97</v>
      </c>
      <c r="E23" s="166">
        <v>0.72140413505875356</v>
      </c>
      <c r="G23" s="154">
        <v>68</v>
      </c>
      <c r="H23" s="166">
        <v>70.103092783505147</v>
      </c>
      <c r="I23" s="154">
        <v>58</v>
      </c>
      <c r="J23" s="166">
        <v>85.294117647058826</v>
      </c>
      <c r="L23" s="154">
        <v>23</v>
      </c>
      <c r="M23" s="166">
        <v>23.711340206185561</v>
      </c>
      <c r="N23" s="154">
        <v>22</v>
      </c>
      <c r="O23" s="166">
        <v>95.652173913043484</v>
      </c>
      <c r="Q23" s="154">
        <v>6</v>
      </c>
      <c r="R23" s="166">
        <v>6.1855670103092786</v>
      </c>
      <c r="S23" s="154">
        <v>6</v>
      </c>
      <c r="T23" s="166">
        <v>100</v>
      </c>
    </row>
    <row r="24" spans="2:20">
      <c r="B24" s="153" t="s">
        <v>101</v>
      </c>
      <c r="D24" s="154">
        <v>6</v>
      </c>
      <c r="E24" s="166">
        <v>4.4622936189201247E-2</v>
      </c>
      <c r="G24" s="154">
        <v>2</v>
      </c>
      <c r="H24" s="166">
        <v>33.333333333333329</v>
      </c>
      <c r="I24" s="154">
        <v>1</v>
      </c>
      <c r="J24" s="166">
        <v>50</v>
      </c>
      <c r="L24" s="154">
        <v>2</v>
      </c>
      <c r="M24" s="166">
        <v>33.333333333333329</v>
      </c>
      <c r="N24" s="154">
        <v>0</v>
      </c>
      <c r="O24" s="166">
        <v>0</v>
      </c>
      <c r="Q24" s="154">
        <v>2</v>
      </c>
      <c r="R24" s="166">
        <v>33.333333333333329</v>
      </c>
      <c r="S24" s="154">
        <v>2</v>
      </c>
      <c r="T24" s="166">
        <v>100</v>
      </c>
    </row>
    <row r="25" spans="2:20">
      <c r="B25" s="153" t="s">
        <v>102</v>
      </c>
      <c r="D25" s="154">
        <v>39</v>
      </c>
      <c r="E25" s="166">
        <v>0.29004908522980821</v>
      </c>
      <c r="G25" s="154">
        <v>12</v>
      </c>
      <c r="H25" s="166">
        <v>30.76923076923077</v>
      </c>
      <c r="I25" s="154">
        <v>9</v>
      </c>
      <c r="J25" s="166">
        <v>75</v>
      </c>
      <c r="L25" s="154">
        <v>15</v>
      </c>
      <c r="M25" s="166">
        <v>38.461538461538467</v>
      </c>
      <c r="N25" s="154">
        <v>10</v>
      </c>
      <c r="O25" s="166">
        <v>66.666666666666657</v>
      </c>
      <c r="Q25" s="154">
        <v>12</v>
      </c>
      <c r="R25" s="166">
        <v>30.76923076923077</v>
      </c>
      <c r="S25" s="154">
        <v>7</v>
      </c>
      <c r="T25" s="166">
        <v>58.333333333333343</v>
      </c>
    </row>
    <row r="26" spans="2:20">
      <c r="B26" s="153" t="s">
        <v>103</v>
      </c>
      <c r="D26" s="154">
        <v>7798</v>
      </c>
      <c r="E26" s="166">
        <v>57.994942733898547</v>
      </c>
      <c r="G26" s="154">
        <v>2064</v>
      </c>
      <c r="H26" s="166">
        <v>26.46832521159271</v>
      </c>
      <c r="I26" s="154">
        <v>751</v>
      </c>
      <c r="J26" s="166">
        <v>36.38565891472868</v>
      </c>
      <c r="L26" s="154">
        <v>2830</v>
      </c>
      <c r="M26" s="166">
        <v>36.29135675814311</v>
      </c>
      <c r="N26" s="154">
        <v>926</v>
      </c>
      <c r="O26" s="166">
        <v>32.720848056537108</v>
      </c>
      <c r="Q26" s="154">
        <v>2904</v>
      </c>
      <c r="R26" s="166">
        <v>37.24031803026417</v>
      </c>
      <c r="S26" s="154">
        <v>1051</v>
      </c>
      <c r="T26" s="166">
        <v>36.191460055096421</v>
      </c>
    </row>
    <row r="27" spans="2:20">
      <c r="B27" s="153" t="s">
        <v>104</v>
      </c>
      <c r="D27" s="154">
        <v>0</v>
      </c>
      <c r="E27" s="166">
        <v>0</v>
      </c>
      <c r="G27" s="154">
        <v>0</v>
      </c>
      <c r="H27" s="166">
        <v>0</v>
      </c>
      <c r="I27" s="154">
        <v>0</v>
      </c>
      <c r="J27" s="166">
        <v>0</v>
      </c>
      <c r="L27" s="154">
        <v>0</v>
      </c>
      <c r="M27" s="166">
        <v>0</v>
      </c>
      <c r="N27" s="154">
        <v>0</v>
      </c>
      <c r="O27" s="166">
        <v>0</v>
      </c>
      <c r="Q27" s="154">
        <v>0</v>
      </c>
      <c r="R27" s="166">
        <v>0</v>
      </c>
      <c r="S27" s="154">
        <v>0</v>
      </c>
      <c r="T27" s="166">
        <v>0</v>
      </c>
    </row>
    <row r="28" spans="2:20">
      <c r="B28" s="153" t="s">
        <v>105</v>
      </c>
      <c r="D28" s="154">
        <v>0</v>
      </c>
      <c r="E28" s="166">
        <v>0</v>
      </c>
      <c r="G28" s="154">
        <v>0</v>
      </c>
      <c r="H28" s="166">
        <v>0</v>
      </c>
      <c r="I28" s="154">
        <v>0</v>
      </c>
      <c r="J28" s="166">
        <v>0</v>
      </c>
      <c r="L28" s="154">
        <v>0</v>
      </c>
      <c r="M28" s="166">
        <v>0</v>
      </c>
      <c r="N28" s="154">
        <v>0</v>
      </c>
      <c r="O28" s="166">
        <v>0</v>
      </c>
      <c r="Q28" s="154">
        <v>0</v>
      </c>
      <c r="R28" s="166">
        <v>0</v>
      </c>
      <c r="S28" s="154">
        <v>0</v>
      </c>
      <c r="T28" s="166">
        <v>0</v>
      </c>
    </row>
    <row r="29" spans="2:20">
      <c r="B29" s="157" t="s">
        <v>106</v>
      </c>
      <c r="D29" s="158">
        <v>0</v>
      </c>
      <c r="E29" s="167">
        <v>0</v>
      </c>
      <c r="G29" s="158">
        <v>0</v>
      </c>
      <c r="H29" s="167">
        <v>0</v>
      </c>
      <c r="I29" s="158">
        <v>0</v>
      </c>
      <c r="J29" s="167">
        <v>0</v>
      </c>
      <c r="L29" s="158">
        <v>0</v>
      </c>
      <c r="M29" s="167">
        <v>0</v>
      </c>
      <c r="N29" s="158">
        <v>0</v>
      </c>
      <c r="O29" s="167">
        <v>0</v>
      </c>
      <c r="Q29" s="158">
        <v>0</v>
      </c>
      <c r="R29" s="167">
        <v>0</v>
      </c>
      <c r="S29" s="158">
        <v>0</v>
      </c>
      <c r="T29" s="167">
        <v>0</v>
      </c>
    </row>
    <row r="30" spans="2:20" ht="8" customHeight="1"/>
    <row r="31" spans="2:20">
      <c r="B31" s="161" t="s">
        <v>49</v>
      </c>
      <c r="D31" s="162">
        <v>13446</v>
      </c>
      <c r="E31" s="168">
        <v>100</v>
      </c>
      <c r="G31" s="162">
        <v>3745</v>
      </c>
      <c r="H31" s="168">
        <v>27.85214933809311</v>
      </c>
      <c r="I31" s="162">
        <v>1976</v>
      </c>
      <c r="J31" s="168">
        <v>52.763684913217617</v>
      </c>
      <c r="L31" s="162">
        <v>4832</v>
      </c>
      <c r="M31" s="168">
        <v>35.936337944370067</v>
      </c>
      <c r="N31" s="162">
        <v>2350</v>
      </c>
      <c r="O31" s="168">
        <v>48.634105960264897</v>
      </c>
      <c r="Q31" s="162">
        <v>4869</v>
      </c>
      <c r="R31" s="168">
        <v>36.211512717536813</v>
      </c>
      <c r="S31" s="162">
        <v>2361</v>
      </c>
      <c r="T31" s="168">
        <v>48.49044978434997</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20" width="8" customWidth="1"/>
  </cols>
  <sheetData>
    <row r="1" spans="1:16" ht="15" customHeight="1"/>
    <row r="2" spans="1:16" ht="52.5" customHeight="1"/>
    <row r="3" spans="1:16" ht="23.5" customHeight="1">
      <c r="A3" s="201" t="s">
        <v>262</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263</v>
      </c>
      <c r="D6" s="265"/>
      <c r="E6" s="265"/>
      <c r="F6" s="265"/>
      <c r="G6" s="265"/>
      <c r="H6" s="265"/>
      <c r="I6" s="265"/>
      <c r="J6" s="265"/>
      <c r="K6" s="265"/>
      <c r="L6" s="265"/>
      <c r="M6" s="265"/>
      <c r="N6" s="265"/>
      <c r="O6" s="265"/>
      <c r="P6" s="229"/>
    </row>
    <row r="7" spans="1:16" ht="60" customHeight="1">
      <c r="B7" s="204" t="s">
        <v>114</v>
      </c>
      <c r="C7" s="219" t="s">
        <v>171</v>
      </c>
      <c r="D7" s="211"/>
      <c r="E7" s="219" t="s">
        <v>264</v>
      </c>
      <c r="F7" s="211"/>
      <c r="G7" s="219" t="s">
        <v>265</v>
      </c>
      <c r="H7" s="211"/>
      <c r="I7" s="219" t="s">
        <v>266</v>
      </c>
      <c r="J7" s="211"/>
      <c r="K7" s="219" t="s">
        <v>267</v>
      </c>
      <c r="L7" s="211"/>
      <c r="M7" s="219" t="s">
        <v>268</v>
      </c>
      <c r="N7" s="211"/>
      <c r="O7" s="219" t="s">
        <v>269</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29" t="s">
        <v>88</v>
      </c>
      <c r="C9" s="95">
        <v>3911</v>
      </c>
      <c r="D9" s="124">
        <v>100</v>
      </c>
      <c r="E9" s="95">
        <v>0</v>
      </c>
      <c r="F9" s="124">
        <v>0</v>
      </c>
      <c r="G9" s="95">
        <v>3605</v>
      </c>
      <c r="H9" s="124">
        <v>92.18</v>
      </c>
      <c r="I9" s="95">
        <v>297</v>
      </c>
      <c r="J9" s="124">
        <v>7.59</v>
      </c>
      <c r="K9" s="95">
        <v>9</v>
      </c>
      <c r="L9" s="124">
        <v>0.23</v>
      </c>
      <c r="M9" s="95">
        <v>0</v>
      </c>
      <c r="N9" s="124">
        <v>0</v>
      </c>
      <c r="O9" s="95">
        <v>0</v>
      </c>
      <c r="P9" s="124">
        <v>0</v>
      </c>
    </row>
    <row r="10" spans="1:16">
      <c r="B10" s="169" t="s">
        <v>89</v>
      </c>
      <c r="C10" s="72">
        <v>11227</v>
      </c>
      <c r="D10" s="125">
        <v>100</v>
      </c>
      <c r="E10" s="72">
        <v>0</v>
      </c>
      <c r="F10" s="125">
        <v>0</v>
      </c>
      <c r="G10" s="72">
        <v>8584</v>
      </c>
      <c r="H10" s="125">
        <v>76.459999999999994</v>
      </c>
      <c r="I10" s="72">
        <v>2643</v>
      </c>
      <c r="J10" s="125">
        <v>23.54</v>
      </c>
      <c r="K10" s="72">
        <v>0</v>
      </c>
      <c r="L10" s="125">
        <v>0</v>
      </c>
      <c r="M10" s="72">
        <v>0</v>
      </c>
      <c r="N10" s="125">
        <v>0</v>
      </c>
      <c r="O10" s="72">
        <v>0</v>
      </c>
      <c r="P10" s="125">
        <v>0</v>
      </c>
    </row>
    <row r="11" spans="1:16">
      <c r="B11" s="169" t="s">
        <v>90</v>
      </c>
      <c r="C11" s="72">
        <v>5357</v>
      </c>
      <c r="D11" s="125">
        <v>100</v>
      </c>
      <c r="E11" s="72">
        <v>331</v>
      </c>
      <c r="F11" s="125">
        <v>6.18</v>
      </c>
      <c r="G11" s="72">
        <v>2904</v>
      </c>
      <c r="H11" s="125">
        <v>54.21</v>
      </c>
      <c r="I11" s="72">
        <v>556</v>
      </c>
      <c r="J11" s="125">
        <v>10.38</v>
      </c>
      <c r="K11" s="72">
        <v>1194</v>
      </c>
      <c r="L11" s="125">
        <v>22.29</v>
      </c>
      <c r="M11" s="72">
        <v>372</v>
      </c>
      <c r="N11" s="125">
        <v>6.94</v>
      </c>
      <c r="O11" s="72">
        <v>0</v>
      </c>
      <c r="P11" s="125">
        <v>0</v>
      </c>
    </row>
    <row r="12" spans="1:16">
      <c r="B12" s="169" t="s">
        <v>91</v>
      </c>
      <c r="C12" s="72">
        <v>820</v>
      </c>
      <c r="D12" s="125">
        <v>100</v>
      </c>
      <c r="E12" s="72">
        <v>0</v>
      </c>
      <c r="F12" s="125">
        <v>0</v>
      </c>
      <c r="G12" s="72">
        <v>663</v>
      </c>
      <c r="H12" s="125">
        <v>80.849999999999994</v>
      </c>
      <c r="I12" s="72">
        <v>157</v>
      </c>
      <c r="J12" s="125">
        <v>19.149999999999999</v>
      </c>
      <c r="K12" s="72">
        <v>0</v>
      </c>
      <c r="L12" s="125">
        <v>0</v>
      </c>
      <c r="M12" s="72">
        <v>0</v>
      </c>
      <c r="N12" s="125">
        <v>0</v>
      </c>
      <c r="O12" s="72">
        <v>0</v>
      </c>
      <c r="P12" s="125">
        <v>0</v>
      </c>
    </row>
    <row r="13" spans="1:16">
      <c r="B13" s="169" t="s">
        <v>92</v>
      </c>
      <c r="C13" s="72">
        <v>36597</v>
      </c>
      <c r="D13" s="125">
        <v>100</v>
      </c>
      <c r="E13" s="72">
        <v>19076</v>
      </c>
      <c r="F13" s="125">
        <v>52.12</v>
      </c>
      <c r="G13" s="72">
        <v>6266</v>
      </c>
      <c r="H13" s="125">
        <v>17.12</v>
      </c>
      <c r="I13" s="72">
        <v>4538</v>
      </c>
      <c r="J13" s="125">
        <v>12.4</v>
      </c>
      <c r="K13" s="72">
        <v>6417</v>
      </c>
      <c r="L13" s="125">
        <v>17.53</v>
      </c>
      <c r="M13" s="72">
        <v>300</v>
      </c>
      <c r="N13" s="125">
        <v>0.82</v>
      </c>
      <c r="O13" s="72">
        <v>0</v>
      </c>
      <c r="P13" s="125">
        <v>0</v>
      </c>
    </row>
    <row r="14" spans="1:16">
      <c r="B14" s="169" t="s">
        <v>93</v>
      </c>
      <c r="C14" s="72">
        <v>695</v>
      </c>
      <c r="D14" s="125">
        <v>100</v>
      </c>
      <c r="E14" s="72">
        <v>0</v>
      </c>
      <c r="F14" s="125">
        <v>0</v>
      </c>
      <c r="G14" s="72">
        <v>457</v>
      </c>
      <c r="H14" s="125">
        <v>65.760000000000005</v>
      </c>
      <c r="I14" s="72">
        <v>5</v>
      </c>
      <c r="J14" s="125">
        <v>0.72</v>
      </c>
      <c r="K14" s="72">
        <v>233</v>
      </c>
      <c r="L14" s="125">
        <v>33.53</v>
      </c>
      <c r="M14" s="72">
        <v>0</v>
      </c>
      <c r="N14" s="125">
        <v>0</v>
      </c>
      <c r="O14" s="72">
        <v>0</v>
      </c>
      <c r="P14" s="125">
        <v>0</v>
      </c>
    </row>
    <row r="15" spans="1:16">
      <c r="B15" s="169" t="s">
        <v>94</v>
      </c>
      <c r="C15" s="72">
        <v>46019</v>
      </c>
      <c r="D15" s="125">
        <v>100</v>
      </c>
      <c r="E15" s="72">
        <v>5830</v>
      </c>
      <c r="F15" s="125">
        <v>12.67</v>
      </c>
      <c r="G15" s="72">
        <v>22400</v>
      </c>
      <c r="H15" s="125">
        <v>48.68</v>
      </c>
      <c r="I15" s="72">
        <v>11980</v>
      </c>
      <c r="J15" s="125">
        <v>26.03</v>
      </c>
      <c r="K15" s="72">
        <v>5809</v>
      </c>
      <c r="L15" s="125">
        <v>12.62</v>
      </c>
      <c r="M15" s="72">
        <v>0</v>
      </c>
      <c r="N15" s="125">
        <v>0</v>
      </c>
      <c r="O15" s="72">
        <v>0</v>
      </c>
      <c r="P15" s="125">
        <v>0</v>
      </c>
    </row>
    <row r="16" spans="1:16">
      <c r="B16" s="169" t="s">
        <v>95</v>
      </c>
      <c r="C16" s="72">
        <v>12423</v>
      </c>
      <c r="D16" s="125">
        <v>100</v>
      </c>
      <c r="E16" s="72">
        <v>1396</v>
      </c>
      <c r="F16" s="125">
        <v>11.24</v>
      </c>
      <c r="G16" s="72">
        <v>8520</v>
      </c>
      <c r="H16" s="125">
        <v>68.58</v>
      </c>
      <c r="I16" s="72">
        <v>554</v>
      </c>
      <c r="J16" s="125">
        <v>4.46</v>
      </c>
      <c r="K16" s="72">
        <v>1953</v>
      </c>
      <c r="L16" s="125">
        <v>15.72</v>
      </c>
      <c r="M16" s="72">
        <v>0</v>
      </c>
      <c r="N16" s="125">
        <v>0</v>
      </c>
      <c r="O16" s="72">
        <v>0</v>
      </c>
      <c r="P16" s="125">
        <v>0</v>
      </c>
    </row>
    <row r="17" spans="2:16">
      <c r="B17" s="169" t="s">
        <v>96</v>
      </c>
      <c r="C17" s="72">
        <v>23280</v>
      </c>
      <c r="D17" s="125">
        <v>100</v>
      </c>
      <c r="E17" s="72">
        <v>5151</v>
      </c>
      <c r="F17" s="125">
        <v>22.13</v>
      </c>
      <c r="G17" s="72">
        <v>15478</v>
      </c>
      <c r="H17" s="125">
        <v>66.489999999999995</v>
      </c>
      <c r="I17" s="72">
        <v>2651</v>
      </c>
      <c r="J17" s="125">
        <v>11.39</v>
      </c>
      <c r="K17" s="72">
        <v>0</v>
      </c>
      <c r="L17" s="125">
        <v>0</v>
      </c>
      <c r="M17" s="72">
        <v>0</v>
      </c>
      <c r="N17" s="125">
        <v>0</v>
      </c>
      <c r="O17" s="72">
        <v>0</v>
      </c>
      <c r="P17" s="125">
        <v>0</v>
      </c>
    </row>
    <row r="18" spans="2:16">
      <c r="B18" s="169" t="s">
        <v>97</v>
      </c>
      <c r="C18" s="72">
        <v>28521</v>
      </c>
      <c r="D18" s="125">
        <v>100</v>
      </c>
      <c r="E18" s="72">
        <v>15300</v>
      </c>
      <c r="F18" s="125">
        <v>53.64</v>
      </c>
      <c r="G18" s="72">
        <v>8781</v>
      </c>
      <c r="H18" s="125">
        <v>30.79</v>
      </c>
      <c r="I18" s="72">
        <v>978</v>
      </c>
      <c r="J18" s="125">
        <v>3.43</v>
      </c>
      <c r="K18" s="72">
        <v>3462</v>
      </c>
      <c r="L18" s="125">
        <v>12.14</v>
      </c>
      <c r="M18" s="72">
        <v>0</v>
      </c>
      <c r="N18" s="125">
        <v>0</v>
      </c>
      <c r="O18" s="72">
        <v>0</v>
      </c>
      <c r="P18" s="125">
        <v>0</v>
      </c>
    </row>
    <row r="19" spans="2:16">
      <c r="B19" s="169" t="s">
        <v>98</v>
      </c>
      <c r="C19" s="72">
        <v>19814</v>
      </c>
      <c r="D19" s="125">
        <v>100</v>
      </c>
      <c r="E19" s="72">
        <v>13712</v>
      </c>
      <c r="F19" s="125">
        <v>69.2</v>
      </c>
      <c r="G19" s="72">
        <v>3314</v>
      </c>
      <c r="H19" s="125">
        <v>16.73</v>
      </c>
      <c r="I19" s="72">
        <v>1011</v>
      </c>
      <c r="J19" s="125">
        <v>5.0999999999999996</v>
      </c>
      <c r="K19" s="72">
        <v>1777</v>
      </c>
      <c r="L19" s="125">
        <v>8.9700000000000006</v>
      </c>
      <c r="M19" s="72">
        <v>0</v>
      </c>
      <c r="N19" s="125">
        <v>0</v>
      </c>
      <c r="O19" s="72">
        <v>0</v>
      </c>
      <c r="P19" s="125">
        <v>0</v>
      </c>
    </row>
    <row r="20" spans="2:16">
      <c r="B20" s="169" t="s">
        <v>99</v>
      </c>
      <c r="C20" s="72">
        <v>21234</v>
      </c>
      <c r="D20" s="125">
        <v>100</v>
      </c>
      <c r="E20" s="72">
        <v>6152</v>
      </c>
      <c r="F20" s="125">
        <v>28.97</v>
      </c>
      <c r="G20" s="72">
        <v>8526</v>
      </c>
      <c r="H20" s="125">
        <v>40.15</v>
      </c>
      <c r="I20" s="72">
        <v>3803</v>
      </c>
      <c r="J20" s="125">
        <v>17.91</v>
      </c>
      <c r="K20" s="72">
        <v>2753</v>
      </c>
      <c r="L20" s="125">
        <v>12.97</v>
      </c>
      <c r="M20" s="72">
        <v>0</v>
      </c>
      <c r="N20" s="125">
        <v>0</v>
      </c>
      <c r="O20" s="72">
        <v>0</v>
      </c>
      <c r="P20" s="125">
        <v>0</v>
      </c>
    </row>
    <row r="21" spans="2:16">
      <c r="B21" s="169" t="s">
        <v>100</v>
      </c>
      <c r="C21" s="72">
        <v>32593</v>
      </c>
      <c r="D21" s="125">
        <v>100</v>
      </c>
      <c r="E21" s="72">
        <v>3995</v>
      </c>
      <c r="F21" s="125">
        <v>12.26</v>
      </c>
      <c r="G21" s="72">
        <v>16890</v>
      </c>
      <c r="H21" s="125">
        <v>51.82</v>
      </c>
      <c r="I21" s="72">
        <v>2662</v>
      </c>
      <c r="J21" s="125">
        <v>8.17</v>
      </c>
      <c r="K21" s="72">
        <v>9046</v>
      </c>
      <c r="L21" s="125">
        <v>27.75</v>
      </c>
      <c r="M21" s="72">
        <v>0</v>
      </c>
      <c r="N21" s="125">
        <v>0</v>
      </c>
      <c r="O21" s="72">
        <v>0</v>
      </c>
      <c r="P21" s="125">
        <v>0</v>
      </c>
    </row>
    <row r="22" spans="2:16">
      <c r="B22" s="169" t="s">
        <v>101</v>
      </c>
      <c r="C22" s="72">
        <v>1650</v>
      </c>
      <c r="D22" s="125">
        <v>100</v>
      </c>
      <c r="E22" s="72">
        <v>3</v>
      </c>
      <c r="F22" s="125">
        <v>0.18</v>
      </c>
      <c r="G22" s="72">
        <v>875</v>
      </c>
      <c r="H22" s="125">
        <v>53.03</v>
      </c>
      <c r="I22" s="72">
        <v>313</v>
      </c>
      <c r="J22" s="125">
        <v>18.97</v>
      </c>
      <c r="K22" s="72">
        <v>459</v>
      </c>
      <c r="L22" s="125">
        <v>27.82</v>
      </c>
      <c r="M22" s="72">
        <v>0</v>
      </c>
      <c r="N22" s="125">
        <v>0</v>
      </c>
      <c r="O22" s="72">
        <v>0</v>
      </c>
      <c r="P22" s="125">
        <v>0</v>
      </c>
    </row>
    <row r="23" spans="2:16">
      <c r="B23" s="169" t="s">
        <v>102</v>
      </c>
      <c r="C23" s="72">
        <v>3068</v>
      </c>
      <c r="D23" s="125">
        <v>100</v>
      </c>
      <c r="E23" s="72">
        <v>1698</v>
      </c>
      <c r="F23" s="125">
        <v>55.35</v>
      </c>
      <c r="G23" s="72">
        <v>831</v>
      </c>
      <c r="H23" s="125">
        <v>27.09</v>
      </c>
      <c r="I23" s="72">
        <v>396</v>
      </c>
      <c r="J23" s="125">
        <v>12.91</v>
      </c>
      <c r="K23" s="72">
        <v>143</v>
      </c>
      <c r="L23" s="125">
        <v>4.66</v>
      </c>
      <c r="M23" s="72">
        <v>0</v>
      </c>
      <c r="N23" s="125">
        <v>0</v>
      </c>
      <c r="O23" s="72">
        <v>0</v>
      </c>
      <c r="P23" s="125">
        <v>0</v>
      </c>
    </row>
    <row r="24" spans="2:16">
      <c r="B24" s="169" t="s">
        <v>103</v>
      </c>
      <c r="C24" s="72">
        <v>1348</v>
      </c>
      <c r="D24" s="125">
        <v>100</v>
      </c>
      <c r="E24" s="72">
        <v>0</v>
      </c>
      <c r="F24" s="125">
        <v>0</v>
      </c>
      <c r="G24" s="72">
        <v>1340</v>
      </c>
      <c r="H24" s="125">
        <v>99.41</v>
      </c>
      <c r="I24" s="72">
        <v>8</v>
      </c>
      <c r="J24" s="125">
        <v>0.59</v>
      </c>
      <c r="K24" s="72">
        <v>0</v>
      </c>
      <c r="L24" s="125">
        <v>0</v>
      </c>
      <c r="M24" s="72">
        <v>0</v>
      </c>
      <c r="N24" s="125">
        <v>0</v>
      </c>
      <c r="O24" s="72">
        <v>0</v>
      </c>
      <c r="P24" s="125">
        <v>0</v>
      </c>
    </row>
    <row r="25" spans="2:16">
      <c r="B25" s="169" t="s">
        <v>104</v>
      </c>
      <c r="C25" s="72">
        <v>994</v>
      </c>
      <c r="D25" s="125">
        <v>100</v>
      </c>
      <c r="E25" s="72">
        <v>3</v>
      </c>
      <c r="F25" s="125">
        <v>0.3</v>
      </c>
      <c r="G25" s="72">
        <v>911</v>
      </c>
      <c r="H25" s="125">
        <v>91.65</v>
      </c>
      <c r="I25" s="72">
        <v>80</v>
      </c>
      <c r="J25" s="125">
        <v>8.0500000000000007</v>
      </c>
      <c r="K25" s="72">
        <v>0</v>
      </c>
      <c r="L25" s="125">
        <v>0</v>
      </c>
      <c r="M25" s="72">
        <v>0</v>
      </c>
      <c r="N25" s="125">
        <v>0</v>
      </c>
      <c r="O25" s="72">
        <v>0</v>
      </c>
      <c r="P25" s="125">
        <v>0</v>
      </c>
    </row>
    <row r="26" spans="2:16">
      <c r="B26" s="169" t="s">
        <v>105</v>
      </c>
      <c r="C26" s="72">
        <v>0</v>
      </c>
      <c r="D26" s="125">
        <v>0</v>
      </c>
      <c r="E26" s="72">
        <v>0</v>
      </c>
      <c r="F26" s="125">
        <v>0</v>
      </c>
      <c r="G26" s="72">
        <v>0</v>
      </c>
      <c r="H26" s="125">
        <v>0</v>
      </c>
      <c r="I26" s="72">
        <v>0</v>
      </c>
      <c r="J26" s="125">
        <v>0</v>
      </c>
      <c r="K26" s="72">
        <v>0</v>
      </c>
      <c r="L26" s="125">
        <v>0</v>
      </c>
      <c r="M26" s="72">
        <v>0</v>
      </c>
      <c r="N26" s="125">
        <v>0</v>
      </c>
      <c r="O26" s="72">
        <v>0</v>
      </c>
      <c r="P26" s="125">
        <v>0</v>
      </c>
    </row>
    <row r="27" spans="2:16">
      <c r="B27" s="30" t="s">
        <v>106</v>
      </c>
      <c r="C27" s="87">
        <v>6</v>
      </c>
      <c r="D27" s="126">
        <v>100</v>
      </c>
      <c r="E27" s="87">
        <v>3</v>
      </c>
      <c r="F27" s="126">
        <v>50</v>
      </c>
      <c r="G27" s="87">
        <v>3</v>
      </c>
      <c r="H27" s="126">
        <v>50</v>
      </c>
      <c r="I27" s="87">
        <v>0</v>
      </c>
      <c r="J27" s="126">
        <v>0</v>
      </c>
      <c r="K27" s="87">
        <v>0</v>
      </c>
      <c r="L27" s="126">
        <v>0</v>
      </c>
      <c r="M27" s="87">
        <v>0</v>
      </c>
      <c r="N27" s="126">
        <v>0</v>
      </c>
      <c r="O27" s="87">
        <v>0</v>
      </c>
      <c r="P27" s="126">
        <v>0</v>
      </c>
    </row>
    <row r="28" spans="2:16" ht="8" customHeight="1"/>
    <row r="29" spans="2:16">
      <c r="B29" s="31" t="s">
        <v>49</v>
      </c>
      <c r="C29" s="60">
        <v>249557</v>
      </c>
      <c r="D29" s="137">
        <v>100</v>
      </c>
      <c r="E29" s="60">
        <v>72650</v>
      </c>
      <c r="F29" s="137">
        <v>29.11</v>
      </c>
      <c r="G29" s="60">
        <v>110348</v>
      </c>
      <c r="H29" s="137">
        <v>44.22</v>
      </c>
      <c r="I29" s="60">
        <v>32632</v>
      </c>
      <c r="J29" s="137">
        <v>13.08</v>
      </c>
      <c r="K29" s="60">
        <v>33255</v>
      </c>
      <c r="L29" s="137">
        <v>13.33</v>
      </c>
      <c r="M29" s="60">
        <v>672</v>
      </c>
      <c r="N29" s="137">
        <v>0.27</v>
      </c>
      <c r="O29" s="60">
        <v>0</v>
      </c>
      <c r="P29" s="137">
        <v>0</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20" width="8" customWidth="1"/>
  </cols>
  <sheetData>
    <row r="1" spans="1:16" ht="15" customHeight="1"/>
    <row r="2" spans="1:16" ht="52.5" customHeight="1"/>
    <row r="3" spans="1:16" ht="23.5" customHeight="1">
      <c r="A3" s="201" t="s">
        <v>270</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263</v>
      </c>
      <c r="D6" s="265"/>
      <c r="E6" s="265"/>
      <c r="F6" s="265"/>
      <c r="G6" s="265"/>
      <c r="H6" s="265"/>
      <c r="I6" s="265"/>
      <c r="J6" s="265"/>
      <c r="K6" s="265"/>
      <c r="L6" s="265"/>
      <c r="M6" s="265"/>
      <c r="N6" s="265"/>
      <c r="O6" s="265"/>
      <c r="P6" s="229"/>
    </row>
    <row r="7" spans="1:16" ht="60" customHeight="1">
      <c r="B7" s="204" t="s">
        <v>114</v>
      </c>
      <c r="C7" s="219" t="s">
        <v>171</v>
      </c>
      <c r="D7" s="211"/>
      <c r="E7" s="219" t="s">
        <v>264</v>
      </c>
      <c r="F7" s="211"/>
      <c r="G7" s="219" t="s">
        <v>265</v>
      </c>
      <c r="H7" s="211"/>
      <c r="I7" s="219" t="s">
        <v>266</v>
      </c>
      <c r="J7" s="211"/>
      <c r="K7" s="219" t="s">
        <v>267</v>
      </c>
      <c r="L7" s="211"/>
      <c r="M7" s="219" t="s">
        <v>268</v>
      </c>
      <c r="N7" s="211"/>
      <c r="O7" s="219" t="s">
        <v>269</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29" t="s">
        <v>88</v>
      </c>
      <c r="C9" s="95">
        <v>1979</v>
      </c>
      <c r="D9" s="124">
        <v>100</v>
      </c>
      <c r="E9" s="95">
        <v>0</v>
      </c>
      <c r="F9" s="124">
        <v>0</v>
      </c>
      <c r="G9" s="95">
        <v>1880</v>
      </c>
      <c r="H9" s="124">
        <v>95</v>
      </c>
      <c r="I9" s="95">
        <v>92</v>
      </c>
      <c r="J9" s="124">
        <v>4.6500000000000004</v>
      </c>
      <c r="K9" s="95">
        <v>7</v>
      </c>
      <c r="L9" s="124">
        <v>0.35</v>
      </c>
      <c r="M9" s="95">
        <v>0</v>
      </c>
      <c r="N9" s="124">
        <v>0</v>
      </c>
      <c r="O9" s="95">
        <v>0</v>
      </c>
      <c r="P9" s="124">
        <v>0</v>
      </c>
    </row>
    <row r="10" spans="1:16">
      <c r="B10" s="169" t="s">
        <v>89</v>
      </c>
      <c r="C10" s="72">
        <v>4998</v>
      </c>
      <c r="D10" s="125">
        <v>100</v>
      </c>
      <c r="E10" s="72">
        <v>0</v>
      </c>
      <c r="F10" s="125">
        <v>0</v>
      </c>
      <c r="G10" s="72">
        <v>4669</v>
      </c>
      <c r="H10" s="125">
        <v>93.42</v>
      </c>
      <c r="I10" s="72">
        <v>329</v>
      </c>
      <c r="J10" s="125">
        <v>6.58</v>
      </c>
      <c r="K10" s="72">
        <v>0</v>
      </c>
      <c r="L10" s="125">
        <v>0</v>
      </c>
      <c r="M10" s="72">
        <v>0</v>
      </c>
      <c r="N10" s="125">
        <v>0</v>
      </c>
      <c r="O10" s="72">
        <v>0</v>
      </c>
      <c r="P10" s="125">
        <v>0</v>
      </c>
    </row>
    <row r="11" spans="1:16">
      <c r="B11" s="169" t="s">
        <v>90</v>
      </c>
      <c r="C11" s="72">
        <v>1594</v>
      </c>
      <c r="D11" s="125">
        <v>100</v>
      </c>
      <c r="E11" s="72">
        <v>66</v>
      </c>
      <c r="F11" s="125">
        <v>4.1399999999999997</v>
      </c>
      <c r="G11" s="72">
        <v>1357</v>
      </c>
      <c r="H11" s="125">
        <v>85.13</v>
      </c>
      <c r="I11" s="72">
        <v>142</v>
      </c>
      <c r="J11" s="125">
        <v>8.91</v>
      </c>
      <c r="K11" s="72">
        <v>2</v>
      </c>
      <c r="L11" s="125">
        <v>0.13</v>
      </c>
      <c r="M11" s="72">
        <v>27</v>
      </c>
      <c r="N11" s="125">
        <v>1.69</v>
      </c>
      <c r="O11" s="72">
        <v>0</v>
      </c>
      <c r="P11" s="125">
        <v>0</v>
      </c>
    </row>
    <row r="12" spans="1:16">
      <c r="B12" s="169" t="s">
        <v>91</v>
      </c>
      <c r="C12" s="72">
        <v>414</v>
      </c>
      <c r="D12" s="125">
        <v>100</v>
      </c>
      <c r="E12" s="72">
        <v>0</v>
      </c>
      <c r="F12" s="125">
        <v>0</v>
      </c>
      <c r="G12" s="72">
        <v>367</v>
      </c>
      <c r="H12" s="125">
        <v>88.65</v>
      </c>
      <c r="I12" s="72">
        <v>47</v>
      </c>
      <c r="J12" s="125">
        <v>11.35</v>
      </c>
      <c r="K12" s="72">
        <v>0</v>
      </c>
      <c r="L12" s="125">
        <v>0</v>
      </c>
      <c r="M12" s="72">
        <v>0</v>
      </c>
      <c r="N12" s="125">
        <v>0</v>
      </c>
      <c r="O12" s="72">
        <v>0</v>
      </c>
      <c r="P12" s="125">
        <v>0</v>
      </c>
    </row>
    <row r="13" spans="1:16">
      <c r="B13" s="169" t="s">
        <v>92</v>
      </c>
      <c r="C13" s="72">
        <v>10842</v>
      </c>
      <c r="D13" s="125">
        <v>100</v>
      </c>
      <c r="E13" s="72">
        <v>5023</v>
      </c>
      <c r="F13" s="125">
        <v>46.33</v>
      </c>
      <c r="G13" s="72">
        <v>3526</v>
      </c>
      <c r="H13" s="125">
        <v>32.520000000000003</v>
      </c>
      <c r="I13" s="72">
        <v>887</v>
      </c>
      <c r="J13" s="125">
        <v>8.18</v>
      </c>
      <c r="K13" s="72">
        <v>1363</v>
      </c>
      <c r="L13" s="125">
        <v>12.57</v>
      </c>
      <c r="M13" s="72">
        <v>43</v>
      </c>
      <c r="N13" s="125">
        <v>0.4</v>
      </c>
      <c r="O13" s="72">
        <v>0</v>
      </c>
      <c r="P13" s="125">
        <v>0</v>
      </c>
    </row>
    <row r="14" spans="1:16">
      <c r="B14" s="169" t="s">
        <v>93</v>
      </c>
      <c r="C14" s="72">
        <v>297</v>
      </c>
      <c r="D14" s="125">
        <v>100</v>
      </c>
      <c r="E14" s="72">
        <v>0</v>
      </c>
      <c r="F14" s="125">
        <v>0</v>
      </c>
      <c r="G14" s="72">
        <v>208</v>
      </c>
      <c r="H14" s="125">
        <v>70.03</v>
      </c>
      <c r="I14" s="72">
        <v>1</v>
      </c>
      <c r="J14" s="125">
        <v>0.34</v>
      </c>
      <c r="K14" s="72">
        <v>88</v>
      </c>
      <c r="L14" s="125">
        <v>29.63</v>
      </c>
      <c r="M14" s="72">
        <v>0</v>
      </c>
      <c r="N14" s="125">
        <v>0</v>
      </c>
      <c r="O14" s="72">
        <v>0</v>
      </c>
      <c r="P14" s="125">
        <v>0</v>
      </c>
    </row>
    <row r="15" spans="1:16">
      <c r="B15" s="169" t="s">
        <v>94</v>
      </c>
      <c r="C15" s="72">
        <v>15790</v>
      </c>
      <c r="D15" s="125">
        <v>100</v>
      </c>
      <c r="E15" s="72">
        <v>976</v>
      </c>
      <c r="F15" s="125">
        <v>6.18</v>
      </c>
      <c r="G15" s="72">
        <v>11965</v>
      </c>
      <c r="H15" s="125">
        <v>75.78</v>
      </c>
      <c r="I15" s="72">
        <v>1217</v>
      </c>
      <c r="J15" s="125">
        <v>7.71</v>
      </c>
      <c r="K15" s="72">
        <v>1632</v>
      </c>
      <c r="L15" s="125">
        <v>10.34</v>
      </c>
      <c r="M15" s="72">
        <v>0</v>
      </c>
      <c r="N15" s="125">
        <v>0</v>
      </c>
      <c r="O15" s="72">
        <v>0</v>
      </c>
      <c r="P15" s="125">
        <v>0</v>
      </c>
    </row>
    <row r="16" spans="1:16">
      <c r="B16" s="169" t="s">
        <v>95</v>
      </c>
      <c r="C16" s="72">
        <v>4228</v>
      </c>
      <c r="D16" s="125">
        <v>100</v>
      </c>
      <c r="E16" s="72">
        <v>223</v>
      </c>
      <c r="F16" s="125">
        <v>5.27</v>
      </c>
      <c r="G16" s="72">
        <v>3388</v>
      </c>
      <c r="H16" s="125">
        <v>80.13</v>
      </c>
      <c r="I16" s="72">
        <v>153</v>
      </c>
      <c r="J16" s="125">
        <v>3.62</v>
      </c>
      <c r="K16" s="72">
        <v>464</v>
      </c>
      <c r="L16" s="125">
        <v>10.97</v>
      </c>
      <c r="M16" s="72">
        <v>0</v>
      </c>
      <c r="N16" s="125">
        <v>0</v>
      </c>
      <c r="O16" s="72">
        <v>0</v>
      </c>
      <c r="P16" s="125">
        <v>0</v>
      </c>
    </row>
    <row r="17" spans="2:16">
      <c r="B17" s="169" t="s">
        <v>96</v>
      </c>
      <c r="C17" s="72">
        <v>7060</v>
      </c>
      <c r="D17" s="125">
        <v>100</v>
      </c>
      <c r="E17" s="72">
        <v>567</v>
      </c>
      <c r="F17" s="125">
        <v>8.0299999999999994</v>
      </c>
      <c r="G17" s="72">
        <v>6099</v>
      </c>
      <c r="H17" s="125">
        <v>86.39</v>
      </c>
      <c r="I17" s="72">
        <v>394</v>
      </c>
      <c r="J17" s="125">
        <v>5.58</v>
      </c>
      <c r="K17" s="72">
        <v>0</v>
      </c>
      <c r="L17" s="125">
        <v>0</v>
      </c>
      <c r="M17" s="72">
        <v>0</v>
      </c>
      <c r="N17" s="125">
        <v>0</v>
      </c>
      <c r="O17" s="72">
        <v>0</v>
      </c>
      <c r="P17" s="125">
        <v>0</v>
      </c>
    </row>
    <row r="18" spans="2:16">
      <c r="B18" s="169" t="s">
        <v>97</v>
      </c>
      <c r="C18" s="72">
        <v>8378</v>
      </c>
      <c r="D18" s="125">
        <v>100</v>
      </c>
      <c r="E18" s="72">
        <v>3284</v>
      </c>
      <c r="F18" s="125">
        <v>39.200000000000003</v>
      </c>
      <c r="G18" s="72">
        <v>3321</v>
      </c>
      <c r="H18" s="125">
        <v>39.64</v>
      </c>
      <c r="I18" s="72">
        <v>567</v>
      </c>
      <c r="J18" s="125">
        <v>6.77</v>
      </c>
      <c r="K18" s="72">
        <v>1206</v>
      </c>
      <c r="L18" s="125">
        <v>14.39</v>
      </c>
      <c r="M18" s="72">
        <v>0</v>
      </c>
      <c r="N18" s="125">
        <v>0</v>
      </c>
      <c r="O18" s="72">
        <v>0</v>
      </c>
      <c r="P18" s="125">
        <v>0</v>
      </c>
    </row>
    <row r="19" spans="2:16">
      <c r="B19" s="169" t="s">
        <v>98</v>
      </c>
      <c r="C19" s="72">
        <v>5891</v>
      </c>
      <c r="D19" s="125">
        <v>100</v>
      </c>
      <c r="E19" s="72">
        <v>3378</v>
      </c>
      <c r="F19" s="125">
        <v>57.34</v>
      </c>
      <c r="G19" s="72">
        <v>1827</v>
      </c>
      <c r="H19" s="125">
        <v>31.01</v>
      </c>
      <c r="I19" s="72">
        <v>346</v>
      </c>
      <c r="J19" s="125">
        <v>5.87</v>
      </c>
      <c r="K19" s="72">
        <v>340</v>
      </c>
      <c r="L19" s="125">
        <v>5.77</v>
      </c>
      <c r="M19" s="72">
        <v>0</v>
      </c>
      <c r="N19" s="125">
        <v>0</v>
      </c>
      <c r="O19" s="72">
        <v>0</v>
      </c>
      <c r="P19" s="125">
        <v>0</v>
      </c>
    </row>
    <row r="20" spans="2:16">
      <c r="B20" s="169" t="s">
        <v>99</v>
      </c>
      <c r="C20" s="72">
        <v>6880</v>
      </c>
      <c r="D20" s="125">
        <v>100</v>
      </c>
      <c r="E20" s="72">
        <v>925</v>
      </c>
      <c r="F20" s="125">
        <v>13.44</v>
      </c>
      <c r="G20" s="72">
        <v>4634</v>
      </c>
      <c r="H20" s="125">
        <v>67.349999999999994</v>
      </c>
      <c r="I20" s="72">
        <v>1057</v>
      </c>
      <c r="J20" s="125">
        <v>15.36</v>
      </c>
      <c r="K20" s="72">
        <v>264</v>
      </c>
      <c r="L20" s="125">
        <v>3.84</v>
      </c>
      <c r="M20" s="72">
        <v>0</v>
      </c>
      <c r="N20" s="125">
        <v>0</v>
      </c>
      <c r="O20" s="72">
        <v>0</v>
      </c>
      <c r="P20" s="125">
        <v>0</v>
      </c>
    </row>
    <row r="21" spans="2:16">
      <c r="B21" s="169" t="s">
        <v>100</v>
      </c>
      <c r="C21" s="72">
        <v>14702</v>
      </c>
      <c r="D21" s="125">
        <v>100</v>
      </c>
      <c r="E21" s="72">
        <v>1561</v>
      </c>
      <c r="F21" s="125">
        <v>10.62</v>
      </c>
      <c r="G21" s="72">
        <v>9750</v>
      </c>
      <c r="H21" s="125">
        <v>66.319999999999993</v>
      </c>
      <c r="I21" s="72">
        <v>1247</v>
      </c>
      <c r="J21" s="125">
        <v>8.48</v>
      </c>
      <c r="K21" s="72">
        <v>2144</v>
      </c>
      <c r="L21" s="125">
        <v>14.58</v>
      </c>
      <c r="M21" s="72">
        <v>0</v>
      </c>
      <c r="N21" s="125">
        <v>0</v>
      </c>
      <c r="O21" s="72">
        <v>0</v>
      </c>
      <c r="P21" s="125">
        <v>0</v>
      </c>
    </row>
    <row r="22" spans="2:16">
      <c r="B22" s="169" t="s">
        <v>101</v>
      </c>
      <c r="C22" s="72">
        <v>935</v>
      </c>
      <c r="D22" s="125">
        <v>100</v>
      </c>
      <c r="E22" s="72">
        <v>3</v>
      </c>
      <c r="F22" s="125">
        <v>0.32</v>
      </c>
      <c r="G22" s="72">
        <v>652</v>
      </c>
      <c r="H22" s="125">
        <v>69.73</v>
      </c>
      <c r="I22" s="72">
        <v>115</v>
      </c>
      <c r="J22" s="125">
        <v>12.3</v>
      </c>
      <c r="K22" s="72">
        <v>165</v>
      </c>
      <c r="L22" s="125">
        <v>17.649999999999999</v>
      </c>
      <c r="M22" s="72">
        <v>0</v>
      </c>
      <c r="N22" s="125">
        <v>0</v>
      </c>
      <c r="O22" s="72">
        <v>0</v>
      </c>
      <c r="P22" s="125">
        <v>0</v>
      </c>
    </row>
    <row r="23" spans="2:16">
      <c r="B23" s="169" t="s">
        <v>102</v>
      </c>
      <c r="C23" s="72">
        <v>697</v>
      </c>
      <c r="D23" s="125">
        <v>100</v>
      </c>
      <c r="E23" s="72">
        <v>430</v>
      </c>
      <c r="F23" s="125">
        <v>61.69</v>
      </c>
      <c r="G23" s="72">
        <v>227</v>
      </c>
      <c r="H23" s="125">
        <v>32.57</v>
      </c>
      <c r="I23" s="72">
        <v>39</v>
      </c>
      <c r="J23" s="125">
        <v>5.6</v>
      </c>
      <c r="K23" s="72">
        <v>1</v>
      </c>
      <c r="L23" s="125">
        <v>0.14000000000000001</v>
      </c>
      <c r="M23" s="72">
        <v>0</v>
      </c>
      <c r="N23" s="125">
        <v>0</v>
      </c>
      <c r="O23" s="72">
        <v>0</v>
      </c>
      <c r="P23" s="125">
        <v>0</v>
      </c>
    </row>
    <row r="24" spans="2:16">
      <c r="B24" s="169" t="s">
        <v>103</v>
      </c>
      <c r="C24" s="72">
        <v>629</v>
      </c>
      <c r="D24" s="125">
        <v>100</v>
      </c>
      <c r="E24" s="72">
        <v>0</v>
      </c>
      <c r="F24" s="125">
        <v>0</v>
      </c>
      <c r="G24" s="72">
        <v>626</v>
      </c>
      <c r="H24" s="125">
        <v>99.52</v>
      </c>
      <c r="I24" s="72">
        <v>3</v>
      </c>
      <c r="J24" s="125">
        <v>0.48</v>
      </c>
      <c r="K24" s="72">
        <v>0</v>
      </c>
      <c r="L24" s="125">
        <v>0</v>
      </c>
      <c r="M24" s="72">
        <v>0</v>
      </c>
      <c r="N24" s="125">
        <v>0</v>
      </c>
      <c r="O24" s="72">
        <v>0</v>
      </c>
      <c r="P24" s="125">
        <v>0</v>
      </c>
    </row>
    <row r="25" spans="2:16">
      <c r="B25" s="169" t="s">
        <v>104</v>
      </c>
      <c r="C25" s="72">
        <v>397</v>
      </c>
      <c r="D25" s="125">
        <v>100</v>
      </c>
      <c r="E25" s="72">
        <v>3</v>
      </c>
      <c r="F25" s="125">
        <v>0.76</v>
      </c>
      <c r="G25" s="72">
        <v>386</v>
      </c>
      <c r="H25" s="125">
        <v>97.23</v>
      </c>
      <c r="I25" s="72">
        <v>8</v>
      </c>
      <c r="J25" s="125">
        <v>2.02</v>
      </c>
      <c r="K25" s="72">
        <v>0</v>
      </c>
      <c r="L25" s="125">
        <v>0</v>
      </c>
      <c r="M25" s="72">
        <v>0</v>
      </c>
      <c r="N25" s="125">
        <v>0</v>
      </c>
      <c r="O25" s="72">
        <v>0</v>
      </c>
      <c r="P25" s="125">
        <v>0</v>
      </c>
    </row>
    <row r="26" spans="2:16">
      <c r="B26" s="169" t="s">
        <v>105</v>
      </c>
      <c r="C26" s="72">
        <v>0</v>
      </c>
      <c r="D26" s="125">
        <v>0</v>
      </c>
      <c r="E26" s="72">
        <v>0</v>
      </c>
      <c r="F26" s="125">
        <v>0</v>
      </c>
      <c r="G26" s="72">
        <v>0</v>
      </c>
      <c r="H26" s="125">
        <v>0</v>
      </c>
      <c r="I26" s="72">
        <v>0</v>
      </c>
      <c r="J26" s="125">
        <v>0</v>
      </c>
      <c r="K26" s="72">
        <v>0</v>
      </c>
      <c r="L26" s="125">
        <v>0</v>
      </c>
      <c r="M26" s="72">
        <v>0</v>
      </c>
      <c r="N26" s="125">
        <v>0</v>
      </c>
      <c r="O26" s="72">
        <v>0</v>
      </c>
      <c r="P26" s="125">
        <v>0</v>
      </c>
    </row>
    <row r="27" spans="2:16">
      <c r="B27" s="30" t="s">
        <v>106</v>
      </c>
      <c r="C27" s="87">
        <v>1</v>
      </c>
      <c r="D27" s="126">
        <v>100</v>
      </c>
      <c r="E27" s="87">
        <v>0</v>
      </c>
      <c r="F27" s="126">
        <v>0</v>
      </c>
      <c r="G27" s="87">
        <v>1</v>
      </c>
      <c r="H27" s="126">
        <v>100</v>
      </c>
      <c r="I27" s="87">
        <v>0</v>
      </c>
      <c r="J27" s="126">
        <v>0</v>
      </c>
      <c r="K27" s="87">
        <v>0</v>
      </c>
      <c r="L27" s="126">
        <v>0</v>
      </c>
      <c r="M27" s="87">
        <v>0</v>
      </c>
      <c r="N27" s="126">
        <v>0</v>
      </c>
      <c r="O27" s="87">
        <v>0</v>
      </c>
      <c r="P27" s="126">
        <v>0</v>
      </c>
    </row>
    <row r="28" spans="2:16" ht="8" customHeight="1"/>
    <row r="29" spans="2:16">
      <c r="B29" s="31" t="s">
        <v>49</v>
      </c>
      <c r="C29" s="60">
        <v>85712</v>
      </c>
      <c r="D29" s="137">
        <v>100</v>
      </c>
      <c r="E29" s="60">
        <v>16439</v>
      </c>
      <c r="F29" s="137">
        <v>19.18</v>
      </c>
      <c r="G29" s="60">
        <v>54883</v>
      </c>
      <c r="H29" s="137">
        <v>64.03</v>
      </c>
      <c r="I29" s="60">
        <v>6644</v>
      </c>
      <c r="J29" s="137">
        <v>7.75</v>
      </c>
      <c r="K29" s="60">
        <v>7676</v>
      </c>
      <c r="L29" s="137">
        <v>8.9600000000000009</v>
      </c>
      <c r="M29" s="60">
        <v>70</v>
      </c>
      <c r="N29" s="137">
        <v>0.08</v>
      </c>
      <c r="O29" s="60">
        <v>0</v>
      </c>
      <c r="P29" s="137">
        <v>0</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20" width="8" customWidth="1"/>
  </cols>
  <sheetData>
    <row r="1" spans="1:16" ht="15" customHeight="1"/>
    <row r="2" spans="1:16" ht="52.5" customHeight="1"/>
    <row r="3" spans="1:16" ht="23.5" customHeight="1">
      <c r="A3" s="201" t="s">
        <v>271</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263</v>
      </c>
      <c r="D6" s="265"/>
      <c r="E6" s="265"/>
      <c r="F6" s="265"/>
      <c r="G6" s="265"/>
      <c r="H6" s="265"/>
      <c r="I6" s="265"/>
      <c r="J6" s="265"/>
      <c r="K6" s="265"/>
      <c r="L6" s="265"/>
      <c r="M6" s="265"/>
      <c r="N6" s="265"/>
      <c r="O6" s="265"/>
      <c r="P6" s="229"/>
    </row>
    <row r="7" spans="1:16" ht="60" customHeight="1">
      <c r="B7" s="204" t="s">
        <v>114</v>
      </c>
      <c r="C7" s="219" t="s">
        <v>171</v>
      </c>
      <c r="D7" s="211"/>
      <c r="E7" s="219" t="s">
        <v>264</v>
      </c>
      <c r="F7" s="211"/>
      <c r="G7" s="219" t="s">
        <v>265</v>
      </c>
      <c r="H7" s="211"/>
      <c r="I7" s="219" t="s">
        <v>266</v>
      </c>
      <c r="J7" s="211"/>
      <c r="K7" s="219" t="s">
        <v>267</v>
      </c>
      <c r="L7" s="211"/>
      <c r="M7" s="219" t="s">
        <v>268</v>
      </c>
      <c r="N7" s="211"/>
      <c r="O7" s="219" t="s">
        <v>269</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29" t="s">
        <v>88</v>
      </c>
      <c r="C9" s="95">
        <v>1852</v>
      </c>
      <c r="D9" s="124">
        <v>100</v>
      </c>
      <c r="E9" s="95">
        <v>0</v>
      </c>
      <c r="F9" s="124">
        <v>0</v>
      </c>
      <c r="G9" s="95">
        <v>1714</v>
      </c>
      <c r="H9" s="124">
        <v>92.55</v>
      </c>
      <c r="I9" s="95">
        <v>136</v>
      </c>
      <c r="J9" s="124">
        <v>7.34</v>
      </c>
      <c r="K9" s="95">
        <v>2</v>
      </c>
      <c r="L9" s="124">
        <v>0.11</v>
      </c>
      <c r="M9" s="95">
        <v>0</v>
      </c>
      <c r="N9" s="124">
        <v>0</v>
      </c>
      <c r="O9" s="95">
        <v>0</v>
      </c>
      <c r="P9" s="124">
        <v>0</v>
      </c>
    </row>
    <row r="10" spans="1:16">
      <c r="B10" s="169" t="s">
        <v>89</v>
      </c>
      <c r="C10" s="72">
        <v>4249</v>
      </c>
      <c r="D10" s="125">
        <v>100</v>
      </c>
      <c r="E10" s="72">
        <v>0</v>
      </c>
      <c r="F10" s="125">
        <v>0</v>
      </c>
      <c r="G10" s="72">
        <v>3881</v>
      </c>
      <c r="H10" s="125">
        <v>91.34</v>
      </c>
      <c r="I10" s="72">
        <v>368</v>
      </c>
      <c r="J10" s="125">
        <v>8.66</v>
      </c>
      <c r="K10" s="72">
        <v>0</v>
      </c>
      <c r="L10" s="125">
        <v>0</v>
      </c>
      <c r="M10" s="72">
        <v>0</v>
      </c>
      <c r="N10" s="125">
        <v>0</v>
      </c>
      <c r="O10" s="72">
        <v>0</v>
      </c>
      <c r="P10" s="125">
        <v>0</v>
      </c>
    </row>
    <row r="11" spans="1:16">
      <c r="B11" s="169" t="s">
        <v>90</v>
      </c>
      <c r="C11" s="72">
        <v>1952</v>
      </c>
      <c r="D11" s="125">
        <v>100</v>
      </c>
      <c r="E11" s="72">
        <v>111</v>
      </c>
      <c r="F11" s="125">
        <v>5.69</v>
      </c>
      <c r="G11" s="72">
        <v>1531</v>
      </c>
      <c r="H11" s="125">
        <v>78.430000000000007</v>
      </c>
      <c r="I11" s="72">
        <v>225</v>
      </c>
      <c r="J11" s="125">
        <v>11.53</v>
      </c>
      <c r="K11" s="72">
        <v>1</v>
      </c>
      <c r="L11" s="125">
        <v>0.05</v>
      </c>
      <c r="M11" s="72">
        <v>84</v>
      </c>
      <c r="N11" s="125">
        <v>4.3</v>
      </c>
      <c r="O11" s="72">
        <v>0</v>
      </c>
      <c r="P11" s="125">
        <v>0</v>
      </c>
    </row>
    <row r="12" spans="1:16">
      <c r="B12" s="169" t="s">
        <v>91</v>
      </c>
      <c r="C12" s="72">
        <v>360</v>
      </c>
      <c r="D12" s="125">
        <v>100</v>
      </c>
      <c r="E12" s="72">
        <v>0</v>
      </c>
      <c r="F12" s="125">
        <v>0</v>
      </c>
      <c r="G12" s="72">
        <v>296</v>
      </c>
      <c r="H12" s="125">
        <v>82.22</v>
      </c>
      <c r="I12" s="72">
        <v>64</v>
      </c>
      <c r="J12" s="125">
        <v>17.78</v>
      </c>
      <c r="K12" s="72">
        <v>0</v>
      </c>
      <c r="L12" s="125">
        <v>0</v>
      </c>
      <c r="M12" s="72">
        <v>0</v>
      </c>
      <c r="N12" s="125">
        <v>0</v>
      </c>
      <c r="O12" s="72">
        <v>0</v>
      </c>
      <c r="P12" s="125">
        <v>0</v>
      </c>
    </row>
    <row r="13" spans="1:16">
      <c r="B13" s="169" t="s">
        <v>92</v>
      </c>
      <c r="C13" s="72">
        <v>13194</v>
      </c>
      <c r="D13" s="125">
        <v>100</v>
      </c>
      <c r="E13" s="72">
        <v>6707</v>
      </c>
      <c r="F13" s="125">
        <v>50.83</v>
      </c>
      <c r="G13" s="72">
        <v>2732</v>
      </c>
      <c r="H13" s="125">
        <v>20.71</v>
      </c>
      <c r="I13" s="72">
        <v>1306</v>
      </c>
      <c r="J13" s="125">
        <v>9.9</v>
      </c>
      <c r="K13" s="72">
        <v>2344</v>
      </c>
      <c r="L13" s="125">
        <v>17.77</v>
      </c>
      <c r="M13" s="72">
        <v>105</v>
      </c>
      <c r="N13" s="125">
        <v>0.8</v>
      </c>
      <c r="O13" s="72">
        <v>0</v>
      </c>
      <c r="P13" s="125">
        <v>0</v>
      </c>
    </row>
    <row r="14" spans="1:16">
      <c r="B14" s="169" t="s">
        <v>93</v>
      </c>
      <c r="C14" s="72">
        <v>350</v>
      </c>
      <c r="D14" s="125">
        <v>100</v>
      </c>
      <c r="E14" s="72">
        <v>0</v>
      </c>
      <c r="F14" s="125">
        <v>0</v>
      </c>
      <c r="G14" s="72">
        <v>247</v>
      </c>
      <c r="H14" s="125">
        <v>70.569999999999993</v>
      </c>
      <c r="I14" s="72">
        <v>3</v>
      </c>
      <c r="J14" s="125">
        <v>0.86</v>
      </c>
      <c r="K14" s="72">
        <v>100</v>
      </c>
      <c r="L14" s="125">
        <v>28.57</v>
      </c>
      <c r="M14" s="72">
        <v>0</v>
      </c>
      <c r="N14" s="125">
        <v>0</v>
      </c>
      <c r="O14" s="72">
        <v>0</v>
      </c>
      <c r="P14" s="125">
        <v>0</v>
      </c>
    </row>
    <row r="15" spans="1:16">
      <c r="B15" s="169" t="s">
        <v>94</v>
      </c>
      <c r="C15" s="72">
        <v>15642</v>
      </c>
      <c r="D15" s="125">
        <v>100</v>
      </c>
      <c r="E15" s="72">
        <v>1583</v>
      </c>
      <c r="F15" s="125">
        <v>10.119999999999999</v>
      </c>
      <c r="G15" s="72">
        <v>10435</v>
      </c>
      <c r="H15" s="125">
        <v>66.709999999999994</v>
      </c>
      <c r="I15" s="72">
        <v>1495</v>
      </c>
      <c r="J15" s="125">
        <v>9.56</v>
      </c>
      <c r="K15" s="72">
        <v>2129</v>
      </c>
      <c r="L15" s="125">
        <v>13.61</v>
      </c>
      <c r="M15" s="72">
        <v>0</v>
      </c>
      <c r="N15" s="125">
        <v>0</v>
      </c>
      <c r="O15" s="72">
        <v>0</v>
      </c>
      <c r="P15" s="125">
        <v>0</v>
      </c>
    </row>
    <row r="16" spans="1:16">
      <c r="B16" s="169" t="s">
        <v>95</v>
      </c>
      <c r="C16" s="72">
        <v>4619</v>
      </c>
      <c r="D16" s="125">
        <v>100</v>
      </c>
      <c r="E16" s="72">
        <v>418</v>
      </c>
      <c r="F16" s="125">
        <v>9.0500000000000007</v>
      </c>
      <c r="G16" s="72">
        <v>3282</v>
      </c>
      <c r="H16" s="125">
        <v>71.05</v>
      </c>
      <c r="I16" s="72">
        <v>266</v>
      </c>
      <c r="J16" s="125">
        <v>5.76</v>
      </c>
      <c r="K16" s="72">
        <v>653</v>
      </c>
      <c r="L16" s="125">
        <v>14.14</v>
      </c>
      <c r="M16" s="72">
        <v>0</v>
      </c>
      <c r="N16" s="125">
        <v>0</v>
      </c>
      <c r="O16" s="72">
        <v>0</v>
      </c>
      <c r="P16" s="125">
        <v>0</v>
      </c>
    </row>
    <row r="17" spans="2:16">
      <c r="B17" s="169" t="s">
        <v>96</v>
      </c>
      <c r="C17" s="72">
        <v>12358</v>
      </c>
      <c r="D17" s="125">
        <v>100</v>
      </c>
      <c r="E17" s="72">
        <v>1568</v>
      </c>
      <c r="F17" s="125">
        <v>12.69</v>
      </c>
      <c r="G17" s="72">
        <v>9373</v>
      </c>
      <c r="H17" s="125">
        <v>75.849999999999994</v>
      </c>
      <c r="I17" s="72">
        <v>1417</v>
      </c>
      <c r="J17" s="125">
        <v>11.47</v>
      </c>
      <c r="K17" s="72">
        <v>0</v>
      </c>
      <c r="L17" s="125">
        <v>0</v>
      </c>
      <c r="M17" s="72">
        <v>0</v>
      </c>
      <c r="N17" s="125">
        <v>0</v>
      </c>
      <c r="O17" s="72">
        <v>0</v>
      </c>
      <c r="P17" s="125">
        <v>0</v>
      </c>
    </row>
    <row r="18" spans="2:16">
      <c r="B18" s="169" t="s">
        <v>97</v>
      </c>
      <c r="C18" s="72">
        <v>11127</v>
      </c>
      <c r="D18" s="125">
        <v>100</v>
      </c>
      <c r="E18" s="72">
        <v>5471</v>
      </c>
      <c r="F18" s="125">
        <v>49.17</v>
      </c>
      <c r="G18" s="72">
        <v>4062</v>
      </c>
      <c r="H18" s="125">
        <v>36.51</v>
      </c>
      <c r="I18" s="72">
        <v>329</v>
      </c>
      <c r="J18" s="125">
        <v>2.96</v>
      </c>
      <c r="K18" s="72">
        <v>1265</v>
      </c>
      <c r="L18" s="125">
        <v>11.37</v>
      </c>
      <c r="M18" s="72">
        <v>0</v>
      </c>
      <c r="N18" s="125">
        <v>0</v>
      </c>
      <c r="O18" s="72">
        <v>0</v>
      </c>
      <c r="P18" s="125">
        <v>0</v>
      </c>
    </row>
    <row r="19" spans="2:16">
      <c r="B19" s="169" t="s">
        <v>98</v>
      </c>
      <c r="C19" s="72">
        <v>6722</v>
      </c>
      <c r="D19" s="125">
        <v>100</v>
      </c>
      <c r="E19" s="72">
        <v>4286</v>
      </c>
      <c r="F19" s="125">
        <v>63.76</v>
      </c>
      <c r="G19" s="72">
        <v>1486</v>
      </c>
      <c r="H19" s="125">
        <v>22.11</v>
      </c>
      <c r="I19" s="72">
        <v>372</v>
      </c>
      <c r="J19" s="125">
        <v>5.53</v>
      </c>
      <c r="K19" s="72">
        <v>578</v>
      </c>
      <c r="L19" s="125">
        <v>8.6</v>
      </c>
      <c r="M19" s="72">
        <v>0</v>
      </c>
      <c r="N19" s="125">
        <v>0</v>
      </c>
      <c r="O19" s="72">
        <v>0</v>
      </c>
      <c r="P19" s="125">
        <v>0</v>
      </c>
    </row>
    <row r="20" spans="2:16">
      <c r="B20" s="169" t="s">
        <v>99</v>
      </c>
      <c r="C20" s="72">
        <v>6938</v>
      </c>
      <c r="D20" s="125">
        <v>100</v>
      </c>
      <c r="E20" s="72">
        <v>2031</v>
      </c>
      <c r="F20" s="125">
        <v>29.27</v>
      </c>
      <c r="G20" s="72">
        <v>3029</v>
      </c>
      <c r="H20" s="125">
        <v>43.66</v>
      </c>
      <c r="I20" s="72">
        <v>1221</v>
      </c>
      <c r="J20" s="125">
        <v>17.600000000000001</v>
      </c>
      <c r="K20" s="72">
        <v>657</v>
      </c>
      <c r="L20" s="125">
        <v>9.4700000000000006</v>
      </c>
      <c r="M20" s="72">
        <v>0</v>
      </c>
      <c r="N20" s="125">
        <v>0</v>
      </c>
      <c r="O20" s="72">
        <v>0</v>
      </c>
      <c r="P20" s="125">
        <v>0</v>
      </c>
    </row>
    <row r="21" spans="2:16">
      <c r="B21" s="169" t="s">
        <v>100</v>
      </c>
      <c r="C21" s="72">
        <v>12124</v>
      </c>
      <c r="D21" s="125">
        <v>100</v>
      </c>
      <c r="E21" s="72">
        <v>1337</v>
      </c>
      <c r="F21" s="125">
        <v>11.03</v>
      </c>
      <c r="G21" s="72">
        <v>7131</v>
      </c>
      <c r="H21" s="125">
        <v>58.82</v>
      </c>
      <c r="I21" s="72">
        <v>1013</v>
      </c>
      <c r="J21" s="125">
        <v>8.36</v>
      </c>
      <c r="K21" s="72">
        <v>2643</v>
      </c>
      <c r="L21" s="125">
        <v>21.8</v>
      </c>
      <c r="M21" s="72">
        <v>0</v>
      </c>
      <c r="N21" s="125">
        <v>0</v>
      </c>
      <c r="O21" s="72">
        <v>0</v>
      </c>
      <c r="P21" s="125">
        <v>0</v>
      </c>
    </row>
    <row r="22" spans="2:16">
      <c r="B22" s="169" t="s">
        <v>101</v>
      </c>
      <c r="C22" s="72">
        <v>500</v>
      </c>
      <c r="D22" s="125">
        <v>100</v>
      </c>
      <c r="E22" s="72">
        <v>0</v>
      </c>
      <c r="F22" s="125">
        <v>0</v>
      </c>
      <c r="G22" s="72">
        <v>223</v>
      </c>
      <c r="H22" s="125">
        <v>44.6</v>
      </c>
      <c r="I22" s="72">
        <v>115</v>
      </c>
      <c r="J22" s="125">
        <v>23</v>
      </c>
      <c r="K22" s="72">
        <v>162</v>
      </c>
      <c r="L22" s="125">
        <v>32.4</v>
      </c>
      <c r="M22" s="72">
        <v>0</v>
      </c>
      <c r="N22" s="125">
        <v>0</v>
      </c>
      <c r="O22" s="72">
        <v>0</v>
      </c>
      <c r="P22" s="125">
        <v>0</v>
      </c>
    </row>
    <row r="23" spans="2:16">
      <c r="B23" s="169" t="s">
        <v>102</v>
      </c>
      <c r="C23" s="72">
        <v>1391</v>
      </c>
      <c r="D23" s="125">
        <v>100</v>
      </c>
      <c r="E23" s="72">
        <v>658</v>
      </c>
      <c r="F23" s="125">
        <v>47.3</v>
      </c>
      <c r="G23" s="72">
        <v>591</v>
      </c>
      <c r="H23" s="125">
        <v>42.49</v>
      </c>
      <c r="I23" s="72">
        <v>142</v>
      </c>
      <c r="J23" s="125">
        <v>10.210000000000001</v>
      </c>
      <c r="K23" s="72">
        <v>0</v>
      </c>
      <c r="L23" s="125">
        <v>0</v>
      </c>
      <c r="M23" s="72">
        <v>0</v>
      </c>
      <c r="N23" s="125">
        <v>0</v>
      </c>
      <c r="O23" s="72">
        <v>0</v>
      </c>
      <c r="P23" s="125">
        <v>0</v>
      </c>
    </row>
    <row r="24" spans="2:16">
      <c r="B24" s="169" t="s">
        <v>103</v>
      </c>
      <c r="C24" s="72">
        <v>686</v>
      </c>
      <c r="D24" s="125">
        <v>100</v>
      </c>
      <c r="E24" s="72">
        <v>0</v>
      </c>
      <c r="F24" s="125">
        <v>0</v>
      </c>
      <c r="G24" s="72">
        <v>682</v>
      </c>
      <c r="H24" s="125">
        <v>99.42</v>
      </c>
      <c r="I24" s="72">
        <v>4</v>
      </c>
      <c r="J24" s="125">
        <v>0.57999999999999996</v>
      </c>
      <c r="K24" s="72">
        <v>0</v>
      </c>
      <c r="L24" s="125">
        <v>0</v>
      </c>
      <c r="M24" s="72">
        <v>0</v>
      </c>
      <c r="N24" s="125">
        <v>0</v>
      </c>
      <c r="O24" s="72">
        <v>0</v>
      </c>
      <c r="P24" s="125">
        <v>0</v>
      </c>
    </row>
    <row r="25" spans="2:16">
      <c r="B25" s="169" t="s">
        <v>104</v>
      </c>
      <c r="C25" s="72">
        <v>560</v>
      </c>
      <c r="D25" s="125">
        <v>100</v>
      </c>
      <c r="E25" s="72">
        <v>0</v>
      </c>
      <c r="F25" s="125">
        <v>0</v>
      </c>
      <c r="G25" s="72">
        <v>511</v>
      </c>
      <c r="H25" s="125">
        <v>91.25</v>
      </c>
      <c r="I25" s="72">
        <v>49</v>
      </c>
      <c r="J25" s="125">
        <v>8.75</v>
      </c>
      <c r="K25" s="72">
        <v>0</v>
      </c>
      <c r="L25" s="125">
        <v>0</v>
      </c>
      <c r="M25" s="72">
        <v>0</v>
      </c>
      <c r="N25" s="125">
        <v>0</v>
      </c>
      <c r="O25" s="72">
        <v>0</v>
      </c>
      <c r="P25" s="125">
        <v>0</v>
      </c>
    </row>
    <row r="26" spans="2:16">
      <c r="B26" s="169" t="s">
        <v>105</v>
      </c>
      <c r="C26" s="72">
        <v>0</v>
      </c>
      <c r="D26" s="125">
        <v>0</v>
      </c>
      <c r="E26" s="72">
        <v>0</v>
      </c>
      <c r="F26" s="125">
        <v>0</v>
      </c>
      <c r="G26" s="72">
        <v>0</v>
      </c>
      <c r="H26" s="125">
        <v>0</v>
      </c>
      <c r="I26" s="72">
        <v>0</v>
      </c>
      <c r="J26" s="125">
        <v>0</v>
      </c>
      <c r="K26" s="72">
        <v>0</v>
      </c>
      <c r="L26" s="125">
        <v>0</v>
      </c>
      <c r="M26" s="72">
        <v>0</v>
      </c>
      <c r="N26" s="125">
        <v>0</v>
      </c>
      <c r="O26" s="72">
        <v>0</v>
      </c>
      <c r="P26" s="125">
        <v>0</v>
      </c>
    </row>
    <row r="27" spans="2:16">
      <c r="B27" s="30" t="s">
        <v>106</v>
      </c>
      <c r="C27" s="87">
        <v>4</v>
      </c>
      <c r="D27" s="126">
        <v>100</v>
      </c>
      <c r="E27" s="87">
        <v>2</v>
      </c>
      <c r="F27" s="126">
        <v>50</v>
      </c>
      <c r="G27" s="87">
        <v>2</v>
      </c>
      <c r="H27" s="126">
        <v>50</v>
      </c>
      <c r="I27" s="87">
        <v>0</v>
      </c>
      <c r="J27" s="126">
        <v>0</v>
      </c>
      <c r="K27" s="87">
        <v>0</v>
      </c>
      <c r="L27" s="126">
        <v>0</v>
      </c>
      <c r="M27" s="87">
        <v>0</v>
      </c>
      <c r="N27" s="126">
        <v>0</v>
      </c>
      <c r="O27" s="87">
        <v>0</v>
      </c>
      <c r="P27" s="126">
        <v>0</v>
      </c>
    </row>
    <row r="28" spans="2:16" ht="8" customHeight="1"/>
    <row r="29" spans="2:16">
      <c r="B29" s="31" t="s">
        <v>49</v>
      </c>
      <c r="C29" s="60">
        <v>94628</v>
      </c>
      <c r="D29" s="137">
        <v>100</v>
      </c>
      <c r="E29" s="60">
        <v>24172</v>
      </c>
      <c r="F29" s="137">
        <v>25.54</v>
      </c>
      <c r="G29" s="60">
        <v>51208</v>
      </c>
      <c r="H29" s="137">
        <v>54.12</v>
      </c>
      <c r="I29" s="60">
        <v>8525</v>
      </c>
      <c r="J29" s="137">
        <v>9.01</v>
      </c>
      <c r="K29" s="60">
        <v>10534</v>
      </c>
      <c r="L29" s="137">
        <v>11.13</v>
      </c>
      <c r="M29" s="60">
        <v>189</v>
      </c>
      <c r="N29" s="137">
        <v>0.2</v>
      </c>
      <c r="O29" s="60">
        <v>0</v>
      </c>
      <c r="P29" s="137">
        <v>0</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20" width="8" customWidth="1"/>
  </cols>
  <sheetData>
    <row r="1" spans="1:16" ht="15" customHeight="1"/>
    <row r="2" spans="1:16" ht="52.5" customHeight="1"/>
    <row r="3" spans="1:16" ht="23.5" customHeight="1">
      <c r="A3" s="201" t="s">
        <v>272</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263</v>
      </c>
      <c r="D6" s="265"/>
      <c r="E6" s="265"/>
      <c r="F6" s="265"/>
      <c r="G6" s="265"/>
      <c r="H6" s="265"/>
      <c r="I6" s="265"/>
      <c r="J6" s="265"/>
      <c r="K6" s="265"/>
      <c r="L6" s="265"/>
      <c r="M6" s="265"/>
      <c r="N6" s="265"/>
      <c r="O6" s="265"/>
      <c r="P6" s="229"/>
    </row>
    <row r="7" spans="1:16" ht="60" customHeight="1">
      <c r="B7" s="204" t="s">
        <v>114</v>
      </c>
      <c r="C7" s="219" t="s">
        <v>171</v>
      </c>
      <c r="D7" s="211"/>
      <c r="E7" s="219" t="s">
        <v>264</v>
      </c>
      <c r="F7" s="211"/>
      <c r="G7" s="219" t="s">
        <v>265</v>
      </c>
      <c r="H7" s="211"/>
      <c r="I7" s="219" t="s">
        <v>266</v>
      </c>
      <c r="J7" s="211"/>
      <c r="K7" s="219" t="s">
        <v>267</v>
      </c>
      <c r="L7" s="211"/>
      <c r="M7" s="219" t="s">
        <v>268</v>
      </c>
      <c r="N7" s="211"/>
      <c r="O7" s="219" t="s">
        <v>269</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29" t="s">
        <v>88</v>
      </c>
      <c r="C9" s="95">
        <v>80</v>
      </c>
      <c r="D9" s="124">
        <v>100</v>
      </c>
      <c r="E9" s="95">
        <v>0</v>
      </c>
      <c r="F9" s="124">
        <v>0</v>
      </c>
      <c r="G9" s="95">
        <v>11</v>
      </c>
      <c r="H9" s="124">
        <v>13.75</v>
      </c>
      <c r="I9" s="95">
        <v>69</v>
      </c>
      <c r="J9" s="124">
        <v>86.25</v>
      </c>
      <c r="K9" s="95">
        <v>0</v>
      </c>
      <c r="L9" s="124">
        <v>0</v>
      </c>
      <c r="M9" s="95">
        <v>0</v>
      </c>
      <c r="N9" s="124">
        <v>0</v>
      </c>
      <c r="O9" s="95">
        <v>0</v>
      </c>
      <c r="P9" s="124">
        <v>0</v>
      </c>
    </row>
    <row r="10" spans="1:16">
      <c r="B10" s="169" t="s">
        <v>89</v>
      </c>
      <c r="C10" s="72">
        <v>1980</v>
      </c>
      <c r="D10" s="125">
        <v>100</v>
      </c>
      <c r="E10" s="72">
        <v>0</v>
      </c>
      <c r="F10" s="125">
        <v>0</v>
      </c>
      <c r="G10" s="72">
        <v>34</v>
      </c>
      <c r="H10" s="125">
        <v>1.72</v>
      </c>
      <c r="I10" s="72">
        <v>1946</v>
      </c>
      <c r="J10" s="125">
        <v>98.28</v>
      </c>
      <c r="K10" s="72">
        <v>0</v>
      </c>
      <c r="L10" s="125">
        <v>0</v>
      </c>
      <c r="M10" s="72">
        <v>0</v>
      </c>
      <c r="N10" s="125">
        <v>0</v>
      </c>
      <c r="O10" s="72">
        <v>0</v>
      </c>
      <c r="P10" s="125">
        <v>0</v>
      </c>
    </row>
    <row r="11" spans="1:16">
      <c r="B11" s="169" t="s">
        <v>90</v>
      </c>
      <c r="C11" s="72">
        <v>1811</v>
      </c>
      <c r="D11" s="125">
        <v>100</v>
      </c>
      <c r="E11" s="72">
        <v>154</v>
      </c>
      <c r="F11" s="125">
        <v>8.5</v>
      </c>
      <c r="G11" s="72">
        <v>16</v>
      </c>
      <c r="H11" s="125">
        <v>0.88</v>
      </c>
      <c r="I11" s="72">
        <v>189</v>
      </c>
      <c r="J11" s="125">
        <v>10.44</v>
      </c>
      <c r="K11" s="72">
        <v>1191</v>
      </c>
      <c r="L11" s="125">
        <v>65.760000000000005</v>
      </c>
      <c r="M11" s="72">
        <v>261</v>
      </c>
      <c r="N11" s="125">
        <v>14.41</v>
      </c>
      <c r="O11" s="72">
        <v>0</v>
      </c>
      <c r="P11" s="125">
        <v>0</v>
      </c>
    </row>
    <row r="12" spans="1:16">
      <c r="B12" s="169" t="s">
        <v>91</v>
      </c>
      <c r="C12" s="72">
        <v>46</v>
      </c>
      <c r="D12" s="125">
        <v>100</v>
      </c>
      <c r="E12" s="72">
        <v>0</v>
      </c>
      <c r="F12" s="125">
        <v>0</v>
      </c>
      <c r="G12" s="72">
        <v>0</v>
      </c>
      <c r="H12" s="125">
        <v>0</v>
      </c>
      <c r="I12" s="72">
        <v>46</v>
      </c>
      <c r="J12" s="125">
        <v>100</v>
      </c>
      <c r="K12" s="72">
        <v>0</v>
      </c>
      <c r="L12" s="125">
        <v>0</v>
      </c>
      <c r="M12" s="72">
        <v>0</v>
      </c>
      <c r="N12" s="125">
        <v>0</v>
      </c>
      <c r="O12" s="72">
        <v>0</v>
      </c>
      <c r="P12" s="125">
        <v>0</v>
      </c>
    </row>
    <row r="13" spans="1:16">
      <c r="B13" s="169" t="s">
        <v>92</v>
      </c>
      <c r="C13" s="72">
        <v>12561</v>
      </c>
      <c r="D13" s="125">
        <v>100</v>
      </c>
      <c r="E13" s="72">
        <v>7346</v>
      </c>
      <c r="F13" s="125">
        <v>58.48</v>
      </c>
      <c r="G13" s="72">
        <v>8</v>
      </c>
      <c r="H13" s="125">
        <v>0.06</v>
      </c>
      <c r="I13" s="72">
        <v>2345</v>
      </c>
      <c r="J13" s="125">
        <v>18.670000000000002</v>
      </c>
      <c r="K13" s="72">
        <v>2710</v>
      </c>
      <c r="L13" s="125">
        <v>21.57</v>
      </c>
      <c r="M13" s="72">
        <v>152</v>
      </c>
      <c r="N13" s="125">
        <v>1.21</v>
      </c>
      <c r="O13" s="72">
        <v>0</v>
      </c>
      <c r="P13" s="125">
        <v>0</v>
      </c>
    </row>
    <row r="14" spans="1:16">
      <c r="B14" s="169" t="s">
        <v>93</v>
      </c>
      <c r="C14" s="72">
        <v>48</v>
      </c>
      <c r="D14" s="125">
        <v>100</v>
      </c>
      <c r="E14" s="72">
        <v>0</v>
      </c>
      <c r="F14" s="125">
        <v>0</v>
      </c>
      <c r="G14" s="72">
        <v>2</v>
      </c>
      <c r="H14" s="125">
        <v>4.17</v>
      </c>
      <c r="I14" s="72">
        <v>1</v>
      </c>
      <c r="J14" s="125">
        <v>2.08</v>
      </c>
      <c r="K14" s="72">
        <v>45</v>
      </c>
      <c r="L14" s="125">
        <v>93.75</v>
      </c>
      <c r="M14" s="72">
        <v>0</v>
      </c>
      <c r="N14" s="125">
        <v>0</v>
      </c>
      <c r="O14" s="72">
        <v>0</v>
      </c>
      <c r="P14" s="125">
        <v>0</v>
      </c>
    </row>
    <row r="15" spans="1:16">
      <c r="B15" s="169" t="s">
        <v>94</v>
      </c>
      <c r="C15" s="72">
        <v>14587</v>
      </c>
      <c r="D15" s="125">
        <v>100</v>
      </c>
      <c r="E15" s="72">
        <v>3271</v>
      </c>
      <c r="F15" s="125">
        <v>22.42</v>
      </c>
      <c r="G15" s="72">
        <v>0</v>
      </c>
      <c r="H15" s="125">
        <v>0</v>
      </c>
      <c r="I15" s="72">
        <v>9268</v>
      </c>
      <c r="J15" s="125">
        <v>63.54</v>
      </c>
      <c r="K15" s="72">
        <v>2048</v>
      </c>
      <c r="L15" s="125">
        <v>14.04</v>
      </c>
      <c r="M15" s="72">
        <v>0</v>
      </c>
      <c r="N15" s="125">
        <v>0</v>
      </c>
      <c r="O15" s="72">
        <v>0</v>
      </c>
      <c r="P15" s="125">
        <v>0</v>
      </c>
    </row>
    <row r="16" spans="1:16">
      <c r="B16" s="169" t="s">
        <v>95</v>
      </c>
      <c r="C16" s="72">
        <v>3576</v>
      </c>
      <c r="D16" s="125">
        <v>100</v>
      </c>
      <c r="E16" s="72">
        <v>755</v>
      </c>
      <c r="F16" s="125">
        <v>21.11</v>
      </c>
      <c r="G16" s="72">
        <v>1850</v>
      </c>
      <c r="H16" s="125">
        <v>51.73</v>
      </c>
      <c r="I16" s="72">
        <v>135</v>
      </c>
      <c r="J16" s="125">
        <v>3.78</v>
      </c>
      <c r="K16" s="72">
        <v>836</v>
      </c>
      <c r="L16" s="125">
        <v>23.38</v>
      </c>
      <c r="M16" s="72">
        <v>0</v>
      </c>
      <c r="N16" s="125">
        <v>0</v>
      </c>
      <c r="O16" s="72">
        <v>0</v>
      </c>
      <c r="P16" s="125">
        <v>0</v>
      </c>
    </row>
    <row r="17" spans="2:16">
      <c r="B17" s="169" t="s">
        <v>96</v>
      </c>
      <c r="C17" s="72">
        <v>3862</v>
      </c>
      <c r="D17" s="125">
        <v>100</v>
      </c>
      <c r="E17" s="72">
        <v>3016</v>
      </c>
      <c r="F17" s="125">
        <v>78.09</v>
      </c>
      <c r="G17" s="72">
        <v>6</v>
      </c>
      <c r="H17" s="125">
        <v>0.16</v>
      </c>
      <c r="I17" s="72">
        <v>840</v>
      </c>
      <c r="J17" s="125">
        <v>21.75</v>
      </c>
      <c r="K17" s="72">
        <v>0</v>
      </c>
      <c r="L17" s="125">
        <v>0</v>
      </c>
      <c r="M17" s="72">
        <v>0</v>
      </c>
      <c r="N17" s="125">
        <v>0</v>
      </c>
      <c r="O17" s="72">
        <v>0</v>
      </c>
      <c r="P17" s="125">
        <v>0</v>
      </c>
    </row>
    <row r="18" spans="2:16">
      <c r="B18" s="169" t="s">
        <v>97</v>
      </c>
      <c r="C18" s="72">
        <v>9016</v>
      </c>
      <c r="D18" s="125">
        <v>100</v>
      </c>
      <c r="E18" s="72">
        <v>6545</v>
      </c>
      <c r="F18" s="125">
        <v>72.59</v>
      </c>
      <c r="G18" s="72">
        <v>1398</v>
      </c>
      <c r="H18" s="125">
        <v>15.51</v>
      </c>
      <c r="I18" s="72">
        <v>82</v>
      </c>
      <c r="J18" s="125">
        <v>0.91</v>
      </c>
      <c r="K18" s="72">
        <v>991</v>
      </c>
      <c r="L18" s="125">
        <v>10.99</v>
      </c>
      <c r="M18" s="72">
        <v>0</v>
      </c>
      <c r="N18" s="125">
        <v>0</v>
      </c>
      <c r="O18" s="72">
        <v>0</v>
      </c>
      <c r="P18" s="125">
        <v>0</v>
      </c>
    </row>
    <row r="19" spans="2:16">
      <c r="B19" s="169" t="s">
        <v>98</v>
      </c>
      <c r="C19" s="72">
        <v>7201</v>
      </c>
      <c r="D19" s="125">
        <v>100</v>
      </c>
      <c r="E19" s="72">
        <v>6048</v>
      </c>
      <c r="F19" s="125">
        <v>83.99</v>
      </c>
      <c r="G19" s="72">
        <v>1</v>
      </c>
      <c r="H19" s="125">
        <v>0.01</v>
      </c>
      <c r="I19" s="72">
        <v>293</v>
      </c>
      <c r="J19" s="125">
        <v>4.07</v>
      </c>
      <c r="K19" s="72">
        <v>859</v>
      </c>
      <c r="L19" s="125">
        <v>11.93</v>
      </c>
      <c r="M19" s="72">
        <v>0</v>
      </c>
      <c r="N19" s="125">
        <v>0</v>
      </c>
      <c r="O19" s="72">
        <v>0</v>
      </c>
      <c r="P19" s="125">
        <v>0</v>
      </c>
    </row>
    <row r="20" spans="2:16">
      <c r="B20" s="169" t="s">
        <v>99</v>
      </c>
      <c r="C20" s="72">
        <v>7416</v>
      </c>
      <c r="D20" s="125">
        <v>100</v>
      </c>
      <c r="E20" s="72">
        <v>3196</v>
      </c>
      <c r="F20" s="125">
        <v>43.1</v>
      </c>
      <c r="G20" s="72">
        <v>863</v>
      </c>
      <c r="H20" s="125">
        <v>11.64</v>
      </c>
      <c r="I20" s="72">
        <v>1525</v>
      </c>
      <c r="J20" s="125">
        <v>20.56</v>
      </c>
      <c r="K20" s="72">
        <v>1832</v>
      </c>
      <c r="L20" s="125">
        <v>24.7</v>
      </c>
      <c r="M20" s="72">
        <v>0</v>
      </c>
      <c r="N20" s="125">
        <v>0</v>
      </c>
      <c r="O20" s="72">
        <v>0</v>
      </c>
      <c r="P20" s="125">
        <v>0</v>
      </c>
    </row>
    <row r="21" spans="2:16">
      <c r="B21" s="169" t="s">
        <v>100</v>
      </c>
      <c r="C21" s="72">
        <v>5767</v>
      </c>
      <c r="D21" s="125">
        <v>100</v>
      </c>
      <c r="E21" s="72">
        <v>1097</v>
      </c>
      <c r="F21" s="125">
        <v>19.02</v>
      </c>
      <c r="G21" s="72">
        <v>9</v>
      </c>
      <c r="H21" s="125">
        <v>0.16</v>
      </c>
      <c r="I21" s="72">
        <v>402</v>
      </c>
      <c r="J21" s="125">
        <v>6.97</v>
      </c>
      <c r="K21" s="72">
        <v>4259</v>
      </c>
      <c r="L21" s="125">
        <v>73.849999999999994</v>
      </c>
      <c r="M21" s="72">
        <v>0</v>
      </c>
      <c r="N21" s="125">
        <v>0</v>
      </c>
      <c r="O21" s="72">
        <v>0</v>
      </c>
      <c r="P21" s="125">
        <v>0</v>
      </c>
    </row>
    <row r="22" spans="2:16">
      <c r="B22" s="169" t="s">
        <v>101</v>
      </c>
      <c r="C22" s="72">
        <v>215</v>
      </c>
      <c r="D22" s="125">
        <v>100</v>
      </c>
      <c r="E22" s="72">
        <v>0</v>
      </c>
      <c r="F22" s="125">
        <v>0</v>
      </c>
      <c r="G22" s="72">
        <v>0</v>
      </c>
      <c r="H22" s="125">
        <v>0</v>
      </c>
      <c r="I22" s="72">
        <v>83</v>
      </c>
      <c r="J22" s="125">
        <v>38.6</v>
      </c>
      <c r="K22" s="72">
        <v>132</v>
      </c>
      <c r="L22" s="125">
        <v>61.4</v>
      </c>
      <c r="M22" s="72">
        <v>0</v>
      </c>
      <c r="N22" s="125">
        <v>0</v>
      </c>
      <c r="O22" s="72">
        <v>0</v>
      </c>
      <c r="P22" s="125">
        <v>0</v>
      </c>
    </row>
    <row r="23" spans="2:16">
      <c r="B23" s="169" t="s">
        <v>102</v>
      </c>
      <c r="C23" s="72">
        <v>980</v>
      </c>
      <c r="D23" s="125">
        <v>100</v>
      </c>
      <c r="E23" s="72">
        <v>610</v>
      </c>
      <c r="F23" s="125">
        <v>62.24</v>
      </c>
      <c r="G23" s="72">
        <v>13</v>
      </c>
      <c r="H23" s="125">
        <v>1.33</v>
      </c>
      <c r="I23" s="72">
        <v>215</v>
      </c>
      <c r="J23" s="125">
        <v>21.94</v>
      </c>
      <c r="K23" s="72">
        <v>142</v>
      </c>
      <c r="L23" s="125">
        <v>14.49</v>
      </c>
      <c r="M23" s="72">
        <v>0</v>
      </c>
      <c r="N23" s="125">
        <v>0</v>
      </c>
      <c r="O23" s="72">
        <v>0</v>
      </c>
      <c r="P23" s="125">
        <v>0</v>
      </c>
    </row>
    <row r="24" spans="2:16">
      <c r="B24" s="169" t="s">
        <v>103</v>
      </c>
      <c r="C24" s="72">
        <v>33</v>
      </c>
      <c r="D24" s="125">
        <v>100</v>
      </c>
      <c r="E24" s="72">
        <v>0</v>
      </c>
      <c r="F24" s="125">
        <v>0</v>
      </c>
      <c r="G24" s="72">
        <v>32</v>
      </c>
      <c r="H24" s="125">
        <v>96.97</v>
      </c>
      <c r="I24" s="72">
        <v>1</v>
      </c>
      <c r="J24" s="125">
        <v>3.03</v>
      </c>
      <c r="K24" s="72">
        <v>0</v>
      </c>
      <c r="L24" s="125">
        <v>0</v>
      </c>
      <c r="M24" s="72">
        <v>0</v>
      </c>
      <c r="N24" s="125">
        <v>0</v>
      </c>
      <c r="O24" s="72">
        <v>0</v>
      </c>
      <c r="P24" s="125">
        <v>0</v>
      </c>
    </row>
    <row r="25" spans="2:16">
      <c r="B25" s="169" t="s">
        <v>104</v>
      </c>
      <c r="C25" s="72">
        <v>37</v>
      </c>
      <c r="D25" s="125">
        <v>100</v>
      </c>
      <c r="E25" s="72">
        <v>0</v>
      </c>
      <c r="F25" s="125">
        <v>0</v>
      </c>
      <c r="G25" s="72">
        <v>14</v>
      </c>
      <c r="H25" s="125">
        <v>37.840000000000003</v>
      </c>
      <c r="I25" s="72">
        <v>23</v>
      </c>
      <c r="J25" s="125">
        <v>62.16</v>
      </c>
      <c r="K25" s="72">
        <v>0</v>
      </c>
      <c r="L25" s="125">
        <v>0</v>
      </c>
      <c r="M25" s="72">
        <v>0</v>
      </c>
      <c r="N25" s="125">
        <v>0</v>
      </c>
      <c r="O25" s="72">
        <v>0</v>
      </c>
      <c r="P25" s="125">
        <v>0</v>
      </c>
    </row>
    <row r="26" spans="2:16">
      <c r="B26" s="169" t="s">
        <v>105</v>
      </c>
      <c r="C26" s="72">
        <v>0</v>
      </c>
      <c r="D26" s="125">
        <v>0</v>
      </c>
      <c r="E26" s="72">
        <v>0</v>
      </c>
      <c r="F26" s="125">
        <v>0</v>
      </c>
      <c r="G26" s="72">
        <v>0</v>
      </c>
      <c r="H26" s="125">
        <v>0</v>
      </c>
      <c r="I26" s="72">
        <v>0</v>
      </c>
      <c r="J26" s="125">
        <v>0</v>
      </c>
      <c r="K26" s="72">
        <v>0</v>
      </c>
      <c r="L26" s="125">
        <v>0</v>
      </c>
      <c r="M26" s="72">
        <v>0</v>
      </c>
      <c r="N26" s="125">
        <v>0</v>
      </c>
      <c r="O26" s="72">
        <v>0</v>
      </c>
      <c r="P26" s="125">
        <v>0</v>
      </c>
    </row>
    <row r="27" spans="2:16">
      <c r="B27" s="30" t="s">
        <v>106</v>
      </c>
      <c r="C27" s="87">
        <v>1</v>
      </c>
      <c r="D27" s="126">
        <v>100</v>
      </c>
      <c r="E27" s="87">
        <v>1</v>
      </c>
      <c r="F27" s="126">
        <v>100</v>
      </c>
      <c r="G27" s="87">
        <v>0</v>
      </c>
      <c r="H27" s="126">
        <v>0</v>
      </c>
      <c r="I27" s="87">
        <v>0</v>
      </c>
      <c r="J27" s="126">
        <v>0</v>
      </c>
      <c r="K27" s="87">
        <v>0</v>
      </c>
      <c r="L27" s="126">
        <v>0</v>
      </c>
      <c r="M27" s="87">
        <v>0</v>
      </c>
      <c r="N27" s="126">
        <v>0</v>
      </c>
      <c r="O27" s="87">
        <v>0</v>
      </c>
      <c r="P27" s="126">
        <v>0</v>
      </c>
    </row>
    <row r="28" spans="2:16" ht="8" customHeight="1"/>
    <row r="29" spans="2:16">
      <c r="B29" s="31" t="s">
        <v>49</v>
      </c>
      <c r="C29" s="60">
        <v>69217</v>
      </c>
      <c r="D29" s="137">
        <v>100</v>
      </c>
      <c r="E29" s="60">
        <v>32039</v>
      </c>
      <c r="F29" s="137">
        <v>46.29</v>
      </c>
      <c r="G29" s="60">
        <v>4257</v>
      </c>
      <c r="H29" s="137">
        <v>6.15</v>
      </c>
      <c r="I29" s="60">
        <v>17463</v>
      </c>
      <c r="J29" s="137">
        <v>25.23</v>
      </c>
      <c r="K29" s="60">
        <v>15045</v>
      </c>
      <c r="L29" s="137">
        <v>21.74</v>
      </c>
      <c r="M29" s="60">
        <v>413</v>
      </c>
      <c r="N29" s="137">
        <v>0.6</v>
      </c>
      <c r="O29" s="60">
        <v>0</v>
      </c>
      <c r="P29" s="137">
        <v>0</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16" width="8" customWidth="1"/>
  </cols>
  <sheetData>
    <row r="1" spans="1:16" ht="15" customHeight="1"/>
    <row r="2" spans="1:16" ht="52.5" customHeight="1"/>
    <row r="3" spans="1:16" ht="23.5" customHeight="1">
      <c r="A3" s="201" t="s">
        <v>273</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274</v>
      </c>
      <c r="D6" s="265"/>
      <c r="E6" s="265"/>
      <c r="F6" s="265"/>
      <c r="G6" s="265"/>
      <c r="H6" s="265"/>
      <c r="I6" s="265"/>
      <c r="J6" s="265"/>
      <c r="K6" s="265"/>
      <c r="L6" s="265"/>
      <c r="M6" s="265"/>
      <c r="N6" s="265"/>
      <c r="O6" s="265"/>
      <c r="P6" s="229"/>
    </row>
    <row r="7" spans="1:16" ht="60" customHeight="1">
      <c r="B7" s="204" t="s">
        <v>114</v>
      </c>
      <c r="C7" s="219" t="s">
        <v>275</v>
      </c>
      <c r="D7" s="211"/>
      <c r="E7" s="219" t="s">
        <v>276</v>
      </c>
      <c r="F7" s="211"/>
      <c r="G7" s="219" t="s">
        <v>277</v>
      </c>
      <c r="H7" s="211"/>
      <c r="I7" s="219" t="s">
        <v>278</v>
      </c>
      <c r="J7" s="211"/>
      <c r="K7" s="219" t="s">
        <v>279</v>
      </c>
      <c r="L7" s="211"/>
      <c r="M7" s="219" t="s">
        <v>280</v>
      </c>
      <c r="N7" s="211"/>
      <c r="O7" s="219" t="s">
        <v>281</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107" t="s">
        <v>88</v>
      </c>
      <c r="C9" s="40">
        <v>162851</v>
      </c>
      <c r="D9" s="41">
        <v>0.86590631147976815</v>
      </c>
      <c r="E9" s="40">
        <v>25120</v>
      </c>
      <c r="F9" s="41">
        <v>0.13356728877545601</v>
      </c>
      <c r="G9" s="40">
        <v>99</v>
      </c>
      <c r="H9" s="41">
        <v>5.2639974477588136E-4</v>
      </c>
      <c r="I9" s="40">
        <v>0</v>
      </c>
      <c r="J9" s="41">
        <v>0</v>
      </c>
      <c r="K9" s="40">
        <v>0</v>
      </c>
      <c r="L9" s="41">
        <v>0</v>
      </c>
      <c r="M9" s="40">
        <v>0</v>
      </c>
      <c r="N9" s="41">
        <v>0</v>
      </c>
      <c r="O9" s="40">
        <v>0</v>
      </c>
      <c r="P9" s="41">
        <v>0</v>
      </c>
    </row>
    <row r="10" spans="1:16">
      <c r="B10" s="111" t="s">
        <v>89</v>
      </c>
      <c r="C10" s="42">
        <v>3539</v>
      </c>
      <c r="D10" s="43">
        <v>0.23103538320929631</v>
      </c>
      <c r="E10" s="42">
        <v>7139</v>
      </c>
      <c r="F10" s="43">
        <v>0.46605300953127038</v>
      </c>
      <c r="G10" s="42">
        <v>288</v>
      </c>
      <c r="H10" s="43">
        <v>1.8801410105757931E-2</v>
      </c>
      <c r="I10" s="42">
        <v>665</v>
      </c>
      <c r="J10" s="43">
        <v>4.3412978195586892E-2</v>
      </c>
      <c r="K10" s="42">
        <v>2661</v>
      </c>
      <c r="L10" s="43">
        <v>0.17371719545632591</v>
      </c>
      <c r="M10" s="42">
        <v>0</v>
      </c>
      <c r="N10" s="43">
        <v>0</v>
      </c>
      <c r="O10" s="42">
        <v>1026</v>
      </c>
      <c r="P10" s="43">
        <v>6.6980023501762631E-2</v>
      </c>
    </row>
    <row r="11" spans="1:16">
      <c r="B11" s="111" t="s">
        <v>90</v>
      </c>
      <c r="C11" s="42">
        <v>5106</v>
      </c>
      <c r="D11" s="43">
        <v>0.34817592908285028</v>
      </c>
      <c r="E11" s="42">
        <v>4579</v>
      </c>
      <c r="F11" s="43">
        <v>0.31224002727582678</v>
      </c>
      <c r="G11" s="42">
        <v>383</v>
      </c>
      <c r="H11" s="43">
        <v>2.611660415956359E-2</v>
      </c>
      <c r="I11" s="42">
        <v>0</v>
      </c>
      <c r="J11" s="43">
        <v>0</v>
      </c>
      <c r="K11" s="42">
        <v>3025</v>
      </c>
      <c r="L11" s="43">
        <v>0.20627344016365501</v>
      </c>
      <c r="M11" s="42">
        <v>1</v>
      </c>
      <c r="N11" s="43">
        <v>6.8189566996249573E-5</v>
      </c>
      <c r="O11" s="42">
        <v>1571</v>
      </c>
      <c r="P11" s="43">
        <v>0.10712580975110809</v>
      </c>
    </row>
    <row r="12" spans="1:16">
      <c r="B12" s="111" t="s">
        <v>91</v>
      </c>
      <c r="C12" s="42">
        <v>642</v>
      </c>
      <c r="D12" s="43">
        <v>3.7475920845251302E-2</v>
      </c>
      <c r="E12" s="42">
        <v>14538</v>
      </c>
      <c r="F12" s="43">
        <v>0.84863697390695236</v>
      </c>
      <c r="G12" s="42">
        <v>67</v>
      </c>
      <c r="H12" s="43">
        <v>3.9110384682738896E-3</v>
      </c>
      <c r="I12" s="42">
        <v>1512</v>
      </c>
      <c r="J12" s="43">
        <v>8.8261047224330161E-2</v>
      </c>
      <c r="K12" s="42">
        <v>15</v>
      </c>
      <c r="L12" s="43">
        <v>8.7560562722549767E-4</v>
      </c>
      <c r="M12" s="42">
        <v>324</v>
      </c>
      <c r="N12" s="43">
        <v>1.891308154807075E-2</v>
      </c>
      <c r="O12" s="42">
        <v>33</v>
      </c>
      <c r="P12" s="43">
        <v>1.9263323798960951E-3</v>
      </c>
    </row>
    <row r="13" spans="1:16">
      <c r="B13" s="111" t="s">
        <v>92</v>
      </c>
      <c r="C13" s="42">
        <v>76</v>
      </c>
      <c r="D13" s="43">
        <v>5.0397877984084882E-3</v>
      </c>
      <c r="E13" s="42">
        <v>4410</v>
      </c>
      <c r="F13" s="43">
        <v>0.29244031830238731</v>
      </c>
      <c r="G13" s="42">
        <v>7897</v>
      </c>
      <c r="H13" s="43">
        <v>0.52367374005305045</v>
      </c>
      <c r="I13" s="42">
        <v>905</v>
      </c>
      <c r="J13" s="43">
        <v>6.0013262599469493E-2</v>
      </c>
      <c r="K13" s="42">
        <v>10</v>
      </c>
      <c r="L13" s="43">
        <v>6.6312997347480103E-4</v>
      </c>
      <c r="M13" s="42">
        <v>1672</v>
      </c>
      <c r="N13" s="43">
        <v>0.1108753315649867</v>
      </c>
      <c r="O13" s="42">
        <v>110</v>
      </c>
      <c r="P13" s="43">
        <v>7.2944297082228118E-3</v>
      </c>
    </row>
    <row r="14" spans="1:16">
      <c r="B14" s="111" t="s">
        <v>93</v>
      </c>
      <c r="C14" s="42">
        <v>534</v>
      </c>
      <c r="D14" s="43">
        <v>6.0965863683068847E-2</v>
      </c>
      <c r="E14" s="42">
        <v>2864</v>
      </c>
      <c r="F14" s="43">
        <v>0.32697796552117819</v>
      </c>
      <c r="G14" s="42">
        <v>1</v>
      </c>
      <c r="H14" s="43">
        <v>1.1416828405069071E-4</v>
      </c>
      <c r="I14" s="42">
        <v>0</v>
      </c>
      <c r="J14" s="43">
        <v>0</v>
      </c>
      <c r="K14" s="42">
        <v>4212</v>
      </c>
      <c r="L14" s="43">
        <v>0.48087681242150931</v>
      </c>
      <c r="M14" s="42">
        <v>0</v>
      </c>
      <c r="N14" s="43">
        <v>0</v>
      </c>
      <c r="O14" s="42">
        <v>1148</v>
      </c>
      <c r="P14" s="43">
        <v>0.13106519009019291</v>
      </c>
    </row>
    <row r="15" spans="1:16">
      <c r="B15" s="111" t="s">
        <v>94</v>
      </c>
      <c r="C15" s="42">
        <v>14715</v>
      </c>
      <c r="D15" s="43">
        <v>0.36445820433436532</v>
      </c>
      <c r="E15" s="42">
        <v>10046</v>
      </c>
      <c r="F15" s="43">
        <v>0.2488173374613003</v>
      </c>
      <c r="G15" s="42">
        <v>5168</v>
      </c>
      <c r="H15" s="43">
        <v>0.128</v>
      </c>
      <c r="I15" s="42">
        <v>419</v>
      </c>
      <c r="J15" s="43">
        <v>1.037770897832817E-2</v>
      </c>
      <c r="K15" s="42">
        <v>5768</v>
      </c>
      <c r="L15" s="43">
        <v>0.14286068111455111</v>
      </c>
      <c r="M15" s="42">
        <v>0</v>
      </c>
      <c r="N15" s="43">
        <v>0</v>
      </c>
      <c r="O15" s="42">
        <v>4259</v>
      </c>
      <c r="P15" s="43">
        <v>0.1054860681114551</v>
      </c>
    </row>
    <row r="16" spans="1:16">
      <c r="B16" s="111" t="s">
        <v>95</v>
      </c>
      <c r="C16" s="42">
        <v>5899</v>
      </c>
      <c r="D16" s="43">
        <v>0.38507735491872841</v>
      </c>
      <c r="E16" s="42">
        <v>5095</v>
      </c>
      <c r="F16" s="43">
        <v>0.33259351132580461</v>
      </c>
      <c r="G16" s="42">
        <v>1197</v>
      </c>
      <c r="H16" s="43">
        <v>7.8138259677524649E-2</v>
      </c>
      <c r="I16" s="42">
        <v>2524</v>
      </c>
      <c r="J16" s="43">
        <v>0.16476271297082051</v>
      </c>
      <c r="K16" s="42">
        <v>95</v>
      </c>
      <c r="L16" s="43">
        <v>6.2014491807559236E-3</v>
      </c>
      <c r="M16" s="42">
        <v>438</v>
      </c>
      <c r="N16" s="43">
        <v>2.8591944643906259E-2</v>
      </c>
      <c r="O16" s="42">
        <v>71</v>
      </c>
      <c r="P16" s="43">
        <v>4.6347672824596908E-3</v>
      </c>
    </row>
    <row r="17" spans="2:16">
      <c r="B17" s="111" t="s">
        <v>96</v>
      </c>
      <c r="C17" s="42">
        <v>11375</v>
      </c>
      <c r="D17" s="43">
        <v>0.24537296690970281</v>
      </c>
      <c r="E17" s="42">
        <v>27320</v>
      </c>
      <c r="F17" s="43">
        <v>0.58932654558005093</v>
      </c>
      <c r="G17" s="42">
        <v>1719</v>
      </c>
      <c r="H17" s="43">
        <v>3.7080978471892657E-2</v>
      </c>
      <c r="I17" s="42">
        <v>0</v>
      </c>
      <c r="J17" s="43">
        <v>0</v>
      </c>
      <c r="K17" s="42">
        <v>0</v>
      </c>
      <c r="L17" s="43">
        <v>0</v>
      </c>
      <c r="M17" s="42">
        <v>5944</v>
      </c>
      <c r="N17" s="43">
        <v>0.12821950903835369</v>
      </c>
      <c r="O17" s="42">
        <v>0</v>
      </c>
      <c r="P17" s="43">
        <v>0</v>
      </c>
    </row>
    <row r="18" spans="2:16">
      <c r="B18" s="111" t="s">
        <v>97</v>
      </c>
      <c r="C18" s="42">
        <v>4461</v>
      </c>
      <c r="D18" s="43">
        <v>5.5559707069197432E-2</v>
      </c>
      <c r="E18" s="42">
        <v>60726</v>
      </c>
      <c r="F18" s="43">
        <v>0.75631445224929006</v>
      </c>
      <c r="G18" s="42">
        <v>9534</v>
      </c>
      <c r="H18" s="43">
        <v>0.1187415931848752</v>
      </c>
      <c r="I18" s="42">
        <v>911</v>
      </c>
      <c r="J18" s="43">
        <v>1.134608678324117E-2</v>
      </c>
      <c r="K18" s="42">
        <v>175</v>
      </c>
      <c r="L18" s="43">
        <v>2.1795446619837589E-3</v>
      </c>
      <c r="M18" s="42">
        <v>4466</v>
      </c>
      <c r="N18" s="43">
        <v>5.5621979773825533E-2</v>
      </c>
      <c r="O18" s="42">
        <v>19</v>
      </c>
      <c r="P18" s="43">
        <v>2.3663627758680809E-4</v>
      </c>
    </row>
    <row r="19" spans="2:16">
      <c r="B19" s="111" t="s">
        <v>98</v>
      </c>
      <c r="C19" s="42">
        <v>345</v>
      </c>
      <c r="D19" s="43">
        <v>5.345522156801983E-2</v>
      </c>
      <c r="E19" s="42">
        <v>367</v>
      </c>
      <c r="F19" s="43">
        <v>5.6863960334676167E-2</v>
      </c>
      <c r="G19" s="42">
        <v>4720</v>
      </c>
      <c r="H19" s="43">
        <v>0.73132940811899594</v>
      </c>
      <c r="I19" s="42">
        <v>1011</v>
      </c>
      <c r="J19" s="43">
        <v>0.15664704059497991</v>
      </c>
      <c r="K19" s="42">
        <v>2</v>
      </c>
      <c r="L19" s="43">
        <v>3.0988534242330339E-4</v>
      </c>
      <c r="M19" s="42">
        <v>5</v>
      </c>
      <c r="N19" s="43">
        <v>7.7471335605825841E-4</v>
      </c>
      <c r="O19" s="42">
        <v>4</v>
      </c>
      <c r="P19" s="43">
        <v>6.1977068484660679E-4</v>
      </c>
    </row>
    <row r="20" spans="2:16">
      <c r="B20" s="111" t="s">
        <v>99</v>
      </c>
      <c r="C20" s="42">
        <v>11981</v>
      </c>
      <c r="D20" s="43">
        <v>0.2334612911397338</v>
      </c>
      <c r="E20" s="42">
        <v>28409</v>
      </c>
      <c r="F20" s="43">
        <v>0.55357664802509787</v>
      </c>
      <c r="G20" s="42">
        <v>8012</v>
      </c>
      <c r="H20" s="43">
        <v>0.15612151444883959</v>
      </c>
      <c r="I20" s="42">
        <v>3</v>
      </c>
      <c r="J20" s="43">
        <v>5.8457881096669847E-5</v>
      </c>
      <c r="K20" s="42">
        <v>1</v>
      </c>
      <c r="L20" s="43">
        <v>1.9485960365556621E-5</v>
      </c>
      <c r="M20" s="42">
        <v>2</v>
      </c>
      <c r="N20" s="43">
        <v>3.8971920731113243E-5</v>
      </c>
      <c r="O20" s="42">
        <v>2911</v>
      </c>
      <c r="P20" s="43">
        <v>5.672363062413531E-2</v>
      </c>
    </row>
    <row r="21" spans="2:16">
      <c r="B21" s="111" t="s">
        <v>100</v>
      </c>
      <c r="C21" s="42">
        <v>46228</v>
      </c>
      <c r="D21" s="43">
        <v>0.60940177700440301</v>
      </c>
      <c r="E21" s="42">
        <v>18161</v>
      </c>
      <c r="F21" s="43">
        <v>0.23940784096601539</v>
      </c>
      <c r="G21" s="42">
        <v>4607</v>
      </c>
      <c r="H21" s="43">
        <v>6.0731893801576627E-2</v>
      </c>
      <c r="I21" s="42">
        <v>6311</v>
      </c>
      <c r="J21" s="43">
        <v>8.3194916818265713E-2</v>
      </c>
      <c r="K21" s="42">
        <v>319</v>
      </c>
      <c r="L21" s="43">
        <v>4.2052255530069336E-3</v>
      </c>
      <c r="M21" s="42">
        <v>76</v>
      </c>
      <c r="N21" s="43">
        <v>1.001871918584724E-3</v>
      </c>
      <c r="O21" s="42">
        <v>156</v>
      </c>
      <c r="P21" s="43">
        <v>2.0564739381475909E-3</v>
      </c>
    </row>
    <row r="22" spans="2:16">
      <c r="B22" s="111" t="s">
        <v>101</v>
      </c>
      <c r="C22" s="42">
        <v>2702</v>
      </c>
      <c r="D22" s="43">
        <v>0.16733758592927481</v>
      </c>
      <c r="E22" s="42">
        <v>10886</v>
      </c>
      <c r="F22" s="43">
        <v>0.67418096240787762</v>
      </c>
      <c r="G22" s="42">
        <v>206</v>
      </c>
      <c r="H22" s="43">
        <v>1.275778782436366E-2</v>
      </c>
      <c r="I22" s="42">
        <v>364</v>
      </c>
      <c r="J22" s="43">
        <v>2.254288722363287E-2</v>
      </c>
      <c r="K22" s="42">
        <v>11</v>
      </c>
      <c r="L22" s="43">
        <v>6.8124109741747694E-4</v>
      </c>
      <c r="M22" s="42">
        <v>6</v>
      </c>
      <c r="N22" s="43">
        <v>3.7158605313680559E-4</v>
      </c>
      <c r="O22" s="42">
        <v>1972</v>
      </c>
      <c r="P22" s="43">
        <v>0.12212794946429679</v>
      </c>
    </row>
    <row r="23" spans="2:16">
      <c r="B23" s="111" t="s">
        <v>102</v>
      </c>
      <c r="C23" s="42">
        <v>8</v>
      </c>
      <c r="D23" s="43">
        <v>1.881910138790873E-3</v>
      </c>
      <c r="E23" s="42">
        <v>2639</v>
      </c>
      <c r="F23" s="43">
        <v>0.62079510703363916</v>
      </c>
      <c r="G23" s="42">
        <v>609</v>
      </c>
      <c r="H23" s="43">
        <v>0.14326040931545519</v>
      </c>
      <c r="I23" s="42">
        <v>730</v>
      </c>
      <c r="J23" s="43">
        <v>0.17172430016466711</v>
      </c>
      <c r="K23" s="42">
        <v>10</v>
      </c>
      <c r="L23" s="43">
        <v>2.3523876734885909E-3</v>
      </c>
      <c r="M23" s="42">
        <v>11</v>
      </c>
      <c r="N23" s="43">
        <v>2.5876264408374499E-3</v>
      </c>
      <c r="O23" s="42">
        <v>244</v>
      </c>
      <c r="P23" s="43">
        <v>5.7398259233121619E-2</v>
      </c>
    </row>
    <row r="24" spans="2:16">
      <c r="B24" s="111" t="s">
        <v>103</v>
      </c>
      <c r="C24" s="42">
        <v>1649</v>
      </c>
      <c r="D24" s="43">
        <v>0.1003529698149951</v>
      </c>
      <c r="E24" s="42">
        <v>10703</v>
      </c>
      <c r="F24" s="43">
        <v>0.65135102239532616</v>
      </c>
      <c r="G24" s="42">
        <v>275</v>
      </c>
      <c r="H24" s="43">
        <v>1.6735637779941581E-2</v>
      </c>
      <c r="I24" s="42">
        <v>1037</v>
      </c>
      <c r="J24" s="43">
        <v>6.3108568646543337E-2</v>
      </c>
      <c r="K24" s="42">
        <v>1</v>
      </c>
      <c r="L24" s="43">
        <v>6.0856864654333011E-5</v>
      </c>
      <c r="M24" s="42">
        <v>2767</v>
      </c>
      <c r="N24" s="43">
        <v>0.16839094449853939</v>
      </c>
      <c r="O24" s="42">
        <v>0</v>
      </c>
      <c r="P24" s="43">
        <v>0</v>
      </c>
    </row>
    <row r="25" spans="2:16">
      <c r="B25" s="111" t="s">
        <v>104</v>
      </c>
      <c r="C25" s="42">
        <v>1459</v>
      </c>
      <c r="D25" s="43">
        <v>0.76387434554973821</v>
      </c>
      <c r="E25" s="42">
        <v>58</v>
      </c>
      <c r="F25" s="43">
        <v>3.0366492146596862E-2</v>
      </c>
      <c r="G25" s="42">
        <v>24</v>
      </c>
      <c r="H25" s="43">
        <v>1.2565445026178009E-2</v>
      </c>
      <c r="I25" s="42">
        <v>56</v>
      </c>
      <c r="J25" s="43">
        <v>2.9319371727748691E-2</v>
      </c>
      <c r="K25" s="42">
        <v>45</v>
      </c>
      <c r="L25" s="43">
        <v>2.356020942408377E-2</v>
      </c>
      <c r="M25" s="42">
        <v>0</v>
      </c>
      <c r="N25" s="43">
        <v>0</v>
      </c>
      <c r="O25" s="42">
        <v>268</v>
      </c>
      <c r="P25" s="43">
        <v>0.14031413612565441</v>
      </c>
    </row>
    <row r="26" spans="2:16">
      <c r="B26" s="111" t="s">
        <v>105</v>
      </c>
      <c r="C26" s="42">
        <v>99</v>
      </c>
      <c r="D26" s="43">
        <v>0.8839285714285714</v>
      </c>
      <c r="E26" s="42">
        <v>12</v>
      </c>
      <c r="F26" s="43">
        <v>0.1071428571428571</v>
      </c>
      <c r="G26" s="42">
        <v>0</v>
      </c>
      <c r="H26" s="43">
        <v>0</v>
      </c>
      <c r="I26" s="42">
        <v>1</v>
      </c>
      <c r="J26" s="43">
        <v>8.9285714285714281E-3</v>
      </c>
      <c r="K26" s="42">
        <v>0</v>
      </c>
      <c r="L26" s="43">
        <v>0</v>
      </c>
      <c r="M26" s="42">
        <v>0</v>
      </c>
      <c r="N26" s="43">
        <v>0</v>
      </c>
      <c r="O26" s="42">
        <v>0</v>
      </c>
      <c r="P26" s="43">
        <v>0</v>
      </c>
    </row>
    <row r="27" spans="2:16">
      <c r="B27" s="115" t="s">
        <v>106</v>
      </c>
      <c r="C27" s="44">
        <v>206</v>
      </c>
      <c r="D27" s="45">
        <v>0.79230769230769227</v>
      </c>
      <c r="E27" s="44">
        <v>14</v>
      </c>
      <c r="F27" s="45">
        <v>5.3846153846153849E-2</v>
      </c>
      <c r="G27" s="44">
        <v>2</v>
      </c>
      <c r="H27" s="45">
        <v>7.6923076923076927E-3</v>
      </c>
      <c r="I27" s="44">
        <v>30</v>
      </c>
      <c r="J27" s="45">
        <v>0.1153846153846154</v>
      </c>
      <c r="K27" s="44">
        <v>3</v>
      </c>
      <c r="L27" s="45">
        <v>1.1538461538461541E-2</v>
      </c>
      <c r="M27" s="44">
        <v>0</v>
      </c>
      <c r="N27" s="45">
        <v>0</v>
      </c>
      <c r="O27" s="44">
        <v>5</v>
      </c>
      <c r="P27" s="45">
        <v>1.9230769230769228E-2</v>
      </c>
    </row>
    <row r="28" spans="2:16" ht="7.5" customHeight="1"/>
    <row r="29" spans="2:16">
      <c r="B29" s="119" t="s">
        <v>49</v>
      </c>
      <c r="C29" s="46">
        <v>273875</v>
      </c>
      <c r="D29" s="47">
        <v>0.44597059158782631</v>
      </c>
      <c r="E29" s="46">
        <v>233086</v>
      </c>
      <c r="F29" s="47">
        <v>0.37955089479083548</v>
      </c>
      <c r="G29" s="46">
        <v>44808</v>
      </c>
      <c r="H29" s="47">
        <v>7.2964126947940924E-2</v>
      </c>
      <c r="I29" s="46">
        <v>16479</v>
      </c>
      <c r="J29" s="47">
        <v>2.6833954828939442E-2</v>
      </c>
      <c r="K29" s="46">
        <v>16353</v>
      </c>
      <c r="L29" s="47">
        <v>2.6628779860285619E-2</v>
      </c>
      <c r="M29" s="46">
        <v>15712</v>
      </c>
      <c r="N29" s="47">
        <v>2.558499291657846E-2</v>
      </c>
      <c r="O29" s="46">
        <v>13797</v>
      </c>
      <c r="P29" s="47">
        <v>2.246665906759375E-2</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16" width="8" customWidth="1"/>
  </cols>
  <sheetData>
    <row r="1" spans="1:16" ht="15" customHeight="1"/>
    <row r="2" spans="1:16" ht="52.5" customHeight="1"/>
    <row r="3" spans="1:16" ht="23.5" customHeight="1">
      <c r="A3" s="201" t="s">
        <v>282</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274</v>
      </c>
      <c r="D6" s="265"/>
      <c r="E6" s="265"/>
      <c r="F6" s="265"/>
      <c r="G6" s="265"/>
      <c r="H6" s="265"/>
      <c r="I6" s="265"/>
      <c r="J6" s="265"/>
      <c r="K6" s="265"/>
      <c r="L6" s="265"/>
      <c r="M6" s="265"/>
      <c r="N6" s="265"/>
      <c r="O6" s="265"/>
      <c r="P6" s="229"/>
    </row>
    <row r="7" spans="1:16" ht="60" customHeight="1">
      <c r="B7" s="204" t="s">
        <v>114</v>
      </c>
      <c r="C7" s="219" t="s">
        <v>275</v>
      </c>
      <c r="D7" s="211"/>
      <c r="E7" s="219" t="s">
        <v>276</v>
      </c>
      <c r="F7" s="211"/>
      <c r="G7" s="219" t="s">
        <v>277</v>
      </c>
      <c r="H7" s="211"/>
      <c r="I7" s="219" t="s">
        <v>278</v>
      </c>
      <c r="J7" s="211"/>
      <c r="K7" s="219" t="s">
        <v>279</v>
      </c>
      <c r="L7" s="211"/>
      <c r="M7" s="219" t="s">
        <v>280</v>
      </c>
      <c r="N7" s="211"/>
      <c r="O7" s="219" t="s">
        <v>281</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107" t="s">
        <v>88</v>
      </c>
      <c r="C9" s="40">
        <v>69949</v>
      </c>
      <c r="D9" s="41">
        <v>0.89243429446287315</v>
      </c>
      <c r="E9" s="40">
        <v>8387</v>
      </c>
      <c r="F9" s="41">
        <v>0.107004337841286</v>
      </c>
      <c r="G9" s="40">
        <v>44</v>
      </c>
      <c r="H9" s="41">
        <v>5.6136769584077574E-4</v>
      </c>
      <c r="I9" s="40">
        <v>0</v>
      </c>
      <c r="J9" s="41">
        <v>0</v>
      </c>
      <c r="K9" s="40">
        <v>0</v>
      </c>
      <c r="L9" s="41">
        <v>0</v>
      </c>
      <c r="M9" s="40">
        <v>0</v>
      </c>
      <c r="N9" s="41">
        <v>0</v>
      </c>
      <c r="O9" s="40">
        <v>0</v>
      </c>
      <c r="P9" s="41">
        <v>0</v>
      </c>
    </row>
    <row r="10" spans="1:16">
      <c r="B10" s="111" t="s">
        <v>89</v>
      </c>
      <c r="C10" s="42">
        <v>2038</v>
      </c>
      <c r="D10" s="43">
        <v>0.35560984121444772</v>
      </c>
      <c r="E10" s="42">
        <v>2943</v>
      </c>
      <c r="F10" s="43">
        <v>0.51352294538474963</v>
      </c>
      <c r="G10" s="42">
        <v>73</v>
      </c>
      <c r="H10" s="43">
        <v>1.273774210434479E-2</v>
      </c>
      <c r="I10" s="42">
        <v>183</v>
      </c>
      <c r="J10" s="43">
        <v>3.1931600069795847E-2</v>
      </c>
      <c r="K10" s="42">
        <v>43</v>
      </c>
      <c r="L10" s="43">
        <v>7.5030535683126851E-3</v>
      </c>
      <c r="M10" s="42">
        <v>0</v>
      </c>
      <c r="N10" s="43">
        <v>0</v>
      </c>
      <c r="O10" s="42">
        <v>451</v>
      </c>
      <c r="P10" s="43">
        <v>7.8694817658349334E-2</v>
      </c>
    </row>
    <row r="11" spans="1:16">
      <c r="B11" s="111" t="s">
        <v>90</v>
      </c>
      <c r="C11" s="42">
        <v>3596</v>
      </c>
      <c r="D11" s="43">
        <v>0.49778516057585831</v>
      </c>
      <c r="E11" s="42">
        <v>2799</v>
      </c>
      <c r="F11" s="43">
        <v>0.38745847176079729</v>
      </c>
      <c r="G11" s="42">
        <v>172</v>
      </c>
      <c r="H11" s="43">
        <v>2.3809523809523812E-2</v>
      </c>
      <c r="I11" s="42">
        <v>0</v>
      </c>
      <c r="J11" s="43">
        <v>0</v>
      </c>
      <c r="K11" s="42">
        <v>90</v>
      </c>
      <c r="L11" s="43">
        <v>1.2458471760797341E-2</v>
      </c>
      <c r="M11" s="42">
        <v>1</v>
      </c>
      <c r="N11" s="43">
        <v>1.3842746400885941E-4</v>
      </c>
      <c r="O11" s="42">
        <v>566</v>
      </c>
      <c r="P11" s="43">
        <v>7.8349944629014401E-2</v>
      </c>
    </row>
    <row r="12" spans="1:16">
      <c r="B12" s="111" t="s">
        <v>91</v>
      </c>
      <c r="C12" s="42">
        <v>386</v>
      </c>
      <c r="D12" s="43">
        <v>4.243157084753215E-2</v>
      </c>
      <c r="E12" s="42">
        <v>7931</v>
      </c>
      <c r="F12" s="43">
        <v>0.871825876662636</v>
      </c>
      <c r="G12" s="42">
        <v>24</v>
      </c>
      <c r="H12" s="43">
        <v>2.6382323843025168E-3</v>
      </c>
      <c r="I12" s="42">
        <v>729</v>
      </c>
      <c r="J12" s="43">
        <v>8.0136308673188966E-2</v>
      </c>
      <c r="K12" s="42">
        <v>0</v>
      </c>
      <c r="L12" s="43">
        <v>0</v>
      </c>
      <c r="M12" s="42">
        <v>8</v>
      </c>
      <c r="N12" s="43">
        <v>8.7941079476750578E-4</v>
      </c>
      <c r="O12" s="42">
        <v>19</v>
      </c>
      <c r="P12" s="43">
        <v>2.088600637572826E-3</v>
      </c>
    </row>
    <row r="13" spans="1:16">
      <c r="B13" s="111" t="s">
        <v>92</v>
      </c>
      <c r="C13" s="42">
        <v>37</v>
      </c>
      <c r="D13" s="43">
        <v>7.2892040977147361E-3</v>
      </c>
      <c r="E13" s="42">
        <v>1365</v>
      </c>
      <c r="F13" s="43">
        <v>0.26891252955082751</v>
      </c>
      <c r="G13" s="42">
        <v>3035</v>
      </c>
      <c r="H13" s="43">
        <v>0.59791174152876281</v>
      </c>
      <c r="I13" s="42">
        <v>213</v>
      </c>
      <c r="J13" s="43">
        <v>4.1962174940898343E-2</v>
      </c>
      <c r="K13" s="42">
        <v>3</v>
      </c>
      <c r="L13" s="43">
        <v>5.9101654846335696E-4</v>
      </c>
      <c r="M13" s="42">
        <v>360</v>
      </c>
      <c r="N13" s="43">
        <v>7.0921985815602842E-2</v>
      </c>
      <c r="O13" s="42">
        <v>63</v>
      </c>
      <c r="P13" s="43">
        <v>1.24113475177305E-2</v>
      </c>
    </row>
    <row r="14" spans="1:16">
      <c r="B14" s="111" t="s">
        <v>93</v>
      </c>
      <c r="C14" s="42">
        <v>226</v>
      </c>
      <c r="D14" s="43">
        <v>0.1107843137254902</v>
      </c>
      <c r="E14" s="42">
        <v>1356</v>
      </c>
      <c r="F14" s="43">
        <v>0.66470588235294115</v>
      </c>
      <c r="G14" s="42">
        <v>0</v>
      </c>
      <c r="H14" s="43">
        <v>0</v>
      </c>
      <c r="I14" s="42">
        <v>0</v>
      </c>
      <c r="J14" s="43">
        <v>0</v>
      </c>
      <c r="K14" s="42">
        <v>33</v>
      </c>
      <c r="L14" s="43">
        <v>1.6176470588235299E-2</v>
      </c>
      <c r="M14" s="42">
        <v>0</v>
      </c>
      <c r="N14" s="43">
        <v>0</v>
      </c>
      <c r="O14" s="42">
        <v>425</v>
      </c>
      <c r="P14" s="43">
        <v>0.20833333333333329</v>
      </c>
    </row>
    <row r="15" spans="1:16">
      <c r="B15" s="111" t="s">
        <v>94</v>
      </c>
      <c r="C15" s="42">
        <v>8509</v>
      </c>
      <c r="D15" s="43">
        <v>0.43811142003913089</v>
      </c>
      <c r="E15" s="42">
        <v>4599</v>
      </c>
      <c r="F15" s="43">
        <v>0.23679332715477289</v>
      </c>
      <c r="G15" s="42">
        <v>3305</v>
      </c>
      <c r="H15" s="43">
        <v>0.17016785089074249</v>
      </c>
      <c r="I15" s="42">
        <v>140</v>
      </c>
      <c r="J15" s="43">
        <v>7.2083204613325094E-3</v>
      </c>
      <c r="K15" s="42">
        <v>2</v>
      </c>
      <c r="L15" s="43">
        <v>1.0297600659046441E-4</v>
      </c>
      <c r="M15" s="42">
        <v>0</v>
      </c>
      <c r="N15" s="43">
        <v>0</v>
      </c>
      <c r="O15" s="42">
        <v>2867</v>
      </c>
      <c r="P15" s="43">
        <v>0.14761610544743081</v>
      </c>
    </row>
    <row r="16" spans="1:16">
      <c r="B16" s="111" t="s">
        <v>95</v>
      </c>
      <c r="C16" s="42">
        <v>3492</v>
      </c>
      <c r="D16" s="43">
        <v>0.57852882703777331</v>
      </c>
      <c r="E16" s="42">
        <v>1420</v>
      </c>
      <c r="F16" s="43">
        <v>0.2352551358515573</v>
      </c>
      <c r="G16" s="42">
        <v>634</v>
      </c>
      <c r="H16" s="43">
        <v>0.1050364479787939</v>
      </c>
      <c r="I16" s="42">
        <v>450</v>
      </c>
      <c r="J16" s="43">
        <v>7.4552683896620273E-2</v>
      </c>
      <c r="K16" s="42">
        <v>35</v>
      </c>
      <c r="L16" s="43">
        <v>5.7985420808482442E-3</v>
      </c>
      <c r="M16" s="42">
        <v>3</v>
      </c>
      <c r="N16" s="43">
        <v>4.9701789264413514E-4</v>
      </c>
      <c r="O16" s="42">
        <v>2</v>
      </c>
      <c r="P16" s="43">
        <v>3.3134526176275679E-4</v>
      </c>
    </row>
    <row r="17" spans="2:16">
      <c r="B17" s="111" t="s">
        <v>96</v>
      </c>
      <c r="C17" s="42">
        <v>5811</v>
      </c>
      <c r="D17" s="43">
        <v>0.23411627251118011</v>
      </c>
      <c r="E17" s="42">
        <v>18136</v>
      </c>
      <c r="F17" s="43">
        <v>0.73067160871842396</v>
      </c>
      <c r="G17" s="42">
        <v>848</v>
      </c>
      <c r="H17" s="43">
        <v>3.4164618669674872E-2</v>
      </c>
      <c r="I17" s="42">
        <v>0</v>
      </c>
      <c r="J17" s="43">
        <v>0</v>
      </c>
      <c r="K17" s="42">
        <v>0</v>
      </c>
      <c r="L17" s="43">
        <v>0</v>
      </c>
      <c r="M17" s="42">
        <v>26</v>
      </c>
      <c r="N17" s="43">
        <v>1.047500100721163E-3</v>
      </c>
      <c r="O17" s="42">
        <v>0</v>
      </c>
      <c r="P17" s="43">
        <v>0</v>
      </c>
    </row>
    <row r="18" spans="2:16">
      <c r="B18" s="111" t="s">
        <v>97</v>
      </c>
      <c r="C18" s="42">
        <v>2026</v>
      </c>
      <c r="D18" s="43">
        <v>6.8307484828051254E-2</v>
      </c>
      <c r="E18" s="42">
        <v>21959</v>
      </c>
      <c r="F18" s="43">
        <v>0.74035738368172621</v>
      </c>
      <c r="G18" s="42">
        <v>3840</v>
      </c>
      <c r="H18" s="43">
        <v>0.12946729602157789</v>
      </c>
      <c r="I18" s="42">
        <v>700</v>
      </c>
      <c r="J18" s="43">
        <v>2.3600809170600139E-2</v>
      </c>
      <c r="K18" s="42">
        <v>136</v>
      </c>
      <c r="L18" s="43">
        <v>4.5853000674308834E-3</v>
      </c>
      <c r="M18" s="42">
        <v>990</v>
      </c>
      <c r="N18" s="43">
        <v>3.3378287255563049E-2</v>
      </c>
      <c r="O18" s="42">
        <v>9</v>
      </c>
      <c r="P18" s="43">
        <v>3.0343897505057322E-4</v>
      </c>
    </row>
    <row r="19" spans="2:16">
      <c r="B19" s="111" t="s">
        <v>98</v>
      </c>
      <c r="C19" s="42">
        <v>202</v>
      </c>
      <c r="D19" s="43">
        <v>6.7087346396545997E-2</v>
      </c>
      <c r="E19" s="42">
        <v>164</v>
      </c>
      <c r="F19" s="43">
        <v>5.4466954500166059E-2</v>
      </c>
      <c r="G19" s="42">
        <v>2420</v>
      </c>
      <c r="H19" s="43">
        <v>0.80371969445366986</v>
      </c>
      <c r="I19" s="42">
        <v>223</v>
      </c>
      <c r="J19" s="43">
        <v>7.4061773497177019E-2</v>
      </c>
      <c r="K19" s="42">
        <v>0</v>
      </c>
      <c r="L19" s="43">
        <v>0</v>
      </c>
      <c r="M19" s="42">
        <v>0</v>
      </c>
      <c r="N19" s="43">
        <v>0</v>
      </c>
      <c r="O19" s="42">
        <v>2</v>
      </c>
      <c r="P19" s="43">
        <v>6.6423115244104952E-4</v>
      </c>
    </row>
    <row r="20" spans="2:16">
      <c r="B20" s="111" t="s">
        <v>99</v>
      </c>
      <c r="C20" s="42">
        <v>3413</v>
      </c>
      <c r="D20" s="43">
        <v>0.1507242536654301</v>
      </c>
      <c r="E20" s="42">
        <v>14172</v>
      </c>
      <c r="F20" s="43">
        <v>0.62586115527291997</v>
      </c>
      <c r="G20" s="42">
        <v>3818</v>
      </c>
      <c r="H20" s="43">
        <v>0.16860978625684511</v>
      </c>
      <c r="I20" s="42">
        <v>2</v>
      </c>
      <c r="J20" s="43">
        <v>8.8323617735382447E-5</v>
      </c>
      <c r="K20" s="42">
        <v>0</v>
      </c>
      <c r="L20" s="43">
        <v>0</v>
      </c>
      <c r="M20" s="42">
        <v>0</v>
      </c>
      <c r="N20" s="43">
        <v>0</v>
      </c>
      <c r="O20" s="42">
        <v>1239</v>
      </c>
      <c r="P20" s="43">
        <v>5.471648118706942E-2</v>
      </c>
    </row>
    <row r="21" spans="2:16">
      <c r="B21" s="111" t="s">
        <v>100</v>
      </c>
      <c r="C21" s="42">
        <v>16835</v>
      </c>
      <c r="D21" s="43">
        <v>0.66431220898113807</v>
      </c>
      <c r="E21" s="42">
        <v>6135</v>
      </c>
      <c r="F21" s="43">
        <v>0.24208823297293031</v>
      </c>
      <c r="G21" s="42">
        <v>1357</v>
      </c>
      <c r="H21" s="43">
        <v>5.3547470602162417E-2</v>
      </c>
      <c r="I21" s="42">
        <v>994</v>
      </c>
      <c r="J21" s="43">
        <v>3.9223423565622292E-2</v>
      </c>
      <c r="K21" s="42">
        <v>4</v>
      </c>
      <c r="L21" s="43">
        <v>1.5784073869465711E-4</v>
      </c>
      <c r="M21" s="42">
        <v>6</v>
      </c>
      <c r="N21" s="43">
        <v>2.3676110804198559E-4</v>
      </c>
      <c r="O21" s="42">
        <v>11</v>
      </c>
      <c r="P21" s="43">
        <v>4.3406203141030701E-4</v>
      </c>
    </row>
    <row r="22" spans="2:16">
      <c r="B22" s="111" t="s">
        <v>101</v>
      </c>
      <c r="C22" s="42">
        <v>1439</v>
      </c>
      <c r="D22" s="43">
        <v>0.1953305280304059</v>
      </c>
      <c r="E22" s="42">
        <v>5658</v>
      </c>
      <c r="F22" s="43">
        <v>0.76801954662684946</v>
      </c>
      <c r="G22" s="42">
        <v>66</v>
      </c>
      <c r="H22" s="43">
        <v>8.9588706393375871E-3</v>
      </c>
      <c r="I22" s="42">
        <v>23</v>
      </c>
      <c r="J22" s="43">
        <v>3.1220306773449172E-3</v>
      </c>
      <c r="K22" s="42">
        <v>1</v>
      </c>
      <c r="L22" s="43">
        <v>1.3574046423238769E-4</v>
      </c>
      <c r="M22" s="42">
        <v>1</v>
      </c>
      <c r="N22" s="43">
        <v>1.3574046423238769E-4</v>
      </c>
      <c r="O22" s="42">
        <v>179</v>
      </c>
      <c r="P22" s="43">
        <v>2.429754309759739E-2</v>
      </c>
    </row>
    <row r="23" spans="2:16">
      <c r="B23" s="111" t="s">
        <v>102</v>
      </c>
      <c r="C23" s="42">
        <v>6</v>
      </c>
      <c r="D23" s="43">
        <v>2.408671216378964E-3</v>
      </c>
      <c r="E23" s="42">
        <v>1745</v>
      </c>
      <c r="F23" s="43">
        <v>0.70052187876354877</v>
      </c>
      <c r="G23" s="42">
        <v>299</v>
      </c>
      <c r="H23" s="43">
        <v>0.1200321156162184</v>
      </c>
      <c r="I23" s="42">
        <v>388</v>
      </c>
      <c r="J23" s="43">
        <v>0.155760738659173</v>
      </c>
      <c r="K23" s="42">
        <v>0</v>
      </c>
      <c r="L23" s="43">
        <v>0</v>
      </c>
      <c r="M23" s="42">
        <v>0</v>
      </c>
      <c r="N23" s="43">
        <v>0</v>
      </c>
      <c r="O23" s="42">
        <v>53</v>
      </c>
      <c r="P23" s="43">
        <v>2.1276595744680851E-2</v>
      </c>
    </row>
    <row r="24" spans="2:16">
      <c r="B24" s="111" t="s">
        <v>103</v>
      </c>
      <c r="C24" s="42">
        <v>1125</v>
      </c>
      <c r="D24" s="43">
        <v>0.13878608438193929</v>
      </c>
      <c r="E24" s="42">
        <v>5711</v>
      </c>
      <c r="F24" s="43">
        <v>0.70453984702689365</v>
      </c>
      <c r="G24" s="42">
        <v>13</v>
      </c>
      <c r="H24" s="43">
        <v>1.603750308413521E-3</v>
      </c>
      <c r="I24" s="42">
        <v>359</v>
      </c>
      <c r="J24" s="43">
        <v>4.4288181593881079E-2</v>
      </c>
      <c r="K24" s="42">
        <v>1</v>
      </c>
      <c r="L24" s="43">
        <v>1.233654083395016E-4</v>
      </c>
      <c r="M24" s="42">
        <v>897</v>
      </c>
      <c r="N24" s="43">
        <v>0.11065877128053291</v>
      </c>
      <c r="O24" s="42">
        <v>0</v>
      </c>
      <c r="P24" s="43">
        <v>0</v>
      </c>
    </row>
    <row r="25" spans="2:16">
      <c r="B25" s="111" t="s">
        <v>104</v>
      </c>
      <c r="C25" s="42">
        <v>1008</v>
      </c>
      <c r="D25" s="43">
        <v>0.92817679558011046</v>
      </c>
      <c r="E25" s="42">
        <v>0</v>
      </c>
      <c r="F25" s="43">
        <v>0</v>
      </c>
      <c r="G25" s="42">
        <v>7</v>
      </c>
      <c r="H25" s="43">
        <v>6.4456721915285451E-3</v>
      </c>
      <c r="I25" s="42">
        <v>0</v>
      </c>
      <c r="J25" s="43">
        <v>0</v>
      </c>
      <c r="K25" s="42">
        <v>0</v>
      </c>
      <c r="L25" s="43">
        <v>0</v>
      </c>
      <c r="M25" s="42">
        <v>0</v>
      </c>
      <c r="N25" s="43">
        <v>0</v>
      </c>
      <c r="O25" s="42">
        <v>71</v>
      </c>
      <c r="P25" s="43">
        <v>6.5377532228360957E-2</v>
      </c>
    </row>
    <row r="26" spans="2:16">
      <c r="B26" s="111" t="s">
        <v>105</v>
      </c>
      <c r="C26" s="42">
        <v>45</v>
      </c>
      <c r="D26" s="43">
        <v>1</v>
      </c>
      <c r="E26" s="42">
        <v>0</v>
      </c>
      <c r="F26" s="43">
        <v>0</v>
      </c>
      <c r="G26" s="42">
        <v>0</v>
      </c>
      <c r="H26" s="43">
        <v>0</v>
      </c>
      <c r="I26" s="42">
        <v>0</v>
      </c>
      <c r="J26" s="43">
        <v>0</v>
      </c>
      <c r="K26" s="42">
        <v>0</v>
      </c>
      <c r="L26" s="43">
        <v>0</v>
      </c>
      <c r="M26" s="42">
        <v>0</v>
      </c>
      <c r="N26" s="43">
        <v>0</v>
      </c>
      <c r="O26" s="42">
        <v>0</v>
      </c>
      <c r="P26" s="43">
        <v>0</v>
      </c>
    </row>
    <row r="27" spans="2:16">
      <c r="B27" s="115" t="s">
        <v>106</v>
      </c>
      <c r="C27" s="44">
        <v>50</v>
      </c>
      <c r="D27" s="45">
        <v>0.75757575757575757</v>
      </c>
      <c r="E27" s="44">
        <v>2</v>
      </c>
      <c r="F27" s="45">
        <v>3.03030303030303E-2</v>
      </c>
      <c r="G27" s="44">
        <v>1</v>
      </c>
      <c r="H27" s="45">
        <v>1.515151515151515E-2</v>
      </c>
      <c r="I27" s="44">
        <v>13</v>
      </c>
      <c r="J27" s="45">
        <v>0.19696969696969699</v>
      </c>
      <c r="K27" s="44">
        <v>0</v>
      </c>
      <c r="L27" s="45">
        <v>0</v>
      </c>
      <c r="M27" s="44">
        <v>0</v>
      </c>
      <c r="N27" s="45">
        <v>0</v>
      </c>
      <c r="O27" s="44">
        <v>0</v>
      </c>
      <c r="P27" s="45">
        <v>0</v>
      </c>
    </row>
    <row r="28" spans="2:16" ht="7.5" customHeight="1"/>
    <row r="29" spans="2:16">
      <c r="B29" s="119" t="s">
        <v>49</v>
      </c>
      <c r="C29" s="46">
        <v>120193</v>
      </c>
      <c r="D29" s="47">
        <v>0.46650623920510781</v>
      </c>
      <c r="E29" s="46">
        <v>104482</v>
      </c>
      <c r="F29" s="47">
        <v>0.40552698480467309</v>
      </c>
      <c r="G29" s="46">
        <v>19956</v>
      </c>
      <c r="H29" s="47">
        <v>7.7455413456500227E-2</v>
      </c>
      <c r="I29" s="46">
        <v>4417</v>
      </c>
      <c r="J29" s="47">
        <v>1.714374429932659E-2</v>
      </c>
      <c r="K29" s="46">
        <v>348</v>
      </c>
      <c r="L29" s="47">
        <v>1.3506957247375259E-3</v>
      </c>
      <c r="M29" s="46">
        <v>2292</v>
      </c>
      <c r="N29" s="47">
        <v>8.8959614974092258E-3</v>
      </c>
      <c r="O29" s="46">
        <v>5957</v>
      </c>
      <c r="P29" s="47">
        <v>2.312096101224553E-2</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16" width="8" customWidth="1"/>
  </cols>
  <sheetData>
    <row r="1" spans="1:16" ht="15" customHeight="1"/>
    <row r="2" spans="1:16" ht="52.5" customHeight="1"/>
    <row r="3" spans="1:16" ht="23.5" customHeight="1">
      <c r="A3" s="201" t="s">
        <v>283</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274</v>
      </c>
      <c r="D6" s="265"/>
      <c r="E6" s="265"/>
      <c r="F6" s="265"/>
      <c r="G6" s="265"/>
      <c r="H6" s="265"/>
      <c r="I6" s="265"/>
      <c r="J6" s="265"/>
      <c r="K6" s="265"/>
      <c r="L6" s="265"/>
      <c r="M6" s="265"/>
      <c r="N6" s="265"/>
      <c r="O6" s="265"/>
      <c r="P6" s="229"/>
    </row>
    <row r="7" spans="1:16" ht="60" customHeight="1">
      <c r="B7" s="204" t="s">
        <v>114</v>
      </c>
      <c r="C7" s="219" t="s">
        <v>275</v>
      </c>
      <c r="D7" s="211"/>
      <c r="E7" s="219" t="s">
        <v>276</v>
      </c>
      <c r="F7" s="211"/>
      <c r="G7" s="219" t="s">
        <v>277</v>
      </c>
      <c r="H7" s="211"/>
      <c r="I7" s="219" t="s">
        <v>278</v>
      </c>
      <c r="J7" s="211"/>
      <c r="K7" s="219" t="s">
        <v>279</v>
      </c>
      <c r="L7" s="211"/>
      <c r="M7" s="219" t="s">
        <v>280</v>
      </c>
      <c r="N7" s="211"/>
      <c r="O7" s="219" t="s">
        <v>281</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107" t="s">
        <v>88</v>
      </c>
      <c r="C9" s="40">
        <v>64568</v>
      </c>
      <c r="D9" s="41">
        <v>0.86014973489995472</v>
      </c>
      <c r="E9" s="40">
        <v>10467</v>
      </c>
      <c r="F9" s="41">
        <v>0.13943729518024139</v>
      </c>
      <c r="G9" s="40">
        <v>31</v>
      </c>
      <c r="H9" s="41">
        <v>4.129699198039059E-4</v>
      </c>
      <c r="I9" s="40">
        <v>0</v>
      </c>
      <c r="J9" s="41">
        <v>0</v>
      </c>
      <c r="K9" s="40">
        <v>0</v>
      </c>
      <c r="L9" s="41">
        <v>0</v>
      </c>
      <c r="M9" s="40">
        <v>0</v>
      </c>
      <c r="N9" s="41">
        <v>0</v>
      </c>
      <c r="O9" s="40">
        <v>0</v>
      </c>
      <c r="P9" s="41">
        <v>0</v>
      </c>
    </row>
    <row r="10" spans="1:16">
      <c r="B10" s="111" t="s">
        <v>89</v>
      </c>
      <c r="C10" s="42">
        <v>1111</v>
      </c>
      <c r="D10" s="43">
        <v>0.21678048780487799</v>
      </c>
      <c r="E10" s="42">
        <v>2650</v>
      </c>
      <c r="F10" s="43">
        <v>0.51707317073170733</v>
      </c>
      <c r="G10" s="42">
        <v>113</v>
      </c>
      <c r="H10" s="43">
        <v>2.204878048780488E-2</v>
      </c>
      <c r="I10" s="42">
        <v>279</v>
      </c>
      <c r="J10" s="43">
        <v>5.4439024390243902E-2</v>
      </c>
      <c r="K10" s="42">
        <v>659</v>
      </c>
      <c r="L10" s="43">
        <v>0.12858536585365851</v>
      </c>
      <c r="M10" s="42">
        <v>0</v>
      </c>
      <c r="N10" s="43">
        <v>0</v>
      </c>
      <c r="O10" s="42">
        <v>313</v>
      </c>
      <c r="P10" s="43">
        <v>6.1073170731707323E-2</v>
      </c>
    </row>
    <row r="11" spans="1:16">
      <c r="B11" s="111" t="s">
        <v>90</v>
      </c>
      <c r="C11" s="42">
        <v>1166</v>
      </c>
      <c r="D11" s="43">
        <v>0.24845514596207119</v>
      </c>
      <c r="E11" s="42">
        <v>1267</v>
      </c>
      <c r="F11" s="43">
        <v>0.26997656083528659</v>
      </c>
      <c r="G11" s="42">
        <v>145</v>
      </c>
      <c r="H11" s="43">
        <v>3.0897080758576601E-2</v>
      </c>
      <c r="I11" s="42">
        <v>0</v>
      </c>
      <c r="J11" s="43">
        <v>0</v>
      </c>
      <c r="K11" s="42">
        <v>1514</v>
      </c>
      <c r="L11" s="43">
        <v>0.32260813978265501</v>
      </c>
      <c r="M11" s="42">
        <v>0</v>
      </c>
      <c r="N11" s="43">
        <v>0</v>
      </c>
      <c r="O11" s="42">
        <v>601</v>
      </c>
      <c r="P11" s="43">
        <v>0.12806307266141059</v>
      </c>
    </row>
    <row r="12" spans="1:16">
      <c r="B12" s="111" t="s">
        <v>91</v>
      </c>
      <c r="C12" s="42">
        <v>188</v>
      </c>
      <c r="D12" s="43">
        <v>3.4552471972063958E-2</v>
      </c>
      <c r="E12" s="42">
        <v>4446</v>
      </c>
      <c r="F12" s="43">
        <v>0.81712920419040613</v>
      </c>
      <c r="G12" s="42">
        <v>33</v>
      </c>
      <c r="H12" s="43">
        <v>6.0650615695644183E-3</v>
      </c>
      <c r="I12" s="42">
        <v>507</v>
      </c>
      <c r="J12" s="43">
        <v>9.3181400477853338E-2</v>
      </c>
      <c r="K12" s="42">
        <v>9</v>
      </c>
      <c r="L12" s="43">
        <v>1.6541077007902959E-3</v>
      </c>
      <c r="M12" s="42">
        <v>254</v>
      </c>
      <c r="N12" s="43">
        <v>4.6682595111192798E-2</v>
      </c>
      <c r="O12" s="42">
        <v>4</v>
      </c>
      <c r="P12" s="43">
        <v>7.3515897812902035E-4</v>
      </c>
    </row>
    <row r="13" spans="1:16">
      <c r="B13" s="111" t="s">
        <v>92</v>
      </c>
      <c r="C13" s="42">
        <v>18</v>
      </c>
      <c r="D13" s="43">
        <v>3.1298904538341159E-3</v>
      </c>
      <c r="E13" s="42">
        <v>1661</v>
      </c>
      <c r="F13" s="43">
        <v>0.28881933576769259</v>
      </c>
      <c r="G13" s="42">
        <v>3141</v>
      </c>
      <c r="H13" s="43">
        <v>0.54616588419405321</v>
      </c>
      <c r="I13" s="42">
        <v>301</v>
      </c>
      <c r="J13" s="43">
        <v>5.2338723700226047E-2</v>
      </c>
      <c r="K13" s="42">
        <v>4</v>
      </c>
      <c r="L13" s="43">
        <v>6.9553121196313681E-4</v>
      </c>
      <c r="M13" s="42">
        <v>593</v>
      </c>
      <c r="N13" s="43">
        <v>0.103112502173535</v>
      </c>
      <c r="O13" s="42">
        <v>33</v>
      </c>
      <c r="P13" s="43">
        <v>5.7381324986958788E-3</v>
      </c>
    </row>
    <row r="14" spans="1:16">
      <c r="B14" s="111" t="s">
        <v>93</v>
      </c>
      <c r="C14" s="42">
        <v>227</v>
      </c>
      <c r="D14" s="43">
        <v>5.3174045443897873E-2</v>
      </c>
      <c r="E14" s="42">
        <v>1058</v>
      </c>
      <c r="F14" s="43">
        <v>0.24783321620988519</v>
      </c>
      <c r="G14" s="42">
        <v>0</v>
      </c>
      <c r="H14" s="43">
        <v>0</v>
      </c>
      <c r="I14" s="42">
        <v>0</v>
      </c>
      <c r="J14" s="43">
        <v>0</v>
      </c>
      <c r="K14" s="42">
        <v>2586</v>
      </c>
      <c r="L14" s="43">
        <v>0.60576247364722413</v>
      </c>
      <c r="M14" s="42">
        <v>0</v>
      </c>
      <c r="N14" s="43">
        <v>0</v>
      </c>
      <c r="O14" s="42">
        <v>398</v>
      </c>
      <c r="P14" s="43">
        <v>9.3230264698992732E-2</v>
      </c>
    </row>
    <row r="15" spans="1:16">
      <c r="B15" s="111" t="s">
        <v>94</v>
      </c>
      <c r="C15" s="42">
        <v>4475</v>
      </c>
      <c r="D15" s="43">
        <v>0.36176232821341958</v>
      </c>
      <c r="E15" s="42">
        <v>3616</v>
      </c>
      <c r="F15" s="43">
        <v>0.29232012934519003</v>
      </c>
      <c r="G15" s="42">
        <v>1191</v>
      </c>
      <c r="H15" s="43">
        <v>9.6281325788197245E-2</v>
      </c>
      <c r="I15" s="42">
        <v>189</v>
      </c>
      <c r="J15" s="43">
        <v>1.527890056588521E-2</v>
      </c>
      <c r="K15" s="42">
        <v>2045</v>
      </c>
      <c r="L15" s="43">
        <v>0.16531932093775259</v>
      </c>
      <c r="M15" s="42">
        <v>0</v>
      </c>
      <c r="N15" s="43">
        <v>0</v>
      </c>
      <c r="O15" s="42">
        <v>854</v>
      </c>
      <c r="P15" s="43">
        <v>6.9037995149555373E-2</v>
      </c>
    </row>
    <row r="16" spans="1:16">
      <c r="B16" s="111" t="s">
        <v>95</v>
      </c>
      <c r="C16" s="42">
        <v>1852</v>
      </c>
      <c r="D16" s="43">
        <v>0.33845029239766078</v>
      </c>
      <c r="E16" s="42">
        <v>2215</v>
      </c>
      <c r="F16" s="43">
        <v>0.40478801169590639</v>
      </c>
      <c r="G16" s="42">
        <v>428</v>
      </c>
      <c r="H16" s="43">
        <v>7.8216374269005851E-2</v>
      </c>
      <c r="I16" s="42">
        <v>829</v>
      </c>
      <c r="J16" s="43">
        <v>0.15149853801169591</v>
      </c>
      <c r="K16" s="42">
        <v>41</v>
      </c>
      <c r="L16" s="43">
        <v>7.4926900584795317E-3</v>
      </c>
      <c r="M16" s="42">
        <v>81</v>
      </c>
      <c r="N16" s="43">
        <v>1.4802631578947369E-2</v>
      </c>
      <c r="O16" s="42">
        <v>26</v>
      </c>
      <c r="P16" s="43">
        <v>4.7514619883040933E-3</v>
      </c>
    </row>
    <row r="17" spans="2:16">
      <c r="B17" s="111" t="s">
        <v>96</v>
      </c>
      <c r="C17" s="42">
        <v>4481</v>
      </c>
      <c r="D17" s="43">
        <v>0.28235664776307501</v>
      </c>
      <c r="E17" s="42">
        <v>6999</v>
      </c>
      <c r="F17" s="43">
        <v>0.44102079395085059</v>
      </c>
      <c r="G17" s="42">
        <v>687</v>
      </c>
      <c r="H17" s="43">
        <v>4.3289224952741019E-2</v>
      </c>
      <c r="I17" s="42">
        <v>0</v>
      </c>
      <c r="J17" s="43">
        <v>0</v>
      </c>
      <c r="K17" s="42">
        <v>0</v>
      </c>
      <c r="L17" s="43">
        <v>0</v>
      </c>
      <c r="M17" s="42">
        <v>3703</v>
      </c>
      <c r="N17" s="43">
        <v>0.23333333333333331</v>
      </c>
      <c r="O17" s="42">
        <v>0</v>
      </c>
      <c r="P17" s="43">
        <v>0</v>
      </c>
    </row>
    <row r="18" spans="2:16">
      <c r="B18" s="111" t="s">
        <v>97</v>
      </c>
      <c r="C18" s="42">
        <v>1634</v>
      </c>
      <c r="D18" s="43">
        <v>5.355621107833497E-2</v>
      </c>
      <c r="E18" s="42">
        <v>23137</v>
      </c>
      <c r="F18" s="43">
        <v>0.75834152736807603</v>
      </c>
      <c r="G18" s="42">
        <v>3542</v>
      </c>
      <c r="H18" s="43">
        <v>0.11609308423467719</v>
      </c>
      <c r="I18" s="42">
        <v>198</v>
      </c>
      <c r="J18" s="43">
        <v>6.4896755162241887E-3</v>
      </c>
      <c r="K18" s="42">
        <v>39</v>
      </c>
      <c r="L18" s="43">
        <v>1.2782694198623401E-3</v>
      </c>
      <c r="M18" s="42">
        <v>1953</v>
      </c>
      <c r="N18" s="43">
        <v>6.4011799410029505E-2</v>
      </c>
      <c r="O18" s="42">
        <v>7</v>
      </c>
      <c r="P18" s="43">
        <v>2.2943297279580469E-4</v>
      </c>
    </row>
    <row r="19" spans="2:16">
      <c r="B19" s="111" t="s">
        <v>98</v>
      </c>
      <c r="C19" s="42">
        <v>111</v>
      </c>
      <c r="D19" s="43">
        <v>5.0592525068368283E-2</v>
      </c>
      <c r="E19" s="42">
        <v>135</v>
      </c>
      <c r="F19" s="43">
        <v>6.1531449407474931E-2</v>
      </c>
      <c r="G19" s="42">
        <v>1562</v>
      </c>
      <c r="H19" s="43">
        <v>0.71194165907019147</v>
      </c>
      <c r="I19" s="42">
        <v>381</v>
      </c>
      <c r="J19" s="43">
        <v>0.17365542388331809</v>
      </c>
      <c r="K19" s="42">
        <v>1</v>
      </c>
      <c r="L19" s="43">
        <v>4.5578851412944387E-4</v>
      </c>
      <c r="M19" s="42">
        <v>2</v>
      </c>
      <c r="N19" s="43">
        <v>9.1157702825888785E-4</v>
      </c>
      <c r="O19" s="42">
        <v>2</v>
      </c>
      <c r="P19" s="43">
        <v>9.1157702825888785E-4</v>
      </c>
    </row>
    <row r="20" spans="2:16">
      <c r="B20" s="111" t="s">
        <v>99</v>
      </c>
      <c r="C20" s="42">
        <v>4005</v>
      </c>
      <c r="D20" s="43">
        <v>0.2390616605981018</v>
      </c>
      <c r="E20" s="42">
        <v>8923</v>
      </c>
      <c r="F20" s="43">
        <v>0.53262102310034021</v>
      </c>
      <c r="G20" s="42">
        <v>2807</v>
      </c>
      <c r="H20" s="43">
        <v>0.16755208022443741</v>
      </c>
      <c r="I20" s="42">
        <v>1</v>
      </c>
      <c r="J20" s="43">
        <v>5.9690801647466127E-5</v>
      </c>
      <c r="K20" s="42">
        <v>0</v>
      </c>
      <c r="L20" s="43">
        <v>0</v>
      </c>
      <c r="M20" s="42">
        <v>0</v>
      </c>
      <c r="N20" s="43">
        <v>0</v>
      </c>
      <c r="O20" s="42">
        <v>1017</v>
      </c>
      <c r="P20" s="43">
        <v>6.0705545275473047E-2</v>
      </c>
    </row>
    <row r="21" spans="2:16">
      <c r="B21" s="111" t="s">
        <v>100</v>
      </c>
      <c r="C21" s="42">
        <v>19901</v>
      </c>
      <c r="D21" s="43">
        <v>0.62894254471904432</v>
      </c>
      <c r="E21" s="42">
        <v>7083</v>
      </c>
      <c r="F21" s="43">
        <v>0.22384805006004679</v>
      </c>
      <c r="G21" s="42">
        <v>1687</v>
      </c>
      <c r="H21" s="43">
        <v>5.3315213956134262E-2</v>
      </c>
      <c r="I21" s="42">
        <v>2648</v>
      </c>
      <c r="J21" s="43">
        <v>8.3686239807850324E-2</v>
      </c>
      <c r="K21" s="42">
        <v>185</v>
      </c>
      <c r="L21" s="43">
        <v>5.84665950319196E-3</v>
      </c>
      <c r="M21" s="42">
        <v>17</v>
      </c>
      <c r="N21" s="43">
        <v>5.3726060299601793E-4</v>
      </c>
      <c r="O21" s="42">
        <v>121</v>
      </c>
      <c r="P21" s="43">
        <v>3.824031350736363E-3</v>
      </c>
    </row>
    <row r="22" spans="2:16">
      <c r="B22" s="111" t="s">
        <v>101</v>
      </c>
      <c r="C22" s="42">
        <v>872</v>
      </c>
      <c r="D22" s="43">
        <v>0.1628993087988044</v>
      </c>
      <c r="E22" s="42">
        <v>3180</v>
      </c>
      <c r="F22" s="43">
        <v>0.59405940594059403</v>
      </c>
      <c r="G22" s="42">
        <v>77</v>
      </c>
      <c r="H22" s="43">
        <v>1.4384457313655889E-2</v>
      </c>
      <c r="I22" s="42">
        <v>170</v>
      </c>
      <c r="J22" s="43">
        <v>3.1757892770409107E-2</v>
      </c>
      <c r="K22" s="42">
        <v>5</v>
      </c>
      <c r="L22" s="43">
        <v>9.3405566971791517E-4</v>
      </c>
      <c r="M22" s="42">
        <v>3</v>
      </c>
      <c r="N22" s="43">
        <v>5.6043340183074906E-4</v>
      </c>
      <c r="O22" s="42">
        <v>1046</v>
      </c>
      <c r="P22" s="43">
        <v>0.19540444610498789</v>
      </c>
    </row>
    <row r="23" spans="2:16">
      <c r="B23" s="111" t="s">
        <v>102</v>
      </c>
      <c r="C23" s="42">
        <v>2</v>
      </c>
      <c r="D23" s="43">
        <v>1.5479876160990711E-3</v>
      </c>
      <c r="E23" s="42">
        <v>707</v>
      </c>
      <c r="F23" s="43">
        <v>0.54721362229102166</v>
      </c>
      <c r="G23" s="42">
        <v>235</v>
      </c>
      <c r="H23" s="43">
        <v>0.18188854489164091</v>
      </c>
      <c r="I23" s="42">
        <v>227</v>
      </c>
      <c r="J23" s="43">
        <v>0.17569659442724461</v>
      </c>
      <c r="K23" s="42">
        <v>9</v>
      </c>
      <c r="L23" s="43">
        <v>6.9659442724458202E-3</v>
      </c>
      <c r="M23" s="42">
        <v>1</v>
      </c>
      <c r="N23" s="43">
        <v>7.7399380804953565E-4</v>
      </c>
      <c r="O23" s="42">
        <v>111</v>
      </c>
      <c r="P23" s="43">
        <v>8.5913312693498459E-2</v>
      </c>
    </row>
    <row r="24" spans="2:16">
      <c r="B24" s="111" t="s">
        <v>103</v>
      </c>
      <c r="C24" s="42">
        <v>397</v>
      </c>
      <c r="D24" s="43">
        <v>7.4891529900018863E-2</v>
      </c>
      <c r="E24" s="42">
        <v>3145</v>
      </c>
      <c r="F24" s="43">
        <v>0.59328428598377669</v>
      </c>
      <c r="G24" s="42">
        <v>151</v>
      </c>
      <c r="H24" s="43">
        <v>2.8485191473306921E-2</v>
      </c>
      <c r="I24" s="42">
        <v>446</v>
      </c>
      <c r="J24" s="43">
        <v>8.4135068854933034E-2</v>
      </c>
      <c r="K24" s="42">
        <v>0</v>
      </c>
      <c r="L24" s="43">
        <v>0</v>
      </c>
      <c r="M24" s="42">
        <v>1162</v>
      </c>
      <c r="N24" s="43">
        <v>0.21920392378796449</v>
      </c>
      <c r="O24" s="42">
        <v>0</v>
      </c>
      <c r="P24" s="43">
        <v>0</v>
      </c>
    </row>
    <row r="25" spans="2:16">
      <c r="B25" s="111" t="s">
        <v>104</v>
      </c>
      <c r="C25" s="42">
        <v>346</v>
      </c>
      <c r="D25" s="43">
        <v>0.62230215827338131</v>
      </c>
      <c r="E25" s="42">
        <v>28</v>
      </c>
      <c r="F25" s="43">
        <v>5.0359712230215833E-2</v>
      </c>
      <c r="G25" s="42">
        <v>12</v>
      </c>
      <c r="H25" s="43">
        <v>2.1582733812949641E-2</v>
      </c>
      <c r="I25" s="42">
        <v>25</v>
      </c>
      <c r="J25" s="43">
        <v>4.4964028776978422E-2</v>
      </c>
      <c r="K25" s="42">
        <v>13</v>
      </c>
      <c r="L25" s="43">
        <v>2.3381294964028781E-2</v>
      </c>
      <c r="M25" s="42">
        <v>0</v>
      </c>
      <c r="N25" s="43">
        <v>0</v>
      </c>
      <c r="O25" s="42">
        <v>132</v>
      </c>
      <c r="P25" s="43">
        <v>0.23741007194244601</v>
      </c>
    </row>
    <row r="26" spans="2:16">
      <c r="B26" s="111" t="s">
        <v>105</v>
      </c>
      <c r="C26" s="42">
        <v>29</v>
      </c>
      <c r="D26" s="43">
        <v>0.90625</v>
      </c>
      <c r="E26" s="42">
        <v>3</v>
      </c>
      <c r="F26" s="43">
        <v>9.375E-2</v>
      </c>
      <c r="G26" s="42">
        <v>0</v>
      </c>
      <c r="H26" s="43">
        <v>0</v>
      </c>
      <c r="I26" s="42">
        <v>0</v>
      </c>
      <c r="J26" s="43">
        <v>0</v>
      </c>
      <c r="K26" s="42">
        <v>0</v>
      </c>
      <c r="L26" s="43">
        <v>0</v>
      </c>
      <c r="M26" s="42">
        <v>0</v>
      </c>
      <c r="N26" s="43">
        <v>0</v>
      </c>
      <c r="O26" s="42">
        <v>0</v>
      </c>
      <c r="P26" s="43">
        <v>0</v>
      </c>
    </row>
    <row r="27" spans="2:16">
      <c r="B27" s="115" t="s">
        <v>106</v>
      </c>
      <c r="C27" s="44">
        <v>84</v>
      </c>
      <c r="D27" s="45">
        <v>0.78504672897196259</v>
      </c>
      <c r="E27" s="44">
        <v>6</v>
      </c>
      <c r="F27" s="45">
        <v>5.6074766355140193E-2</v>
      </c>
      <c r="G27" s="44">
        <v>1</v>
      </c>
      <c r="H27" s="45">
        <v>9.3457943925233638E-3</v>
      </c>
      <c r="I27" s="44">
        <v>11</v>
      </c>
      <c r="J27" s="45">
        <v>0.10280373831775701</v>
      </c>
      <c r="K27" s="44">
        <v>2</v>
      </c>
      <c r="L27" s="45">
        <v>1.8691588785046731E-2</v>
      </c>
      <c r="M27" s="44">
        <v>0</v>
      </c>
      <c r="N27" s="45">
        <v>0</v>
      </c>
      <c r="O27" s="44">
        <v>3</v>
      </c>
      <c r="P27" s="45">
        <v>2.803738317757009E-2</v>
      </c>
    </row>
    <row r="28" spans="2:16" ht="7.5" customHeight="1"/>
    <row r="29" spans="2:16">
      <c r="B29" s="119" t="s">
        <v>49</v>
      </c>
      <c r="C29" s="46">
        <v>105467</v>
      </c>
      <c r="D29" s="47">
        <v>0.4629867820910723</v>
      </c>
      <c r="E29" s="46">
        <v>80726</v>
      </c>
      <c r="F29" s="47">
        <v>0.3543769233133009</v>
      </c>
      <c r="G29" s="46">
        <v>15843</v>
      </c>
      <c r="H29" s="47">
        <v>6.9548764909107677E-2</v>
      </c>
      <c r="I29" s="46">
        <v>6212</v>
      </c>
      <c r="J29" s="47">
        <v>2.7269893808961491E-2</v>
      </c>
      <c r="K29" s="46">
        <v>7112</v>
      </c>
      <c r="L29" s="47">
        <v>3.1220779904915341E-2</v>
      </c>
      <c r="M29" s="46">
        <v>7769</v>
      </c>
      <c r="N29" s="47">
        <v>3.4104926754961663E-2</v>
      </c>
      <c r="O29" s="46">
        <v>4668</v>
      </c>
      <c r="P29" s="47">
        <v>2.049192921768065E-2</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16" width="8" customWidth="1"/>
  </cols>
  <sheetData>
    <row r="1" spans="1:16" ht="15" customHeight="1"/>
    <row r="2" spans="1:16" ht="52.5" customHeight="1"/>
    <row r="3" spans="1:16" ht="23.5" customHeight="1">
      <c r="A3" s="201" t="s">
        <v>284</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274</v>
      </c>
      <c r="D6" s="265"/>
      <c r="E6" s="265"/>
      <c r="F6" s="265"/>
      <c r="G6" s="265"/>
      <c r="H6" s="265"/>
      <c r="I6" s="265"/>
      <c r="J6" s="265"/>
      <c r="K6" s="265"/>
      <c r="L6" s="265"/>
      <c r="M6" s="265"/>
      <c r="N6" s="265"/>
      <c r="O6" s="265"/>
      <c r="P6" s="229"/>
    </row>
    <row r="7" spans="1:16" ht="60" customHeight="1">
      <c r="B7" s="204" t="s">
        <v>114</v>
      </c>
      <c r="C7" s="219" t="s">
        <v>275</v>
      </c>
      <c r="D7" s="211"/>
      <c r="E7" s="219" t="s">
        <v>276</v>
      </c>
      <c r="F7" s="211"/>
      <c r="G7" s="219" t="s">
        <v>277</v>
      </c>
      <c r="H7" s="211"/>
      <c r="I7" s="219" t="s">
        <v>278</v>
      </c>
      <c r="J7" s="211"/>
      <c r="K7" s="219" t="s">
        <v>279</v>
      </c>
      <c r="L7" s="211"/>
      <c r="M7" s="219" t="s">
        <v>280</v>
      </c>
      <c r="N7" s="211"/>
      <c r="O7" s="219" t="s">
        <v>281</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107" t="s">
        <v>88</v>
      </c>
      <c r="C9" s="40">
        <v>28334</v>
      </c>
      <c r="D9" s="41">
        <v>0.81833410351201474</v>
      </c>
      <c r="E9" s="40">
        <v>6266</v>
      </c>
      <c r="F9" s="41">
        <v>0.1809727356746765</v>
      </c>
      <c r="G9" s="40">
        <v>24</v>
      </c>
      <c r="H9" s="41">
        <v>6.9316081330868761E-4</v>
      </c>
      <c r="I9" s="40">
        <v>0</v>
      </c>
      <c r="J9" s="41">
        <v>0</v>
      </c>
      <c r="K9" s="40">
        <v>0</v>
      </c>
      <c r="L9" s="41">
        <v>0</v>
      </c>
      <c r="M9" s="40">
        <v>0</v>
      </c>
      <c r="N9" s="41">
        <v>0</v>
      </c>
      <c r="O9" s="40">
        <v>0</v>
      </c>
      <c r="P9" s="41">
        <v>0</v>
      </c>
    </row>
    <row r="10" spans="1:16">
      <c r="B10" s="111" t="s">
        <v>89</v>
      </c>
      <c r="C10" s="42">
        <v>390</v>
      </c>
      <c r="D10" s="43">
        <v>8.7404751232631112E-2</v>
      </c>
      <c r="E10" s="42">
        <v>1546</v>
      </c>
      <c r="F10" s="43">
        <v>0.34648139847601972</v>
      </c>
      <c r="G10" s="42">
        <v>102</v>
      </c>
      <c r="H10" s="43">
        <v>2.2859704168534289E-2</v>
      </c>
      <c r="I10" s="42">
        <v>203</v>
      </c>
      <c r="J10" s="43">
        <v>4.5495293590318238E-2</v>
      </c>
      <c r="K10" s="42">
        <v>1959</v>
      </c>
      <c r="L10" s="43">
        <v>0.43904078888390857</v>
      </c>
      <c r="M10" s="42">
        <v>0</v>
      </c>
      <c r="N10" s="43">
        <v>0</v>
      </c>
      <c r="O10" s="42">
        <v>262</v>
      </c>
      <c r="P10" s="43">
        <v>5.871806364858808E-2</v>
      </c>
    </row>
    <row r="11" spans="1:16">
      <c r="B11" s="111" t="s">
        <v>90</v>
      </c>
      <c r="C11" s="42">
        <v>344</v>
      </c>
      <c r="D11" s="43">
        <v>0.1251819505094614</v>
      </c>
      <c r="E11" s="42">
        <v>513</v>
      </c>
      <c r="F11" s="43">
        <v>0.1866812227074236</v>
      </c>
      <c r="G11" s="42">
        <v>66</v>
      </c>
      <c r="H11" s="43">
        <v>2.4017467248908301E-2</v>
      </c>
      <c r="I11" s="42">
        <v>0</v>
      </c>
      <c r="J11" s="43">
        <v>0</v>
      </c>
      <c r="K11" s="42">
        <v>1421</v>
      </c>
      <c r="L11" s="43">
        <v>0.51710334788937407</v>
      </c>
      <c r="M11" s="42">
        <v>0</v>
      </c>
      <c r="N11" s="43">
        <v>0</v>
      </c>
      <c r="O11" s="42">
        <v>404</v>
      </c>
      <c r="P11" s="43">
        <v>0.14701601164483261</v>
      </c>
    </row>
    <row r="12" spans="1:16">
      <c r="B12" s="111" t="s">
        <v>91</v>
      </c>
      <c r="C12" s="42">
        <v>68</v>
      </c>
      <c r="D12" s="43">
        <v>2.6224450443501739E-2</v>
      </c>
      <c r="E12" s="42">
        <v>2161</v>
      </c>
      <c r="F12" s="43">
        <v>0.83339760894716541</v>
      </c>
      <c r="G12" s="42">
        <v>10</v>
      </c>
      <c r="H12" s="43">
        <v>3.8565368299267261E-3</v>
      </c>
      <c r="I12" s="42">
        <v>276</v>
      </c>
      <c r="J12" s="43">
        <v>0.1064404165059776</v>
      </c>
      <c r="K12" s="42">
        <v>6</v>
      </c>
      <c r="L12" s="43">
        <v>2.313922097956036E-3</v>
      </c>
      <c r="M12" s="42">
        <v>62</v>
      </c>
      <c r="N12" s="43">
        <v>2.39105283455457E-2</v>
      </c>
      <c r="O12" s="42">
        <v>10</v>
      </c>
      <c r="P12" s="43">
        <v>3.8565368299267261E-3</v>
      </c>
    </row>
    <row r="13" spans="1:16">
      <c r="B13" s="111" t="s">
        <v>92</v>
      </c>
      <c r="C13" s="42">
        <v>21</v>
      </c>
      <c r="D13" s="43">
        <v>4.9376910416176817E-3</v>
      </c>
      <c r="E13" s="42">
        <v>1384</v>
      </c>
      <c r="F13" s="43">
        <v>0.32541735245708908</v>
      </c>
      <c r="G13" s="42">
        <v>1721</v>
      </c>
      <c r="H13" s="43">
        <v>0.40465553726781089</v>
      </c>
      <c r="I13" s="42">
        <v>391</v>
      </c>
      <c r="J13" s="43">
        <v>9.193510463202445E-2</v>
      </c>
      <c r="K13" s="42">
        <v>3</v>
      </c>
      <c r="L13" s="43">
        <v>7.0538443451681162E-4</v>
      </c>
      <c r="M13" s="42">
        <v>719</v>
      </c>
      <c r="N13" s="43">
        <v>0.1690571361391959</v>
      </c>
      <c r="O13" s="42">
        <v>14</v>
      </c>
      <c r="P13" s="43">
        <v>3.2917940277451211E-3</v>
      </c>
    </row>
    <row r="14" spans="1:16">
      <c r="B14" s="111" t="s">
        <v>93</v>
      </c>
      <c r="C14" s="42">
        <v>81</v>
      </c>
      <c r="D14" s="43">
        <v>3.3061224489795919E-2</v>
      </c>
      <c r="E14" s="42">
        <v>450</v>
      </c>
      <c r="F14" s="43">
        <v>0.18367346938775511</v>
      </c>
      <c r="G14" s="42">
        <v>1</v>
      </c>
      <c r="H14" s="43">
        <v>4.0816326530612252E-4</v>
      </c>
      <c r="I14" s="42">
        <v>0</v>
      </c>
      <c r="J14" s="43">
        <v>0</v>
      </c>
      <c r="K14" s="42">
        <v>1593</v>
      </c>
      <c r="L14" s="43">
        <v>0.65020408163265309</v>
      </c>
      <c r="M14" s="42">
        <v>0</v>
      </c>
      <c r="N14" s="43">
        <v>0</v>
      </c>
      <c r="O14" s="42">
        <v>325</v>
      </c>
      <c r="P14" s="43">
        <v>0.1326530612244898</v>
      </c>
    </row>
    <row r="15" spans="1:16">
      <c r="B15" s="111" t="s">
        <v>94</v>
      </c>
      <c r="C15" s="42">
        <v>1731</v>
      </c>
      <c r="D15" s="43">
        <v>0.20167773505767209</v>
      </c>
      <c r="E15" s="42">
        <v>1831</v>
      </c>
      <c r="F15" s="43">
        <v>0.21332867295817309</v>
      </c>
      <c r="G15" s="42">
        <v>672</v>
      </c>
      <c r="H15" s="43">
        <v>7.8294302691366655E-2</v>
      </c>
      <c r="I15" s="42">
        <v>90</v>
      </c>
      <c r="J15" s="43">
        <v>1.0485844110450891E-2</v>
      </c>
      <c r="K15" s="42">
        <v>3721</v>
      </c>
      <c r="L15" s="43">
        <v>0.43353139927764178</v>
      </c>
      <c r="M15" s="42">
        <v>0</v>
      </c>
      <c r="N15" s="43">
        <v>0</v>
      </c>
      <c r="O15" s="42">
        <v>538</v>
      </c>
      <c r="P15" s="43">
        <v>6.2682045904695324E-2</v>
      </c>
    </row>
    <row r="16" spans="1:16">
      <c r="B16" s="111" t="s">
        <v>95</v>
      </c>
      <c r="C16" s="42">
        <v>555</v>
      </c>
      <c r="D16" s="43">
        <v>0.14563106796116501</v>
      </c>
      <c r="E16" s="42">
        <v>1460</v>
      </c>
      <c r="F16" s="43">
        <v>0.38310154815009179</v>
      </c>
      <c r="G16" s="42">
        <v>135</v>
      </c>
      <c r="H16" s="43">
        <v>3.5423773287850957E-2</v>
      </c>
      <c r="I16" s="42">
        <v>1245</v>
      </c>
      <c r="J16" s="43">
        <v>0.32668590921018098</v>
      </c>
      <c r="K16" s="42">
        <v>19</v>
      </c>
      <c r="L16" s="43">
        <v>4.9855680923642093E-3</v>
      </c>
      <c r="M16" s="42">
        <v>354</v>
      </c>
      <c r="N16" s="43">
        <v>9.2889005510364733E-2</v>
      </c>
      <c r="O16" s="42">
        <v>43</v>
      </c>
      <c r="P16" s="43">
        <v>1.1283127787982161E-2</v>
      </c>
    </row>
    <row r="17" spans="2:16">
      <c r="B17" s="111" t="s">
        <v>96</v>
      </c>
      <c r="C17" s="42">
        <v>1083</v>
      </c>
      <c r="D17" s="43">
        <v>0.19110640550555849</v>
      </c>
      <c r="E17" s="42">
        <v>2185</v>
      </c>
      <c r="F17" s="43">
        <v>0.38556555496735478</v>
      </c>
      <c r="G17" s="42">
        <v>184</v>
      </c>
      <c r="H17" s="43">
        <v>3.2468678313040407E-2</v>
      </c>
      <c r="I17" s="42">
        <v>0</v>
      </c>
      <c r="J17" s="43">
        <v>0</v>
      </c>
      <c r="K17" s="42">
        <v>0</v>
      </c>
      <c r="L17" s="43">
        <v>0</v>
      </c>
      <c r="M17" s="42">
        <v>2215</v>
      </c>
      <c r="N17" s="43">
        <v>0.39085936121404619</v>
      </c>
      <c r="O17" s="42">
        <v>0</v>
      </c>
      <c r="P17" s="43">
        <v>0</v>
      </c>
    </row>
    <row r="18" spans="2:16">
      <c r="B18" s="111" t="s">
        <v>97</v>
      </c>
      <c r="C18" s="42">
        <v>801</v>
      </c>
      <c r="D18" s="43">
        <v>3.9807176225027337E-2</v>
      </c>
      <c r="E18" s="42">
        <v>15630</v>
      </c>
      <c r="F18" s="43">
        <v>0.77676175330484043</v>
      </c>
      <c r="G18" s="42">
        <v>2152</v>
      </c>
      <c r="H18" s="43">
        <v>0.1069476195209224</v>
      </c>
      <c r="I18" s="42">
        <v>13</v>
      </c>
      <c r="J18" s="43">
        <v>6.4605903985687305E-4</v>
      </c>
      <c r="K18" s="42">
        <v>0</v>
      </c>
      <c r="L18" s="43">
        <v>0</v>
      </c>
      <c r="M18" s="42">
        <v>1523</v>
      </c>
      <c r="N18" s="43">
        <v>7.5688301361693675E-2</v>
      </c>
      <c r="O18" s="42">
        <v>3</v>
      </c>
      <c r="P18" s="43">
        <v>1.4909054765927841E-4</v>
      </c>
    </row>
    <row r="19" spans="2:16">
      <c r="B19" s="111" t="s">
        <v>98</v>
      </c>
      <c r="C19" s="42">
        <v>32</v>
      </c>
      <c r="D19" s="43">
        <v>2.5620496397117689E-2</v>
      </c>
      <c r="E19" s="42">
        <v>68</v>
      </c>
      <c r="F19" s="43">
        <v>5.44435548438751E-2</v>
      </c>
      <c r="G19" s="42">
        <v>738</v>
      </c>
      <c r="H19" s="43">
        <v>0.59087269815852683</v>
      </c>
      <c r="I19" s="42">
        <v>407</v>
      </c>
      <c r="J19" s="43">
        <v>0.32586068855084072</v>
      </c>
      <c r="K19" s="42">
        <v>1</v>
      </c>
      <c r="L19" s="43">
        <v>8.0064051240992789E-4</v>
      </c>
      <c r="M19" s="42">
        <v>3</v>
      </c>
      <c r="N19" s="43">
        <v>2.4019215372297841E-3</v>
      </c>
      <c r="O19" s="42">
        <v>0</v>
      </c>
      <c r="P19" s="43">
        <v>0</v>
      </c>
    </row>
    <row r="20" spans="2:16">
      <c r="B20" s="111" t="s">
        <v>99</v>
      </c>
      <c r="C20" s="42">
        <v>4563</v>
      </c>
      <c r="D20" s="43">
        <v>0.38273779567186711</v>
      </c>
      <c r="E20" s="42">
        <v>5314</v>
      </c>
      <c r="F20" s="43">
        <v>0.44573058211709438</v>
      </c>
      <c r="G20" s="42">
        <v>1387</v>
      </c>
      <c r="H20" s="43">
        <v>0.1163395403455796</v>
      </c>
      <c r="I20" s="42">
        <v>0</v>
      </c>
      <c r="J20" s="43">
        <v>0</v>
      </c>
      <c r="K20" s="42">
        <v>1</v>
      </c>
      <c r="L20" s="43">
        <v>8.3878543868478437E-5</v>
      </c>
      <c r="M20" s="42">
        <v>2</v>
      </c>
      <c r="N20" s="43">
        <v>1.677570877369569E-4</v>
      </c>
      <c r="O20" s="42">
        <v>655</v>
      </c>
      <c r="P20" s="43">
        <v>5.4940446233853378E-2</v>
      </c>
    </row>
    <row r="21" spans="2:16">
      <c r="B21" s="111" t="s">
        <v>100</v>
      </c>
      <c r="C21" s="42">
        <v>9492</v>
      </c>
      <c r="D21" s="43">
        <v>0.50291406167214159</v>
      </c>
      <c r="E21" s="42">
        <v>4943</v>
      </c>
      <c r="F21" s="43">
        <v>0.26189466991628702</v>
      </c>
      <c r="G21" s="42">
        <v>1563</v>
      </c>
      <c r="H21" s="43">
        <v>8.281233442831408E-2</v>
      </c>
      <c r="I21" s="42">
        <v>2669</v>
      </c>
      <c r="J21" s="43">
        <v>0.1414114655081064</v>
      </c>
      <c r="K21" s="42">
        <v>130</v>
      </c>
      <c r="L21" s="43">
        <v>6.8877821341528029E-3</v>
      </c>
      <c r="M21" s="42">
        <v>53</v>
      </c>
      <c r="N21" s="43">
        <v>2.8080957931546041E-3</v>
      </c>
      <c r="O21" s="42">
        <v>24</v>
      </c>
      <c r="P21" s="43">
        <v>1.271590547843594E-3</v>
      </c>
    </row>
    <row r="22" spans="2:16">
      <c r="B22" s="111" t="s">
        <v>101</v>
      </c>
      <c r="C22" s="42">
        <v>391</v>
      </c>
      <c r="D22" s="43">
        <v>0.1140939597315436</v>
      </c>
      <c r="E22" s="42">
        <v>2048</v>
      </c>
      <c r="F22" s="43">
        <v>0.59760723665013127</v>
      </c>
      <c r="G22" s="42">
        <v>63</v>
      </c>
      <c r="H22" s="43">
        <v>1.8383425736796029E-2</v>
      </c>
      <c r="I22" s="42">
        <v>171</v>
      </c>
      <c r="J22" s="43">
        <v>4.9897869857017801E-2</v>
      </c>
      <c r="K22" s="42">
        <v>5</v>
      </c>
      <c r="L22" s="43">
        <v>1.4590020426028601E-3</v>
      </c>
      <c r="M22" s="42">
        <v>2</v>
      </c>
      <c r="N22" s="43">
        <v>5.8360081704114382E-4</v>
      </c>
      <c r="O22" s="42">
        <v>747</v>
      </c>
      <c r="P22" s="43">
        <v>0.2179749051648672</v>
      </c>
    </row>
    <row r="23" spans="2:16">
      <c r="B23" s="111" t="s">
        <v>102</v>
      </c>
      <c r="C23" s="42">
        <v>0</v>
      </c>
      <c r="D23" s="43">
        <v>0</v>
      </c>
      <c r="E23" s="42">
        <v>187</v>
      </c>
      <c r="F23" s="43">
        <v>0.3995726495726496</v>
      </c>
      <c r="G23" s="42">
        <v>75</v>
      </c>
      <c r="H23" s="43">
        <v>0.1602564102564103</v>
      </c>
      <c r="I23" s="42">
        <v>115</v>
      </c>
      <c r="J23" s="43">
        <v>0.24572649572649569</v>
      </c>
      <c r="K23" s="42">
        <v>1</v>
      </c>
      <c r="L23" s="43">
        <v>2.136752136752137E-3</v>
      </c>
      <c r="M23" s="42">
        <v>10</v>
      </c>
      <c r="N23" s="43">
        <v>2.1367521367521371E-2</v>
      </c>
      <c r="O23" s="42">
        <v>80</v>
      </c>
      <c r="P23" s="43">
        <v>0.17094017094017089</v>
      </c>
    </row>
    <row r="24" spans="2:16">
      <c r="B24" s="111" t="s">
        <v>103</v>
      </c>
      <c r="C24" s="42">
        <v>127</v>
      </c>
      <c r="D24" s="43">
        <v>4.1983471074380163E-2</v>
      </c>
      <c r="E24" s="42">
        <v>1847</v>
      </c>
      <c r="F24" s="43">
        <v>0.61057851239669425</v>
      </c>
      <c r="G24" s="42">
        <v>111</v>
      </c>
      <c r="H24" s="43">
        <v>3.6694214876033047E-2</v>
      </c>
      <c r="I24" s="42">
        <v>232</v>
      </c>
      <c r="J24" s="43">
        <v>7.6694214876033062E-2</v>
      </c>
      <c r="K24" s="42">
        <v>0</v>
      </c>
      <c r="L24" s="43">
        <v>0</v>
      </c>
      <c r="M24" s="42">
        <v>708</v>
      </c>
      <c r="N24" s="43">
        <v>0.2340495867768595</v>
      </c>
      <c r="O24" s="42">
        <v>0</v>
      </c>
      <c r="P24" s="43">
        <v>0</v>
      </c>
    </row>
    <row r="25" spans="2:16">
      <c r="B25" s="111" t="s">
        <v>104</v>
      </c>
      <c r="C25" s="42">
        <v>105</v>
      </c>
      <c r="D25" s="43">
        <v>0.39179104477611942</v>
      </c>
      <c r="E25" s="42">
        <v>30</v>
      </c>
      <c r="F25" s="43">
        <v>0.1119402985074627</v>
      </c>
      <c r="G25" s="42">
        <v>5</v>
      </c>
      <c r="H25" s="43">
        <v>1.865671641791045E-2</v>
      </c>
      <c r="I25" s="42">
        <v>31</v>
      </c>
      <c r="J25" s="43">
        <v>0.1156716417910448</v>
      </c>
      <c r="K25" s="42">
        <v>32</v>
      </c>
      <c r="L25" s="43">
        <v>0.11940298507462691</v>
      </c>
      <c r="M25" s="42">
        <v>0</v>
      </c>
      <c r="N25" s="43">
        <v>0</v>
      </c>
      <c r="O25" s="42">
        <v>65</v>
      </c>
      <c r="P25" s="43">
        <v>0.2425373134328358</v>
      </c>
    </row>
    <row r="26" spans="2:16">
      <c r="B26" s="111" t="s">
        <v>105</v>
      </c>
      <c r="C26" s="42">
        <v>25</v>
      </c>
      <c r="D26" s="43">
        <v>0.7142857142857143</v>
      </c>
      <c r="E26" s="42">
        <v>9</v>
      </c>
      <c r="F26" s="43">
        <v>0.25714285714285712</v>
      </c>
      <c r="G26" s="42">
        <v>0</v>
      </c>
      <c r="H26" s="43">
        <v>0</v>
      </c>
      <c r="I26" s="42">
        <v>1</v>
      </c>
      <c r="J26" s="43">
        <v>2.8571428571428571E-2</v>
      </c>
      <c r="K26" s="42">
        <v>0</v>
      </c>
      <c r="L26" s="43">
        <v>0</v>
      </c>
      <c r="M26" s="42">
        <v>0</v>
      </c>
      <c r="N26" s="43">
        <v>0</v>
      </c>
      <c r="O26" s="42">
        <v>0</v>
      </c>
      <c r="P26" s="43">
        <v>0</v>
      </c>
    </row>
    <row r="27" spans="2:16">
      <c r="B27" s="115" t="s">
        <v>106</v>
      </c>
      <c r="C27" s="44">
        <v>72</v>
      </c>
      <c r="D27" s="45">
        <v>0.82758620689655171</v>
      </c>
      <c r="E27" s="44">
        <v>6</v>
      </c>
      <c r="F27" s="45">
        <v>6.8965517241379309E-2</v>
      </c>
      <c r="G27" s="44">
        <v>0</v>
      </c>
      <c r="H27" s="45">
        <v>0</v>
      </c>
      <c r="I27" s="44">
        <v>6</v>
      </c>
      <c r="J27" s="45">
        <v>6.8965517241379309E-2</v>
      </c>
      <c r="K27" s="44">
        <v>1</v>
      </c>
      <c r="L27" s="45">
        <v>1.149425287356322E-2</v>
      </c>
      <c r="M27" s="44">
        <v>0</v>
      </c>
      <c r="N27" s="45">
        <v>0</v>
      </c>
      <c r="O27" s="44">
        <v>2</v>
      </c>
      <c r="P27" s="45">
        <v>2.298850574712644E-2</v>
      </c>
    </row>
    <row r="28" spans="2:16" ht="7.5" customHeight="1"/>
    <row r="29" spans="2:16">
      <c r="B29" s="119" t="s">
        <v>49</v>
      </c>
      <c r="C29" s="46">
        <v>48215</v>
      </c>
      <c r="D29" s="47">
        <v>0.37472409612335622</v>
      </c>
      <c r="E29" s="46">
        <v>47878</v>
      </c>
      <c r="F29" s="47">
        <v>0.37210495228028723</v>
      </c>
      <c r="G29" s="46">
        <v>9009</v>
      </c>
      <c r="H29" s="47">
        <v>7.0017409146019213E-2</v>
      </c>
      <c r="I29" s="46">
        <v>5850</v>
      </c>
      <c r="J29" s="47">
        <v>4.546585009481767E-2</v>
      </c>
      <c r="K29" s="46">
        <v>8893</v>
      </c>
      <c r="L29" s="47">
        <v>6.9115864084310003E-2</v>
      </c>
      <c r="M29" s="46">
        <v>5651</v>
      </c>
      <c r="N29" s="47">
        <v>4.3919233997575163E-2</v>
      </c>
      <c r="O29" s="46">
        <v>3172</v>
      </c>
      <c r="P29" s="47">
        <v>2.4652594273634469E-2</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6:T7"/>
  <sheetViews>
    <sheetView showGridLines="0" workbookViewId="0"/>
  </sheetViews>
  <sheetFormatPr baseColWidth="10" defaultColWidth="8.7265625" defaultRowHeight="14.5"/>
  <sheetData>
    <row r="6" spans="1:20" ht="21">
      <c r="A6" s="201" t="s">
        <v>285</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AA28"/>
  <sheetViews>
    <sheetView showGridLines="0" workbookViewId="0"/>
  </sheetViews>
  <sheetFormatPr baseColWidth="10" defaultColWidth="8.7265625" defaultRowHeight="14.5"/>
  <cols>
    <col min="1" max="1" width="1.1796875" customWidth="1"/>
    <col min="2" max="2" width="25.1796875" customWidth="1"/>
    <col min="3" max="3" width="0.6328125" customWidth="1"/>
    <col min="4" max="12" width="10.1796875" customWidth="1"/>
    <col min="13" max="13" width="0.81640625" customWidth="1"/>
    <col min="14" max="27" width="10.1796875" customWidth="1"/>
  </cols>
  <sheetData>
    <row r="2" spans="2:27" ht="49" customHeight="1"/>
    <row r="3" spans="2:27" ht="24" customHeight="1">
      <c r="B3" s="201" t="s">
        <v>108</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87</v>
      </c>
      <c r="E5" s="205"/>
      <c r="F5" s="205"/>
      <c r="G5" s="205"/>
      <c r="H5" s="205"/>
      <c r="I5" s="205"/>
      <c r="J5" s="205"/>
      <c r="K5" s="205"/>
      <c r="L5" s="206"/>
      <c r="M5" s="12"/>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M6" s="12"/>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29" t="s">
        <v>88</v>
      </c>
      <c r="D9" s="40">
        <v>294246</v>
      </c>
      <c r="E9" s="108">
        <v>285089</v>
      </c>
      <c r="F9" s="108">
        <v>295552</v>
      </c>
      <c r="G9" s="108">
        <v>307238</v>
      </c>
      <c r="H9" s="108">
        <v>322158</v>
      </c>
      <c r="I9" s="108">
        <v>313855</v>
      </c>
      <c r="J9" s="108">
        <v>352232</v>
      </c>
      <c r="K9" s="108">
        <v>369642</v>
      </c>
      <c r="L9" s="194"/>
      <c r="M9" s="7"/>
      <c r="N9" s="195">
        <f t="shared" ref="N9:N28" si="0">E9/D9-1</f>
        <v>-3.1120219136368865E-2</v>
      </c>
      <c r="O9" s="196">
        <f t="shared" ref="O9:O28" si="1">E9-D9</f>
        <v>-9157</v>
      </c>
      <c r="P9" s="195">
        <f t="shared" ref="P9:P28" si="2">F9/E9-1</f>
        <v>3.6700819744009738E-2</v>
      </c>
      <c r="Q9" s="196">
        <f t="shared" ref="Q9:Q28" si="3">F9-E9</f>
        <v>10463</v>
      </c>
      <c r="R9" s="195">
        <f t="shared" ref="R9:R28" si="4">G9/F9-1</f>
        <v>3.9539573408401862E-2</v>
      </c>
      <c r="S9" s="196">
        <f t="shared" ref="S9:S28" si="5">G9-F9</f>
        <v>11686</v>
      </c>
      <c r="T9" s="195">
        <f t="shared" ref="T9:T28" si="6">H9/G9-1</f>
        <v>4.8561701352046294E-2</v>
      </c>
      <c r="U9" s="196">
        <f t="shared" ref="U9:U28" si="7">H9-G9</f>
        <v>14920</v>
      </c>
      <c r="V9" s="195">
        <f t="shared" ref="V9:V28" si="8">I9/H9-1</f>
        <v>-2.5773067873527844E-2</v>
      </c>
      <c r="W9" s="196">
        <f t="shared" ref="W9:W28" si="9">I9-H9</f>
        <v>-8303</v>
      </c>
      <c r="X9" s="195">
        <f t="shared" ref="X9:X28" si="10">J9/I9-1</f>
        <v>0.12227621035191416</v>
      </c>
      <c r="Y9" s="196">
        <f t="shared" ref="Y9:Y28" si="11">J9-I9</f>
        <v>38377</v>
      </c>
      <c r="Z9" s="195">
        <v>0.1605277038227759</v>
      </c>
      <c r="AA9" s="196">
        <v>51130</v>
      </c>
    </row>
    <row r="10" spans="2:27">
      <c r="B10" s="169" t="s">
        <v>89</v>
      </c>
      <c r="D10" s="42">
        <v>39188</v>
      </c>
      <c r="E10" s="112">
        <v>36344</v>
      </c>
      <c r="F10" s="112">
        <v>37924</v>
      </c>
      <c r="G10" s="112">
        <v>39112</v>
      </c>
      <c r="H10" s="112">
        <v>40520</v>
      </c>
      <c r="I10" s="112">
        <v>45350</v>
      </c>
      <c r="J10" s="112">
        <v>49365</v>
      </c>
      <c r="K10" s="112">
        <v>51710</v>
      </c>
      <c r="L10" s="197"/>
      <c r="M10" s="8"/>
      <c r="N10" s="198">
        <f t="shared" si="0"/>
        <v>-7.2573236705113842E-2</v>
      </c>
      <c r="O10" s="199">
        <f t="shared" si="1"/>
        <v>-2844</v>
      </c>
      <c r="P10" s="198">
        <f t="shared" si="2"/>
        <v>4.3473475676865547E-2</v>
      </c>
      <c r="Q10" s="199">
        <f t="shared" si="3"/>
        <v>1580</v>
      </c>
      <c r="R10" s="198">
        <f t="shared" si="4"/>
        <v>3.1325809513764291E-2</v>
      </c>
      <c r="S10" s="199">
        <f t="shared" si="5"/>
        <v>1188</v>
      </c>
      <c r="T10" s="198">
        <f t="shared" si="6"/>
        <v>3.5999181836776417E-2</v>
      </c>
      <c r="U10" s="199">
        <f t="shared" si="7"/>
        <v>1408</v>
      </c>
      <c r="V10" s="198">
        <f t="shared" si="8"/>
        <v>0.1192003948667324</v>
      </c>
      <c r="W10" s="199">
        <f t="shared" si="9"/>
        <v>4830</v>
      </c>
      <c r="X10" s="198">
        <f t="shared" si="10"/>
        <v>8.8533627342888721E-2</v>
      </c>
      <c r="Y10" s="199">
        <f t="shared" si="11"/>
        <v>4015</v>
      </c>
      <c r="Z10" s="198">
        <v>8.8883741498031021E-2</v>
      </c>
      <c r="AA10" s="199">
        <v>4221</v>
      </c>
    </row>
    <row r="11" spans="2:27">
      <c r="B11" s="169" t="s">
        <v>90</v>
      </c>
      <c r="D11" s="42">
        <v>26877</v>
      </c>
      <c r="E11" s="112">
        <v>27263</v>
      </c>
      <c r="F11" s="112">
        <v>29763</v>
      </c>
      <c r="G11" s="112">
        <v>31755</v>
      </c>
      <c r="H11" s="112">
        <v>32560</v>
      </c>
      <c r="I11" s="112">
        <v>33572</v>
      </c>
      <c r="J11" s="112">
        <v>34151</v>
      </c>
      <c r="K11" s="112">
        <v>36605</v>
      </c>
      <c r="L11" s="197"/>
      <c r="M11" s="8"/>
      <c r="N11" s="198">
        <f t="shared" si="0"/>
        <v>1.436172191836893E-2</v>
      </c>
      <c r="O11" s="199">
        <f t="shared" si="1"/>
        <v>386</v>
      </c>
      <c r="P11" s="198">
        <f t="shared" si="2"/>
        <v>9.1699372776290256E-2</v>
      </c>
      <c r="Q11" s="199">
        <f t="shared" si="3"/>
        <v>2500</v>
      </c>
      <c r="R11" s="198">
        <f t="shared" si="4"/>
        <v>6.6928737022477591E-2</v>
      </c>
      <c r="S11" s="199">
        <f t="shared" si="5"/>
        <v>1992</v>
      </c>
      <c r="T11" s="198">
        <f t="shared" si="6"/>
        <v>2.5350338529365413E-2</v>
      </c>
      <c r="U11" s="199">
        <f t="shared" si="7"/>
        <v>805</v>
      </c>
      <c r="V11" s="198">
        <f t="shared" si="8"/>
        <v>3.1081081081081097E-2</v>
      </c>
      <c r="W11" s="199">
        <f t="shared" si="9"/>
        <v>1012</v>
      </c>
      <c r="X11" s="198">
        <f t="shared" si="10"/>
        <v>1.7246514952937053E-2</v>
      </c>
      <c r="Y11" s="199">
        <f t="shared" si="11"/>
        <v>579</v>
      </c>
      <c r="Z11" s="198">
        <v>3.6469688818416168E-2</v>
      </c>
      <c r="AA11" s="199">
        <v>1288</v>
      </c>
    </row>
    <row r="12" spans="2:27">
      <c r="B12" s="169" t="s">
        <v>91</v>
      </c>
      <c r="D12" s="42">
        <v>24991</v>
      </c>
      <c r="E12" s="112">
        <v>25528</v>
      </c>
      <c r="F12" s="112">
        <v>26990</v>
      </c>
      <c r="G12" s="112">
        <v>29491</v>
      </c>
      <c r="H12" s="112">
        <v>33350</v>
      </c>
      <c r="I12" s="112">
        <v>35599</v>
      </c>
      <c r="J12" s="112">
        <v>38054</v>
      </c>
      <c r="K12" s="112">
        <v>39412</v>
      </c>
      <c r="L12" s="197"/>
      <c r="M12" s="8"/>
      <c r="N12" s="198">
        <f t="shared" si="0"/>
        <v>2.148773558481043E-2</v>
      </c>
      <c r="O12" s="199">
        <f t="shared" si="1"/>
        <v>537</v>
      </c>
      <c r="P12" s="198">
        <f t="shared" si="2"/>
        <v>5.7270448135380736E-2</v>
      </c>
      <c r="Q12" s="199">
        <f t="shared" si="3"/>
        <v>1462</v>
      </c>
      <c r="R12" s="198">
        <f t="shared" si="4"/>
        <v>9.2663949610967133E-2</v>
      </c>
      <c r="S12" s="199">
        <f t="shared" si="5"/>
        <v>2501</v>
      </c>
      <c r="T12" s="198">
        <f t="shared" si="6"/>
        <v>0.13085348072293246</v>
      </c>
      <c r="U12" s="199">
        <f t="shared" si="7"/>
        <v>3859</v>
      </c>
      <c r="V12" s="198">
        <f t="shared" si="8"/>
        <v>6.7436281859070357E-2</v>
      </c>
      <c r="W12" s="199">
        <f t="shared" si="9"/>
        <v>2249</v>
      </c>
      <c r="X12" s="198">
        <f t="shared" si="10"/>
        <v>6.8962611309306476E-2</v>
      </c>
      <c r="Y12" s="199">
        <f t="shared" si="11"/>
        <v>2455</v>
      </c>
      <c r="Z12" s="198">
        <v>7.6565871780163386E-2</v>
      </c>
      <c r="AA12" s="199">
        <v>2803</v>
      </c>
    </row>
    <row r="13" spans="2:27">
      <c r="B13" s="169" t="s">
        <v>92</v>
      </c>
      <c r="D13" s="42">
        <v>32430</v>
      </c>
      <c r="E13" s="112">
        <v>33152</v>
      </c>
      <c r="F13" s="112">
        <v>36737</v>
      </c>
      <c r="G13" s="112">
        <v>41768</v>
      </c>
      <c r="H13" s="112">
        <v>46523</v>
      </c>
      <c r="I13" s="112">
        <v>52503</v>
      </c>
      <c r="J13" s="112">
        <v>68259</v>
      </c>
      <c r="K13" s="112">
        <v>77407</v>
      </c>
      <c r="L13" s="197"/>
      <c r="M13" s="8"/>
      <c r="N13" s="198">
        <f t="shared" si="0"/>
        <v>2.2263336416898039E-2</v>
      </c>
      <c r="O13" s="199">
        <f t="shared" si="1"/>
        <v>722</v>
      </c>
      <c r="P13" s="198">
        <f t="shared" si="2"/>
        <v>0.10813827220077221</v>
      </c>
      <c r="Q13" s="199">
        <f t="shared" si="3"/>
        <v>3585</v>
      </c>
      <c r="R13" s="198">
        <f t="shared" si="4"/>
        <v>0.13694640280915693</v>
      </c>
      <c r="S13" s="199">
        <f t="shared" si="5"/>
        <v>5031</v>
      </c>
      <c r="T13" s="198">
        <f t="shared" si="6"/>
        <v>0.11384313349932973</v>
      </c>
      <c r="U13" s="199">
        <f t="shared" si="7"/>
        <v>4755</v>
      </c>
      <c r="V13" s="198">
        <f t="shared" si="8"/>
        <v>0.12853857231906796</v>
      </c>
      <c r="W13" s="199">
        <f t="shared" si="9"/>
        <v>5980</v>
      </c>
      <c r="X13" s="198">
        <f t="shared" si="10"/>
        <v>0.30009713730643961</v>
      </c>
      <c r="Y13" s="199">
        <f t="shared" si="11"/>
        <v>15756</v>
      </c>
      <c r="Z13" s="198">
        <v>0.2435458736967244</v>
      </c>
      <c r="AA13" s="199">
        <v>15160</v>
      </c>
    </row>
    <row r="14" spans="2:27">
      <c r="B14" s="169" t="s">
        <v>93</v>
      </c>
      <c r="D14" s="42">
        <v>21169</v>
      </c>
      <c r="E14" s="112">
        <v>21022</v>
      </c>
      <c r="F14" s="112">
        <v>18734</v>
      </c>
      <c r="G14" s="112">
        <v>18426</v>
      </c>
      <c r="H14" s="112">
        <v>18749</v>
      </c>
      <c r="I14" s="112">
        <v>18551</v>
      </c>
      <c r="J14" s="112">
        <v>18557</v>
      </c>
      <c r="K14" s="112">
        <v>20779</v>
      </c>
      <c r="L14" s="197"/>
      <c r="M14" s="8"/>
      <c r="N14" s="198">
        <f t="shared" si="0"/>
        <v>-6.9441163966177388E-3</v>
      </c>
      <c r="O14" s="199">
        <f t="shared" si="1"/>
        <v>-147</v>
      </c>
      <c r="P14" s="198">
        <f t="shared" si="2"/>
        <v>-0.10883835981352863</v>
      </c>
      <c r="Q14" s="199">
        <f t="shared" si="3"/>
        <v>-2288</v>
      </c>
      <c r="R14" s="198">
        <f t="shared" si="4"/>
        <v>-1.644069606063836E-2</v>
      </c>
      <c r="S14" s="199">
        <f t="shared" si="5"/>
        <v>-308</v>
      </c>
      <c r="T14" s="198">
        <f t="shared" si="6"/>
        <v>1.7529577770541538E-2</v>
      </c>
      <c r="U14" s="199">
        <f t="shared" si="7"/>
        <v>323</v>
      </c>
      <c r="V14" s="198">
        <f t="shared" si="8"/>
        <v>-1.0560563230038955E-2</v>
      </c>
      <c r="W14" s="199">
        <f t="shared" si="9"/>
        <v>-198</v>
      </c>
      <c r="X14" s="198">
        <f t="shared" si="10"/>
        <v>3.2343269904577809E-4</v>
      </c>
      <c r="Y14" s="199">
        <f t="shared" si="11"/>
        <v>6</v>
      </c>
      <c r="Z14" s="198">
        <v>0.1342868060483651</v>
      </c>
      <c r="AA14" s="199">
        <v>2460</v>
      </c>
    </row>
    <row r="15" spans="2:27">
      <c r="B15" s="169" t="s">
        <v>94</v>
      </c>
      <c r="D15" s="42">
        <v>106369</v>
      </c>
      <c r="E15" s="112">
        <v>105708</v>
      </c>
      <c r="F15" s="112">
        <v>108898</v>
      </c>
      <c r="G15" s="112">
        <v>114380</v>
      </c>
      <c r="H15" s="112">
        <v>122746</v>
      </c>
      <c r="I15" s="112">
        <v>126345</v>
      </c>
      <c r="J15" s="112">
        <v>129327</v>
      </c>
      <c r="K15" s="112">
        <v>129005</v>
      </c>
      <c r="L15" s="197"/>
      <c r="M15" s="8"/>
      <c r="N15" s="198">
        <f t="shared" si="0"/>
        <v>-6.2142165480544298E-3</v>
      </c>
      <c r="O15" s="199">
        <f t="shared" si="1"/>
        <v>-661</v>
      </c>
      <c r="P15" s="198">
        <f t="shared" si="2"/>
        <v>3.0177470011730323E-2</v>
      </c>
      <c r="Q15" s="199">
        <f t="shared" si="3"/>
        <v>3190</v>
      </c>
      <c r="R15" s="198">
        <f t="shared" si="4"/>
        <v>5.0340685779353134E-2</v>
      </c>
      <c r="S15" s="199">
        <f t="shared" si="5"/>
        <v>5482</v>
      </c>
      <c r="T15" s="198">
        <f t="shared" si="6"/>
        <v>7.3142157719881196E-2</v>
      </c>
      <c r="U15" s="199">
        <f t="shared" si="7"/>
        <v>8366</v>
      </c>
      <c r="V15" s="198">
        <f t="shared" si="8"/>
        <v>2.9320711061867621E-2</v>
      </c>
      <c r="W15" s="199">
        <f t="shared" si="9"/>
        <v>3599</v>
      </c>
      <c r="X15" s="198">
        <f t="shared" si="10"/>
        <v>2.3602042027781156E-2</v>
      </c>
      <c r="Y15" s="199">
        <f t="shared" si="11"/>
        <v>2982</v>
      </c>
      <c r="Z15" s="198">
        <v>1.4150387170315691E-2</v>
      </c>
      <c r="AA15" s="199">
        <v>1800</v>
      </c>
    </row>
    <row r="16" spans="2:27">
      <c r="B16" s="169" t="s">
        <v>95</v>
      </c>
      <c r="D16" s="42">
        <v>68077</v>
      </c>
      <c r="E16" s="112">
        <v>64772</v>
      </c>
      <c r="F16" s="112">
        <v>66829</v>
      </c>
      <c r="G16" s="112">
        <v>69929</v>
      </c>
      <c r="H16" s="112">
        <v>74835</v>
      </c>
      <c r="I16" s="112">
        <v>80045</v>
      </c>
      <c r="J16" s="112">
        <v>84349</v>
      </c>
      <c r="K16" s="112">
        <v>85860</v>
      </c>
      <c r="L16" s="197"/>
      <c r="M16" s="8"/>
      <c r="N16" s="198">
        <f t="shared" si="0"/>
        <v>-4.8547967742409326E-2</v>
      </c>
      <c r="O16" s="199">
        <f t="shared" si="1"/>
        <v>-3305</v>
      </c>
      <c r="P16" s="198">
        <f t="shared" si="2"/>
        <v>3.1757549558451226E-2</v>
      </c>
      <c r="Q16" s="199">
        <f t="shared" si="3"/>
        <v>2057</v>
      </c>
      <c r="R16" s="198">
        <f t="shared" si="4"/>
        <v>4.6387047539242054E-2</v>
      </c>
      <c r="S16" s="199">
        <f t="shared" si="5"/>
        <v>3100</v>
      </c>
      <c r="T16" s="198">
        <f t="shared" si="6"/>
        <v>7.0156873400162967E-2</v>
      </c>
      <c r="U16" s="199">
        <f t="shared" si="7"/>
        <v>4906</v>
      </c>
      <c r="V16" s="198">
        <f t="shared" si="8"/>
        <v>6.9619830293311979E-2</v>
      </c>
      <c r="W16" s="199">
        <f t="shared" si="9"/>
        <v>5210</v>
      </c>
      <c r="X16" s="198">
        <f t="shared" si="10"/>
        <v>5.376975451308641E-2</v>
      </c>
      <c r="Y16" s="199">
        <f t="shared" si="11"/>
        <v>4304</v>
      </c>
      <c r="Z16" s="198">
        <v>3.3237863727165529E-2</v>
      </c>
      <c r="AA16" s="199">
        <v>2762</v>
      </c>
    </row>
    <row r="17" spans="2:27">
      <c r="B17" s="169" t="s">
        <v>96</v>
      </c>
      <c r="D17" s="42">
        <v>239983</v>
      </c>
      <c r="E17" s="112">
        <v>230320</v>
      </c>
      <c r="F17" s="112">
        <v>245417</v>
      </c>
      <c r="G17" s="112">
        <v>257644</v>
      </c>
      <c r="H17" s="112">
        <v>250190</v>
      </c>
      <c r="I17" s="112">
        <v>269088</v>
      </c>
      <c r="J17" s="112">
        <v>286708</v>
      </c>
      <c r="K17" s="112">
        <v>305334</v>
      </c>
      <c r="L17" s="197"/>
      <c r="M17" s="8"/>
      <c r="N17" s="198">
        <f t="shared" si="0"/>
        <v>-4.02653521291092E-2</v>
      </c>
      <c r="O17" s="199">
        <f t="shared" si="1"/>
        <v>-9663</v>
      </c>
      <c r="P17" s="198">
        <f t="shared" si="2"/>
        <v>6.5547933310177164E-2</v>
      </c>
      <c r="Q17" s="199">
        <f t="shared" si="3"/>
        <v>15097</v>
      </c>
      <c r="R17" s="198">
        <f t="shared" si="4"/>
        <v>4.9821324521121202E-2</v>
      </c>
      <c r="S17" s="199">
        <f t="shared" si="5"/>
        <v>12227</v>
      </c>
      <c r="T17" s="198">
        <f t="shared" si="6"/>
        <v>-2.8931393706044028E-2</v>
      </c>
      <c r="U17" s="199">
        <f t="shared" si="7"/>
        <v>-7454</v>
      </c>
      <c r="V17" s="198">
        <f t="shared" si="8"/>
        <v>7.5534593708781239E-2</v>
      </c>
      <c r="W17" s="199">
        <f t="shared" si="9"/>
        <v>18898</v>
      </c>
      <c r="X17" s="198">
        <f t="shared" si="10"/>
        <v>6.5480437626352694E-2</v>
      </c>
      <c r="Y17" s="199">
        <f t="shared" si="11"/>
        <v>17620</v>
      </c>
      <c r="Z17" s="198">
        <v>9.1726258581235731E-2</v>
      </c>
      <c r="AA17" s="199">
        <v>25654</v>
      </c>
    </row>
    <row r="18" spans="2:27">
      <c r="B18" s="169" t="s">
        <v>97</v>
      </c>
      <c r="D18" s="42">
        <v>103107</v>
      </c>
      <c r="E18" s="112">
        <v>115485</v>
      </c>
      <c r="F18" s="112">
        <v>129091</v>
      </c>
      <c r="G18" s="112">
        <v>144410</v>
      </c>
      <c r="H18" s="112">
        <v>161791</v>
      </c>
      <c r="I18" s="112">
        <v>172554</v>
      </c>
      <c r="J18" s="112">
        <v>188085</v>
      </c>
      <c r="K18" s="112">
        <v>196429</v>
      </c>
      <c r="L18" s="197"/>
      <c r="M18" s="8"/>
      <c r="N18" s="198">
        <f t="shared" si="0"/>
        <v>0.12005004509878092</v>
      </c>
      <c r="O18" s="199">
        <f t="shared" si="1"/>
        <v>12378</v>
      </c>
      <c r="P18" s="198">
        <f t="shared" si="2"/>
        <v>0.11781616660172323</v>
      </c>
      <c r="Q18" s="199">
        <f t="shared" si="3"/>
        <v>13606</v>
      </c>
      <c r="R18" s="198">
        <f t="shared" si="4"/>
        <v>0.11866822628998142</v>
      </c>
      <c r="S18" s="199">
        <f t="shared" si="5"/>
        <v>15319</v>
      </c>
      <c r="T18" s="198">
        <f t="shared" si="6"/>
        <v>0.12035870092098877</v>
      </c>
      <c r="U18" s="199">
        <f t="shared" si="7"/>
        <v>17381</v>
      </c>
      <c r="V18" s="198">
        <f t="shared" si="8"/>
        <v>6.6524095901502545E-2</v>
      </c>
      <c r="W18" s="199">
        <f t="shared" si="9"/>
        <v>10763</v>
      </c>
      <c r="X18" s="198">
        <f t="shared" si="10"/>
        <v>9.0006606627490493E-2</v>
      </c>
      <c r="Y18" s="199">
        <f t="shared" si="11"/>
        <v>15531</v>
      </c>
      <c r="Z18" s="198">
        <v>7.4139694101306386E-2</v>
      </c>
      <c r="AA18" s="199">
        <v>13558</v>
      </c>
    </row>
    <row r="19" spans="2:27">
      <c r="B19" s="169" t="s">
        <v>98</v>
      </c>
      <c r="D19" s="42">
        <v>35443</v>
      </c>
      <c r="E19" s="112">
        <v>34750</v>
      </c>
      <c r="F19" s="112">
        <v>36342</v>
      </c>
      <c r="G19" s="112">
        <v>38917</v>
      </c>
      <c r="H19" s="112">
        <v>41046</v>
      </c>
      <c r="I19" s="112">
        <v>40991</v>
      </c>
      <c r="J19" s="112">
        <v>42502</v>
      </c>
      <c r="K19" s="112">
        <v>42578</v>
      </c>
      <c r="L19" s="197"/>
      <c r="M19" s="8"/>
      <c r="N19" s="198">
        <f t="shared" si="0"/>
        <v>-1.9552520949129626E-2</v>
      </c>
      <c r="O19" s="199">
        <f t="shared" si="1"/>
        <v>-693</v>
      </c>
      <c r="P19" s="198">
        <f t="shared" si="2"/>
        <v>4.5812949640287703E-2</v>
      </c>
      <c r="Q19" s="199">
        <f t="shared" si="3"/>
        <v>1592</v>
      </c>
      <c r="R19" s="198">
        <f t="shared" si="4"/>
        <v>7.0854658521820379E-2</v>
      </c>
      <c r="S19" s="199">
        <f t="shared" si="5"/>
        <v>2575</v>
      </c>
      <c r="T19" s="198">
        <f t="shared" si="6"/>
        <v>5.4706169540303717E-2</v>
      </c>
      <c r="U19" s="199">
        <f t="shared" si="7"/>
        <v>2129</v>
      </c>
      <c r="V19" s="198">
        <f t="shared" si="8"/>
        <v>-1.339960044827726E-3</v>
      </c>
      <c r="W19" s="199">
        <f t="shared" si="9"/>
        <v>-55</v>
      </c>
      <c r="X19" s="198">
        <f t="shared" si="10"/>
        <v>3.6861750140274596E-2</v>
      </c>
      <c r="Y19" s="199">
        <f t="shared" si="11"/>
        <v>1511</v>
      </c>
      <c r="Z19" s="198">
        <v>2.5827591191635021E-2</v>
      </c>
      <c r="AA19" s="199">
        <v>1072</v>
      </c>
    </row>
    <row r="20" spans="2:27">
      <c r="B20" s="169" t="s">
        <v>99</v>
      </c>
      <c r="D20" s="42">
        <v>70092</v>
      </c>
      <c r="E20" s="112">
        <v>67467</v>
      </c>
      <c r="F20" s="112">
        <v>69079</v>
      </c>
      <c r="G20" s="112">
        <v>71374</v>
      </c>
      <c r="H20" s="112">
        <v>75584</v>
      </c>
      <c r="I20" s="112">
        <v>78452</v>
      </c>
      <c r="J20" s="112">
        <v>94254</v>
      </c>
      <c r="K20" s="112">
        <v>98632</v>
      </c>
      <c r="L20" s="197"/>
      <c r="M20" s="8"/>
      <c r="N20" s="198">
        <f t="shared" si="0"/>
        <v>-3.7450778976202748E-2</v>
      </c>
      <c r="O20" s="199">
        <f t="shared" si="1"/>
        <v>-2625</v>
      </c>
      <c r="P20" s="198">
        <f t="shared" si="2"/>
        <v>2.3893162583188854E-2</v>
      </c>
      <c r="Q20" s="199">
        <f t="shared" si="3"/>
        <v>1612</v>
      </c>
      <c r="R20" s="198">
        <f t="shared" si="4"/>
        <v>3.3222831830223454E-2</v>
      </c>
      <c r="S20" s="199">
        <f t="shared" si="5"/>
        <v>2295</v>
      </c>
      <c r="T20" s="198">
        <f t="shared" si="6"/>
        <v>5.8985064589346159E-2</v>
      </c>
      <c r="U20" s="199">
        <f t="shared" si="7"/>
        <v>4210</v>
      </c>
      <c r="V20" s="198">
        <f t="shared" si="8"/>
        <v>3.7944538526672345E-2</v>
      </c>
      <c r="W20" s="199">
        <f t="shared" si="9"/>
        <v>2868</v>
      </c>
      <c r="X20" s="198">
        <f t="shared" si="10"/>
        <v>0.20142252587569476</v>
      </c>
      <c r="Y20" s="199">
        <f t="shared" si="11"/>
        <v>15802</v>
      </c>
      <c r="Z20" s="198">
        <v>0.14058398381034981</v>
      </c>
      <c r="AA20" s="199">
        <v>12157</v>
      </c>
    </row>
    <row r="21" spans="2:27">
      <c r="B21" s="169" t="s">
        <v>100</v>
      </c>
      <c r="D21" s="42">
        <v>171922</v>
      </c>
      <c r="E21" s="112">
        <v>161936</v>
      </c>
      <c r="F21" s="112">
        <v>163249</v>
      </c>
      <c r="G21" s="112">
        <v>173065</v>
      </c>
      <c r="H21" s="112">
        <v>185857</v>
      </c>
      <c r="I21" s="112">
        <v>201810</v>
      </c>
      <c r="J21" s="112">
        <v>220017</v>
      </c>
      <c r="K21" s="112">
        <v>237338</v>
      </c>
      <c r="L21" s="197"/>
      <c r="M21" s="8"/>
      <c r="N21" s="198">
        <f t="shared" si="0"/>
        <v>-5.808448017124046E-2</v>
      </c>
      <c r="O21" s="199">
        <f t="shared" si="1"/>
        <v>-9986</v>
      </c>
      <c r="P21" s="198">
        <f t="shared" si="2"/>
        <v>8.108141487995324E-3</v>
      </c>
      <c r="Q21" s="199">
        <f t="shared" si="3"/>
        <v>1313</v>
      </c>
      <c r="R21" s="198">
        <f t="shared" si="4"/>
        <v>6.0129005384412793E-2</v>
      </c>
      <c r="S21" s="199">
        <f t="shared" si="5"/>
        <v>9816</v>
      </c>
      <c r="T21" s="198">
        <f t="shared" si="6"/>
        <v>7.3914425215959367E-2</v>
      </c>
      <c r="U21" s="199">
        <f t="shared" si="7"/>
        <v>12792</v>
      </c>
      <c r="V21" s="198">
        <f t="shared" si="8"/>
        <v>8.5834808481789704E-2</v>
      </c>
      <c r="W21" s="199">
        <f t="shared" si="9"/>
        <v>15953</v>
      </c>
      <c r="X21" s="198">
        <f t="shared" si="10"/>
        <v>9.0218522372528698E-2</v>
      </c>
      <c r="Y21" s="199">
        <f t="shared" si="11"/>
        <v>18207</v>
      </c>
      <c r="Z21" s="198">
        <v>0.1095019493815272</v>
      </c>
      <c r="AA21" s="199">
        <v>23424</v>
      </c>
    </row>
    <row r="22" spans="2:27">
      <c r="B22" s="169" t="s">
        <v>101</v>
      </c>
      <c r="D22" s="42">
        <v>41312</v>
      </c>
      <c r="E22" s="112">
        <v>40012</v>
      </c>
      <c r="F22" s="112">
        <v>42082</v>
      </c>
      <c r="G22" s="112">
        <v>44287</v>
      </c>
      <c r="H22" s="112">
        <v>47580</v>
      </c>
      <c r="I22" s="112">
        <v>51617</v>
      </c>
      <c r="J22" s="112">
        <v>57566</v>
      </c>
      <c r="K22" s="112">
        <v>59994</v>
      </c>
      <c r="L22" s="197"/>
      <c r="M22" s="8"/>
      <c r="N22" s="198">
        <f t="shared" si="0"/>
        <v>-3.1467854376452387E-2</v>
      </c>
      <c r="O22" s="199">
        <f t="shared" si="1"/>
        <v>-1300</v>
      </c>
      <c r="P22" s="198">
        <f t="shared" si="2"/>
        <v>5.1734479656103227E-2</v>
      </c>
      <c r="Q22" s="199">
        <f t="shared" si="3"/>
        <v>2070</v>
      </c>
      <c r="R22" s="198">
        <f t="shared" si="4"/>
        <v>5.2397699729100244E-2</v>
      </c>
      <c r="S22" s="199">
        <f t="shared" si="5"/>
        <v>2205</v>
      </c>
      <c r="T22" s="198">
        <f t="shared" si="6"/>
        <v>7.4355905796283261E-2</v>
      </c>
      <c r="U22" s="199">
        <f t="shared" si="7"/>
        <v>3293</v>
      </c>
      <c r="V22" s="198">
        <f t="shared" si="8"/>
        <v>8.484657419083641E-2</v>
      </c>
      <c r="W22" s="199">
        <f t="shared" si="9"/>
        <v>4037</v>
      </c>
      <c r="X22" s="198">
        <f t="shared" si="10"/>
        <v>0.11525272681480914</v>
      </c>
      <c r="Y22" s="199">
        <f t="shared" si="11"/>
        <v>5949</v>
      </c>
      <c r="Z22" s="198">
        <v>0.12144606239602231</v>
      </c>
      <c r="AA22" s="199">
        <v>6497</v>
      </c>
    </row>
    <row r="23" spans="2:27">
      <c r="B23" s="169" t="s">
        <v>102</v>
      </c>
      <c r="D23" s="42">
        <v>14637</v>
      </c>
      <c r="E23" s="112">
        <v>14462</v>
      </c>
      <c r="F23" s="112">
        <v>15183</v>
      </c>
      <c r="G23" s="112">
        <v>16013</v>
      </c>
      <c r="H23" s="112">
        <v>16801</v>
      </c>
      <c r="I23" s="112">
        <v>16933</v>
      </c>
      <c r="J23" s="112">
        <v>18171</v>
      </c>
      <c r="K23" s="112">
        <v>17702</v>
      </c>
      <c r="L23" s="197"/>
      <c r="M23" s="8"/>
      <c r="N23" s="198">
        <f t="shared" si="0"/>
        <v>-1.1956001912960312E-2</v>
      </c>
      <c r="O23" s="199">
        <f t="shared" si="1"/>
        <v>-175</v>
      </c>
      <c r="P23" s="198">
        <f t="shared" si="2"/>
        <v>4.9854791868344517E-2</v>
      </c>
      <c r="Q23" s="199">
        <f t="shared" si="3"/>
        <v>721</v>
      </c>
      <c r="R23" s="198">
        <f t="shared" si="4"/>
        <v>5.4666403214121084E-2</v>
      </c>
      <c r="S23" s="199">
        <f t="shared" si="5"/>
        <v>830</v>
      </c>
      <c r="T23" s="198">
        <f t="shared" si="6"/>
        <v>4.921001686130011E-2</v>
      </c>
      <c r="U23" s="199">
        <f t="shared" si="7"/>
        <v>788</v>
      </c>
      <c r="V23" s="198">
        <f t="shared" si="8"/>
        <v>7.8566751979047833E-3</v>
      </c>
      <c r="W23" s="199">
        <f t="shared" si="9"/>
        <v>132</v>
      </c>
      <c r="X23" s="198">
        <f t="shared" si="10"/>
        <v>7.3111675426681622E-2</v>
      </c>
      <c r="Y23" s="199">
        <f t="shared" si="11"/>
        <v>1238</v>
      </c>
      <c r="Z23" s="198">
        <v>3.5147392290248991E-3</v>
      </c>
      <c r="AA23" s="199">
        <v>62</v>
      </c>
    </row>
    <row r="24" spans="2:27">
      <c r="B24" s="169" t="s">
        <v>103</v>
      </c>
      <c r="D24" s="42">
        <v>80742</v>
      </c>
      <c r="E24" s="112">
        <v>79315</v>
      </c>
      <c r="F24" s="112">
        <v>78831</v>
      </c>
      <c r="G24" s="112">
        <v>79067</v>
      </c>
      <c r="H24" s="112">
        <v>82443</v>
      </c>
      <c r="I24" s="112">
        <v>85082</v>
      </c>
      <c r="J24" s="112">
        <v>88036</v>
      </c>
      <c r="K24" s="112">
        <v>88077</v>
      </c>
      <c r="L24" s="197"/>
      <c r="M24" s="8"/>
      <c r="N24" s="198">
        <f t="shared" si="0"/>
        <v>-1.767357756805632E-2</v>
      </c>
      <c r="O24" s="199">
        <f t="shared" si="1"/>
        <v>-1427</v>
      </c>
      <c r="P24" s="198">
        <f t="shared" si="2"/>
        <v>-6.1022505200781785E-3</v>
      </c>
      <c r="Q24" s="199">
        <f t="shared" si="3"/>
        <v>-484</v>
      </c>
      <c r="R24" s="198">
        <f t="shared" si="4"/>
        <v>2.9937461151070544E-3</v>
      </c>
      <c r="S24" s="199">
        <f t="shared" si="5"/>
        <v>236</v>
      </c>
      <c r="T24" s="198">
        <f t="shared" si="6"/>
        <v>4.2697965017010953E-2</v>
      </c>
      <c r="U24" s="199">
        <f t="shared" si="7"/>
        <v>3376</v>
      </c>
      <c r="V24" s="198">
        <f t="shared" si="8"/>
        <v>3.2009994784275131E-2</v>
      </c>
      <c r="W24" s="199">
        <f t="shared" si="9"/>
        <v>2639</v>
      </c>
      <c r="X24" s="198">
        <f t="shared" si="10"/>
        <v>3.4719447121600355E-2</v>
      </c>
      <c r="Y24" s="199">
        <f t="shared" si="11"/>
        <v>2954</v>
      </c>
      <c r="Z24" s="198">
        <v>1.270523846755278E-2</v>
      </c>
      <c r="AA24" s="199">
        <v>1105</v>
      </c>
    </row>
    <row r="25" spans="2:27">
      <c r="B25" s="169" t="s">
        <v>104</v>
      </c>
      <c r="D25" s="42">
        <v>11398</v>
      </c>
      <c r="E25" s="112">
        <v>10806</v>
      </c>
      <c r="F25" s="112">
        <v>11690</v>
      </c>
      <c r="G25" s="112">
        <v>10545</v>
      </c>
      <c r="H25" s="112">
        <v>10646</v>
      </c>
      <c r="I25" s="112">
        <v>10406</v>
      </c>
      <c r="J25" s="112">
        <v>10429</v>
      </c>
      <c r="K25" s="112">
        <v>10753</v>
      </c>
      <c r="L25" s="197"/>
      <c r="M25" s="8"/>
      <c r="N25" s="198">
        <f t="shared" si="0"/>
        <v>-5.1938936655553603E-2</v>
      </c>
      <c r="O25" s="199">
        <f t="shared" si="1"/>
        <v>-592</v>
      </c>
      <c r="P25" s="198">
        <f t="shared" si="2"/>
        <v>8.180640384971305E-2</v>
      </c>
      <c r="Q25" s="199">
        <f t="shared" si="3"/>
        <v>884</v>
      </c>
      <c r="R25" s="198">
        <f t="shared" si="4"/>
        <v>-9.7946963216424265E-2</v>
      </c>
      <c r="S25" s="199">
        <f t="shared" si="5"/>
        <v>-1145</v>
      </c>
      <c r="T25" s="198">
        <f t="shared" si="6"/>
        <v>9.577999051683328E-3</v>
      </c>
      <c r="U25" s="199">
        <f t="shared" si="7"/>
        <v>101</v>
      </c>
      <c r="V25" s="198">
        <f t="shared" si="8"/>
        <v>-2.2543678376855114E-2</v>
      </c>
      <c r="W25" s="199">
        <f t="shared" si="9"/>
        <v>-240</v>
      </c>
      <c r="X25" s="198">
        <f t="shared" si="10"/>
        <v>2.2102633096290347E-3</v>
      </c>
      <c r="Y25" s="199">
        <f t="shared" si="11"/>
        <v>23</v>
      </c>
      <c r="Z25" s="198">
        <v>3.6733513305052153E-2</v>
      </c>
      <c r="AA25" s="199">
        <v>381</v>
      </c>
    </row>
    <row r="26" spans="2:27">
      <c r="B26" s="169" t="s">
        <v>105</v>
      </c>
      <c r="D26" s="42">
        <v>1282</v>
      </c>
      <c r="E26" s="112">
        <v>1282</v>
      </c>
      <c r="F26" s="112">
        <v>1369</v>
      </c>
      <c r="G26" s="112">
        <v>1506</v>
      </c>
      <c r="H26" s="112">
        <v>1561</v>
      </c>
      <c r="I26" s="112">
        <v>1676</v>
      </c>
      <c r="J26" s="112">
        <v>1783</v>
      </c>
      <c r="K26" s="112">
        <v>1745</v>
      </c>
      <c r="L26" s="197"/>
      <c r="M26" s="8"/>
      <c r="N26" s="198">
        <f t="shared" si="0"/>
        <v>0</v>
      </c>
      <c r="O26" s="199">
        <f t="shared" si="1"/>
        <v>0</v>
      </c>
      <c r="P26" s="198">
        <f t="shared" si="2"/>
        <v>6.7862714508580391E-2</v>
      </c>
      <c r="Q26" s="199">
        <f t="shared" si="3"/>
        <v>87</v>
      </c>
      <c r="R26" s="198">
        <f t="shared" si="4"/>
        <v>0.10007304601899203</v>
      </c>
      <c r="S26" s="199">
        <f t="shared" si="5"/>
        <v>137</v>
      </c>
      <c r="T26" s="198">
        <f t="shared" si="6"/>
        <v>3.6520584329349237E-2</v>
      </c>
      <c r="U26" s="199">
        <f t="shared" si="7"/>
        <v>55</v>
      </c>
      <c r="V26" s="198">
        <f t="shared" si="8"/>
        <v>7.3670723894939227E-2</v>
      </c>
      <c r="W26" s="199">
        <f t="shared" si="9"/>
        <v>115</v>
      </c>
      <c r="X26" s="198">
        <f t="shared" si="10"/>
        <v>6.3842482100238573E-2</v>
      </c>
      <c r="Y26" s="199">
        <f t="shared" si="11"/>
        <v>107</v>
      </c>
      <c r="Z26" s="198">
        <v>-3.4266133637921299E-3</v>
      </c>
      <c r="AA26" s="199">
        <v>-6</v>
      </c>
    </row>
    <row r="27" spans="2:27">
      <c r="B27" s="169" t="s">
        <v>106</v>
      </c>
      <c r="D27" s="42">
        <v>1772</v>
      </c>
      <c r="E27" s="112">
        <v>1760</v>
      </c>
      <c r="F27" s="112">
        <v>1818</v>
      </c>
      <c r="G27" s="112">
        <v>1933</v>
      </c>
      <c r="H27" s="112">
        <v>2167</v>
      </c>
      <c r="I27" s="112">
        <v>2328</v>
      </c>
      <c r="J27" s="112">
        <v>2524</v>
      </c>
      <c r="K27" s="112">
        <v>2608</v>
      </c>
      <c r="L27" s="197"/>
      <c r="M27" s="8"/>
      <c r="N27" s="198">
        <f t="shared" si="0"/>
        <v>-6.7720090293453827E-3</v>
      </c>
      <c r="O27" s="199">
        <f t="shared" si="1"/>
        <v>-12</v>
      </c>
      <c r="P27" s="198">
        <f t="shared" si="2"/>
        <v>3.2954545454545459E-2</v>
      </c>
      <c r="Q27" s="199">
        <f t="shared" si="3"/>
        <v>58</v>
      </c>
      <c r="R27" s="198">
        <f t="shared" si="4"/>
        <v>6.3256325632563337E-2</v>
      </c>
      <c r="S27" s="199">
        <f t="shared" si="5"/>
        <v>115</v>
      </c>
      <c r="T27" s="198">
        <f t="shared" si="6"/>
        <v>0.12105535437144344</v>
      </c>
      <c r="U27" s="199">
        <f t="shared" si="7"/>
        <v>234</v>
      </c>
      <c r="V27" s="198">
        <f t="shared" si="8"/>
        <v>7.4296262113521028E-2</v>
      </c>
      <c r="W27" s="199">
        <f t="shared" si="9"/>
        <v>161</v>
      </c>
      <c r="X27" s="198">
        <f t="shared" si="10"/>
        <v>8.4192439862542878E-2</v>
      </c>
      <c r="Y27" s="199">
        <f t="shared" si="11"/>
        <v>196</v>
      </c>
      <c r="Z27" s="198">
        <v>7.0607553366174081E-2</v>
      </c>
      <c r="AA27" s="199">
        <v>172</v>
      </c>
    </row>
    <row r="28" spans="2:27">
      <c r="B28" s="31" t="s">
        <v>49</v>
      </c>
      <c r="D28" s="63">
        <v>1385037</v>
      </c>
      <c r="E28" s="63">
        <v>1356473</v>
      </c>
      <c r="F28" s="63">
        <v>1415578</v>
      </c>
      <c r="G28" s="63">
        <v>1490860</v>
      </c>
      <c r="H28" s="63">
        <v>1567107</v>
      </c>
      <c r="I28" s="63">
        <v>1636757</v>
      </c>
      <c r="J28" s="63">
        <v>1784369</v>
      </c>
      <c r="K28" s="63">
        <v>1871610</v>
      </c>
      <c r="L28" s="64"/>
      <c r="M28" s="11"/>
      <c r="N28" s="200">
        <f t="shared" si="0"/>
        <v>-2.0623275768084204E-2</v>
      </c>
      <c r="O28" s="62">
        <f t="shared" si="1"/>
        <v>-28564</v>
      </c>
      <c r="P28" s="200">
        <f t="shared" si="2"/>
        <v>4.3572559129448241E-2</v>
      </c>
      <c r="Q28" s="62">
        <f t="shared" si="3"/>
        <v>59105</v>
      </c>
      <c r="R28" s="200">
        <f t="shared" si="4"/>
        <v>5.3181103407936581E-2</v>
      </c>
      <c r="S28" s="62">
        <f t="shared" si="5"/>
        <v>75282</v>
      </c>
      <c r="T28" s="200">
        <f t="shared" si="6"/>
        <v>5.1142964463464002E-2</v>
      </c>
      <c r="U28" s="62">
        <f t="shared" si="7"/>
        <v>76247</v>
      </c>
      <c r="V28" s="200">
        <f t="shared" si="8"/>
        <v>4.4444954939260706E-2</v>
      </c>
      <c r="W28" s="62">
        <f t="shared" si="9"/>
        <v>69650</v>
      </c>
      <c r="X28" s="200">
        <f t="shared" si="10"/>
        <v>9.0185653704245583E-2</v>
      </c>
      <c r="Y28" s="62">
        <f t="shared" si="11"/>
        <v>147612</v>
      </c>
      <c r="Z28" s="200">
        <v>9.7132908535620288E-2</v>
      </c>
      <c r="AA28" s="62">
        <v>165700</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51AB45BA-B116-425C-89F8-41C8537C66CF}">
          <x14:colorSeries rgb="FF376092"/>
          <x14:colorNegative rgb="FFD00000"/>
          <x14:colorAxis rgb="FF000000"/>
          <x14:colorMarkers rgb="FFD00000"/>
          <x14:colorFirst rgb="FFD00000"/>
          <x14:colorLast rgb="FFD00000"/>
          <x14:colorHigh rgb="FFD00000"/>
          <x14:colorLow rgb="FFD00000"/>
          <x14:sparklines>
            <x14:sparkline>
              <xm:f>EVO_derecho!$D$9:$K$9</xm:f>
              <xm:sqref>L9</xm:sqref>
            </x14:sparkline>
            <x14:sparkline>
              <xm:f>EVO_derecho!$D$10:$K$10</xm:f>
              <xm:sqref>L10</xm:sqref>
            </x14:sparkline>
            <x14:sparkline>
              <xm:f>EVO_derecho!$D$11:$K$11</xm:f>
              <xm:sqref>L11</xm:sqref>
            </x14:sparkline>
            <x14:sparkline>
              <xm:f>EVO_derecho!$D$12:$K$12</xm:f>
              <xm:sqref>L12</xm:sqref>
            </x14:sparkline>
            <x14:sparkline>
              <xm:f>EVO_derecho!$D$13:$K$13</xm:f>
              <xm:sqref>L13</xm:sqref>
            </x14:sparkline>
            <x14:sparkline>
              <xm:f>EVO_derecho!$D$14:$K$14</xm:f>
              <xm:sqref>L14</xm:sqref>
            </x14:sparkline>
            <x14:sparkline>
              <xm:f>EVO_derecho!$D$15:$K$15</xm:f>
              <xm:sqref>L15</xm:sqref>
            </x14:sparkline>
            <x14:sparkline>
              <xm:f>EVO_derecho!$D$16:$K$16</xm:f>
              <xm:sqref>L16</xm:sqref>
            </x14:sparkline>
            <x14:sparkline>
              <xm:f>EVO_derecho!$D$17:$K$17</xm:f>
              <xm:sqref>L17</xm:sqref>
            </x14:sparkline>
            <x14:sparkline>
              <xm:f>EVO_derecho!$D$18:$K$18</xm:f>
              <xm:sqref>L18</xm:sqref>
            </x14:sparkline>
            <x14:sparkline>
              <xm:f>EVO_derecho!$D$19:$K$19</xm:f>
              <xm:sqref>L19</xm:sqref>
            </x14:sparkline>
            <x14:sparkline>
              <xm:f>EVO_derecho!$D$20:$K$20</xm:f>
              <xm:sqref>L20</xm:sqref>
            </x14:sparkline>
            <x14:sparkline>
              <xm:f>EVO_derecho!$D$21:$K$21</xm:f>
              <xm:sqref>L21</xm:sqref>
            </x14:sparkline>
            <x14:sparkline>
              <xm:f>EVO_derecho!$D$22:$K$22</xm:f>
              <xm:sqref>L22</xm:sqref>
            </x14:sparkline>
            <x14:sparkline>
              <xm:f>EVO_derecho!$D$23:$K$23</xm:f>
              <xm:sqref>L23</xm:sqref>
            </x14:sparkline>
            <x14:sparkline>
              <xm:f>EVO_derecho!$D$24:$K$24</xm:f>
              <xm:sqref>L24</xm:sqref>
            </x14:sparkline>
            <x14:sparkline>
              <xm:f>EVO_derecho!$D$25:$K$25</xm:f>
              <xm:sqref>L25</xm:sqref>
            </x14:sparkline>
            <x14:sparkline>
              <xm:f>EVO_derecho!$D$26:$K$26</xm:f>
              <xm:sqref>L26</xm:sqref>
            </x14:sparkline>
            <x14:sparkline>
              <xm:f>EVO_derecho!$D$27:$K$27</xm:f>
              <xm:sqref>L27</xm:sqref>
            </x14:sparkline>
            <x14:sparkline>
              <xm:f>EVO_derecho!$D$28:$K$28</xm:f>
              <xm:sqref>L28</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6:T7"/>
  <sheetViews>
    <sheetView showGridLines="0" workbookViewId="0"/>
  </sheetViews>
  <sheetFormatPr baseColWidth="10" defaultColWidth="8.7265625" defaultRowHeight="14.5"/>
  <sheetData>
    <row r="6" spans="1:20" ht="21">
      <c r="A6" s="201" t="s">
        <v>285</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M30"/>
  <sheetViews>
    <sheetView showGridLines="0" workbookViewId="0"/>
  </sheetViews>
  <sheetFormatPr baseColWidth="10" defaultColWidth="8.7265625" defaultRowHeight="14.5"/>
  <cols>
    <col min="1" max="1" width="0.7265625" customWidth="1"/>
    <col min="2" max="2" width="32.453125" customWidth="1"/>
    <col min="3" max="3" width="13" customWidth="1"/>
    <col min="4" max="4" width="0.453125" customWidth="1"/>
    <col min="5" max="5" width="19.453125" customWidth="1"/>
    <col min="6" max="6" width="0.453125" customWidth="1"/>
    <col min="7" max="7" width="19.453125" customWidth="1"/>
    <col min="8" max="8" width="0.453125" customWidth="1"/>
    <col min="9" max="9" width="19.453125" customWidth="1"/>
    <col min="10" max="10" width="0.453125" customWidth="1"/>
    <col min="11" max="11" width="19.453125" customWidth="1"/>
    <col min="12" max="12" width="0.453125" customWidth="1"/>
    <col min="13" max="13" width="19.453125" customWidth="1"/>
  </cols>
  <sheetData>
    <row r="1" spans="1:13" ht="12" customHeight="1"/>
    <row r="2" spans="1:13" ht="52.5" customHeight="1"/>
    <row r="3" spans="1:13" ht="17" customHeight="1"/>
    <row r="4" spans="1:13" ht="24" customHeight="1">
      <c r="A4" s="201" t="s">
        <v>286</v>
      </c>
      <c r="B4" s="202"/>
      <c r="C4" s="202"/>
      <c r="D4" s="202"/>
      <c r="E4" s="202"/>
      <c r="F4" s="202"/>
      <c r="G4" s="202"/>
      <c r="H4" s="202"/>
      <c r="I4" s="202"/>
      <c r="J4" s="202"/>
      <c r="K4" s="202"/>
      <c r="L4" s="202"/>
      <c r="M4" s="202"/>
    </row>
    <row r="5" spans="1:13" ht="21.5" customHeight="1">
      <c r="B5" s="203" t="s">
        <v>113</v>
      </c>
      <c r="C5" s="202"/>
      <c r="D5" s="202"/>
      <c r="E5" s="202"/>
      <c r="F5" s="202"/>
      <c r="G5" s="202"/>
      <c r="H5" s="202"/>
      <c r="I5" s="202"/>
      <c r="J5" s="202"/>
      <c r="K5" s="202"/>
      <c r="L5" s="202"/>
      <c r="M5" s="202"/>
    </row>
    <row r="6" spans="1:13" ht="6" customHeight="1"/>
    <row r="7" spans="1:13" ht="17" customHeight="1">
      <c r="B7" s="263" t="s">
        <v>114</v>
      </c>
      <c r="C7" s="48" t="s">
        <v>161</v>
      </c>
      <c r="E7" s="49" t="s">
        <v>287</v>
      </c>
      <c r="G7" s="49" t="s">
        <v>288</v>
      </c>
      <c r="I7" s="49" t="s">
        <v>289</v>
      </c>
      <c r="K7" s="49" t="s">
        <v>290</v>
      </c>
      <c r="M7" s="49" t="s">
        <v>291</v>
      </c>
    </row>
    <row r="8" spans="1:13" ht="22.5" customHeight="1">
      <c r="B8" s="218"/>
      <c r="C8" s="15" t="s">
        <v>58</v>
      </c>
      <c r="E8" s="50" t="s">
        <v>58</v>
      </c>
      <c r="G8" s="50" t="s">
        <v>58</v>
      </c>
      <c r="I8" s="50" t="s">
        <v>58</v>
      </c>
      <c r="K8" s="50" t="s">
        <v>58</v>
      </c>
      <c r="M8" s="50" t="s">
        <v>58</v>
      </c>
    </row>
    <row r="9" spans="1:13" ht="8" customHeight="1"/>
    <row r="10" spans="1:13">
      <c r="B10" s="107" t="s">
        <v>88</v>
      </c>
      <c r="C10" s="145">
        <f t="shared" ref="C10:C28" si="0">E10+G10+I10+K10+M10</f>
        <v>100</v>
      </c>
      <c r="E10" s="145">
        <v>37.67608689363918</v>
      </c>
      <c r="G10" s="145">
        <v>44.578789544223</v>
      </c>
      <c r="I10" s="145">
        <v>14.77056878115569</v>
      </c>
      <c r="K10" s="145">
        <v>2.71518517447186</v>
      </c>
      <c r="M10" s="145">
        <v>0.25936960651027358</v>
      </c>
    </row>
    <row r="11" spans="1:13">
      <c r="B11" s="111" t="s">
        <v>89</v>
      </c>
      <c r="C11" s="146">
        <f t="shared" si="0"/>
        <v>99.999999999999986</v>
      </c>
      <c r="E11" s="146">
        <v>21.746994361102249</v>
      </c>
      <c r="G11" s="146">
        <v>54.778877185516187</v>
      </c>
      <c r="I11" s="146">
        <v>16.994715749902468</v>
      </c>
      <c r="K11" s="146">
        <v>5.8020356775543496</v>
      </c>
      <c r="M11" s="146">
        <v>0.6773770259247438</v>
      </c>
    </row>
    <row r="12" spans="1:13">
      <c r="B12" s="111" t="s">
        <v>90</v>
      </c>
      <c r="C12" s="146">
        <f t="shared" si="0"/>
        <v>99.999999999999986</v>
      </c>
      <c r="E12" s="146">
        <v>22.43633392346452</v>
      </c>
      <c r="G12" s="146">
        <v>47.235462345090561</v>
      </c>
      <c r="I12" s="146">
        <v>22.65422851695492</v>
      </c>
      <c r="K12" s="146">
        <v>6.5913114530845709</v>
      </c>
      <c r="M12" s="146">
        <v>1.08266376140542</v>
      </c>
    </row>
    <row r="13" spans="1:13">
      <c r="B13" s="111" t="s">
        <v>91</v>
      </c>
      <c r="C13" s="146">
        <f t="shared" si="0"/>
        <v>100</v>
      </c>
      <c r="E13" s="146">
        <v>25.103599438336929</v>
      </c>
      <c r="G13" s="146">
        <v>51.744922771327793</v>
      </c>
      <c r="I13" s="146">
        <v>17.367033117572522</v>
      </c>
      <c r="K13" s="146">
        <v>5.2947018733518272</v>
      </c>
      <c r="M13" s="146">
        <v>0.48974279941093868</v>
      </c>
    </row>
    <row r="14" spans="1:13">
      <c r="B14" s="111" t="s">
        <v>92</v>
      </c>
      <c r="C14" s="146">
        <f t="shared" si="0"/>
        <v>100.00000000000001</v>
      </c>
      <c r="E14" s="146">
        <v>36.179625827718823</v>
      </c>
      <c r="G14" s="146">
        <v>46.525749645779719</v>
      </c>
      <c r="I14" s="146">
        <v>13.59338403261718</v>
      </c>
      <c r="K14" s="146">
        <v>3.273284561778909</v>
      </c>
      <c r="M14" s="146">
        <v>0.4279559321053697</v>
      </c>
    </row>
    <row r="15" spans="1:13">
      <c r="B15" s="111" t="s">
        <v>93</v>
      </c>
      <c r="C15" s="146">
        <f t="shared" si="0"/>
        <v>100.00000000000001</v>
      </c>
      <c r="E15" s="146">
        <v>21.397871469504711</v>
      </c>
      <c r="G15" s="146">
        <v>46.99140401146132</v>
      </c>
      <c r="I15" s="146">
        <v>22.083503888661479</v>
      </c>
      <c r="K15" s="146">
        <v>8.1354891526811297</v>
      </c>
      <c r="M15" s="146">
        <v>1.391731477691363</v>
      </c>
    </row>
    <row r="16" spans="1:13">
      <c r="B16" s="111" t="s">
        <v>94</v>
      </c>
      <c r="C16" s="146">
        <f t="shared" si="0"/>
        <v>99.999999999999986</v>
      </c>
      <c r="E16" s="146">
        <v>22.671640335478841</v>
      </c>
      <c r="G16" s="146">
        <v>51.699336844158367</v>
      </c>
      <c r="I16" s="146">
        <v>19.897113321630581</v>
      </c>
      <c r="K16" s="146">
        <v>5.3393797542422474</v>
      </c>
      <c r="M16" s="146">
        <v>0.39252974448995509</v>
      </c>
    </row>
    <row r="17" spans="2:13">
      <c r="B17" s="111" t="s">
        <v>95</v>
      </c>
      <c r="C17" s="146">
        <f t="shared" si="0"/>
        <v>100</v>
      </c>
      <c r="E17" s="146">
        <v>30.719213958024781</v>
      </c>
      <c r="G17" s="146">
        <v>48.047538200339559</v>
      </c>
      <c r="I17" s="146">
        <v>16.02066250045154</v>
      </c>
      <c r="K17" s="146">
        <v>4.3961998338330384</v>
      </c>
      <c r="M17" s="146">
        <v>0.81638550735108184</v>
      </c>
    </row>
    <row r="18" spans="2:13">
      <c r="B18" s="111" t="s">
        <v>96</v>
      </c>
      <c r="C18" s="146">
        <f t="shared" si="0"/>
        <v>100</v>
      </c>
      <c r="E18" s="146">
        <v>22.20441034224169</v>
      </c>
      <c r="G18" s="146">
        <v>43.937681364184719</v>
      </c>
      <c r="I18" s="146">
        <v>20.844246883524789</v>
      </c>
      <c r="K18" s="146">
        <v>11.14051580789253</v>
      </c>
      <c r="M18" s="146">
        <v>1.873145602156264</v>
      </c>
    </row>
    <row r="19" spans="2:13">
      <c r="B19" s="111" t="s">
        <v>97</v>
      </c>
      <c r="C19" s="146">
        <f t="shared" si="0"/>
        <v>100.00000000000001</v>
      </c>
      <c r="E19" s="146">
        <v>23.824250901448639</v>
      </c>
      <c r="G19" s="146">
        <v>54.944437025114048</v>
      </c>
      <c r="I19" s="146">
        <v>16.210612141617059</v>
      </c>
      <c r="K19" s="146">
        <v>4.5174350359525137</v>
      </c>
      <c r="M19" s="146">
        <v>0.50326489586774537</v>
      </c>
    </row>
    <row r="20" spans="2:13">
      <c r="B20" s="111" t="s">
        <v>98</v>
      </c>
      <c r="C20" s="146">
        <f t="shared" si="0"/>
        <v>100.00000000000001</v>
      </c>
      <c r="E20" s="146">
        <v>37.168926625269293</v>
      </c>
      <c r="G20" s="146">
        <v>44.443036370548732</v>
      </c>
      <c r="I20" s="146">
        <v>15.954885312381199</v>
      </c>
      <c r="K20" s="146">
        <v>2.2177163857559239</v>
      </c>
      <c r="M20" s="146">
        <v>0.21543530604486119</v>
      </c>
    </row>
    <row r="21" spans="2:13">
      <c r="B21" s="111" t="s">
        <v>99</v>
      </c>
      <c r="C21" s="146">
        <f t="shared" si="0"/>
        <v>100.00000000000003</v>
      </c>
      <c r="E21" s="146">
        <v>30.106827682303759</v>
      </c>
      <c r="G21" s="146">
        <v>51.270320483046923</v>
      </c>
      <c r="I21" s="146">
        <v>15.629354389224339</v>
      </c>
      <c r="K21" s="146">
        <v>2.7380399442638179</v>
      </c>
      <c r="M21" s="146">
        <v>0.25545750116117039</v>
      </c>
    </row>
    <row r="22" spans="2:13">
      <c r="B22" s="111" t="s">
        <v>100</v>
      </c>
      <c r="C22" s="146">
        <f t="shared" si="0"/>
        <v>99.999999999999986</v>
      </c>
      <c r="E22" s="146">
        <v>34.200869003581701</v>
      </c>
      <c r="G22" s="146">
        <v>42.360988785156479</v>
      </c>
      <c r="I22" s="146">
        <v>17.365392519523219</v>
      </c>
      <c r="K22" s="146">
        <v>5.5252187188068822</v>
      </c>
      <c r="M22" s="146">
        <v>0.54753097293171282</v>
      </c>
    </row>
    <row r="23" spans="2:13">
      <c r="B23" s="111" t="s">
        <v>101</v>
      </c>
      <c r="C23" s="146">
        <f t="shared" si="0"/>
        <v>100</v>
      </c>
      <c r="E23" s="146">
        <v>33.495677233429397</v>
      </c>
      <c r="G23" s="146">
        <v>45.365994236311238</v>
      </c>
      <c r="I23" s="146">
        <v>14.772334293948131</v>
      </c>
      <c r="K23" s="146">
        <v>5.6397694524495678</v>
      </c>
      <c r="M23" s="146">
        <v>0.72622478386167144</v>
      </c>
    </row>
    <row r="24" spans="2:13">
      <c r="B24" s="111" t="s">
        <v>102</v>
      </c>
      <c r="C24" s="146">
        <f t="shared" si="0"/>
        <v>100</v>
      </c>
      <c r="E24" s="146">
        <v>18.69238005644403</v>
      </c>
      <c r="G24" s="146">
        <v>54.684854186265277</v>
      </c>
      <c r="I24" s="146">
        <v>17.356538099717781</v>
      </c>
      <c r="K24" s="146">
        <v>8.0432737535277514</v>
      </c>
      <c r="M24" s="146">
        <v>1.2229539040451549</v>
      </c>
    </row>
    <row r="25" spans="2:13">
      <c r="B25" s="111" t="s">
        <v>103</v>
      </c>
      <c r="C25" s="146">
        <f t="shared" si="0"/>
        <v>100</v>
      </c>
      <c r="E25" s="146">
        <v>19.060891938250428</v>
      </c>
      <c r="G25" s="146">
        <v>44.349151896321708</v>
      </c>
      <c r="I25" s="146">
        <v>21.73146559939013</v>
      </c>
      <c r="K25" s="146">
        <v>12.690585096245471</v>
      </c>
      <c r="M25" s="146">
        <v>2.1679054697922622</v>
      </c>
    </row>
    <row r="26" spans="2:13">
      <c r="B26" s="111" t="s">
        <v>104</v>
      </c>
      <c r="C26" s="146">
        <f t="shared" si="0"/>
        <v>99.999999999999986</v>
      </c>
      <c r="E26" s="146">
        <v>27.84090909090909</v>
      </c>
      <c r="G26" s="146">
        <v>33.198051948051948</v>
      </c>
      <c r="I26" s="146">
        <v>21.672077922077921</v>
      </c>
      <c r="K26" s="146">
        <v>14.69155844155844</v>
      </c>
      <c r="M26" s="146">
        <v>2.5974025974025969</v>
      </c>
    </row>
    <row r="27" spans="2:13">
      <c r="B27" s="111" t="s">
        <v>105</v>
      </c>
      <c r="C27" s="146">
        <f t="shared" si="0"/>
        <v>100</v>
      </c>
      <c r="E27" s="146">
        <v>63.228699551569512</v>
      </c>
      <c r="G27" s="146">
        <v>28.699551569506731</v>
      </c>
      <c r="I27" s="146">
        <v>6.5022421524663674</v>
      </c>
      <c r="K27" s="146">
        <v>1.457399103139013</v>
      </c>
      <c r="M27" s="146">
        <v>0.1121076233183857</v>
      </c>
    </row>
    <row r="28" spans="2:13">
      <c r="B28" s="115" t="s">
        <v>106</v>
      </c>
      <c r="C28" s="147">
        <f t="shared" si="0"/>
        <v>99.999999999999986</v>
      </c>
      <c r="E28" s="147">
        <v>66.861924686192467</v>
      </c>
      <c r="G28" s="147">
        <v>28.11715481171548</v>
      </c>
      <c r="I28" s="147">
        <v>4.5188284518828459</v>
      </c>
      <c r="K28" s="147">
        <v>0.502092050209205</v>
      </c>
      <c r="M28" s="147">
        <v>0</v>
      </c>
    </row>
    <row r="29" spans="2:13" ht="8" customHeight="1"/>
    <row r="30" spans="2:13">
      <c r="B30" s="119" t="s">
        <v>49</v>
      </c>
      <c r="C30" s="148">
        <f>E30+G30+I30+K30+M30</f>
        <v>100</v>
      </c>
      <c r="E30" s="148">
        <v>27.339417730910888</v>
      </c>
      <c r="G30" s="148">
        <v>47.712531612114809</v>
      </c>
      <c r="I30" s="148">
        <v>17.66107933398154</v>
      </c>
      <c r="K30" s="148">
        <v>6.3872838676982981</v>
      </c>
      <c r="M30" s="148">
        <v>0.89968745529446847</v>
      </c>
    </row>
  </sheetData>
  <mergeCells count="3">
    <mergeCell ref="A4:M4"/>
    <mergeCell ref="B5:M5"/>
    <mergeCell ref="B7:B8"/>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U30"/>
  <sheetViews>
    <sheetView showGridLines="0" workbookViewId="0"/>
  </sheetViews>
  <sheetFormatPr baseColWidth="10" defaultColWidth="8.7265625" defaultRowHeight="14.5"/>
  <cols>
    <col min="1" max="1" width="0.7265625" customWidth="1"/>
    <col min="2" max="2" width="32.453125" customWidth="1"/>
    <col min="3" max="3" width="13" customWidth="1"/>
    <col min="4" max="4" width="0.453125" customWidth="1"/>
    <col min="5" max="5" width="15.453125" customWidth="1"/>
    <col min="6" max="6" width="0.453125" customWidth="1"/>
    <col min="7" max="7" width="15.453125" customWidth="1"/>
    <col min="8" max="8" width="0.453125" customWidth="1"/>
    <col min="9" max="9" width="15.453125" customWidth="1"/>
    <col min="10" max="10" width="0.453125" customWidth="1"/>
    <col min="11" max="11" width="15.453125" customWidth="1"/>
    <col min="12" max="12" width="0.453125" customWidth="1"/>
    <col min="13" max="13" width="15.453125" customWidth="1"/>
    <col min="14" max="14" width="0.453125" customWidth="1"/>
    <col min="15" max="15" width="15.453125" customWidth="1"/>
    <col min="16" max="16" width="0.453125" customWidth="1"/>
    <col min="17" max="17" width="15.453125" customWidth="1"/>
    <col min="18" max="18" width="0.453125" customWidth="1"/>
    <col min="19" max="19" width="15.453125" customWidth="1"/>
    <col min="20" max="20" width="0.453125" customWidth="1"/>
    <col min="21" max="21" width="15.453125" customWidth="1"/>
  </cols>
  <sheetData>
    <row r="1" spans="1:21" ht="12" customHeight="1"/>
    <row r="2" spans="1:21" ht="52.5" customHeight="1"/>
    <row r="3" spans="1:21" ht="17" customHeight="1"/>
    <row r="4" spans="1:21" ht="24" customHeight="1">
      <c r="A4" s="201" t="s">
        <v>292</v>
      </c>
      <c r="B4" s="202"/>
      <c r="C4" s="202"/>
      <c r="D4" s="202"/>
      <c r="E4" s="202"/>
      <c r="F4" s="202"/>
      <c r="G4" s="202"/>
      <c r="H4" s="202"/>
      <c r="I4" s="202"/>
      <c r="J4" s="202"/>
      <c r="K4" s="202"/>
      <c r="L4" s="202"/>
      <c r="M4" s="202"/>
      <c r="N4" s="202"/>
      <c r="O4" s="202"/>
      <c r="P4" s="202"/>
      <c r="Q4" s="202"/>
      <c r="R4" s="202"/>
      <c r="S4" s="202"/>
      <c r="T4" s="202"/>
      <c r="U4" s="202"/>
    </row>
    <row r="5" spans="1:21" ht="21.5" customHeight="1">
      <c r="B5" s="203" t="s">
        <v>113</v>
      </c>
      <c r="C5" s="202"/>
      <c r="D5" s="202"/>
      <c r="E5" s="202"/>
      <c r="F5" s="202"/>
      <c r="G5" s="202"/>
      <c r="H5" s="202"/>
      <c r="I5" s="202"/>
      <c r="J5" s="202"/>
      <c r="K5" s="202"/>
      <c r="L5" s="202"/>
      <c r="M5" s="202"/>
      <c r="N5" s="202"/>
      <c r="O5" s="202"/>
      <c r="P5" s="202"/>
      <c r="Q5" s="202"/>
      <c r="R5" s="202"/>
      <c r="S5" s="202"/>
      <c r="T5" s="202"/>
      <c r="U5" s="202"/>
    </row>
    <row r="6" spans="1:21" ht="6" customHeight="1"/>
    <row r="7" spans="1:21" ht="17" customHeight="1">
      <c r="B7" s="263" t="s">
        <v>114</v>
      </c>
      <c r="C7" s="48" t="s">
        <v>161</v>
      </c>
      <c r="E7" s="49" t="s">
        <v>293</v>
      </c>
      <c r="G7" s="49" t="s">
        <v>294</v>
      </c>
      <c r="I7" s="49" t="s">
        <v>295</v>
      </c>
      <c r="K7" s="49" t="s">
        <v>296</v>
      </c>
      <c r="M7" s="49" t="s">
        <v>297</v>
      </c>
      <c r="O7" s="49" t="s">
        <v>298</v>
      </c>
      <c r="Q7" s="49" t="s">
        <v>299</v>
      </c>
      <c r="S7" s="49" t="s">
        <v>300</v>
      </c>
      <c r="U7" s="49" t="s">
        <v>301</v>
      </c>
    </row>
    <row r="8" spans="1:21" ht="22.5" customHeight="1">
      <c r="B8" s="218"/>
      <c r="C8" s="15" t="s">
        <v>58</v>
      </c>
      <c r="E8" s="50" t="s">
        <v>58</v>
      </c>
      <c r="G8" s="50" t="s">
        <v>58</v>
      </c>
      <c r="I8" s="50" t="s">
        <v>58</v>
      </c>
      <c r="K8" s="50" t="s">
        <v>58</v>
      </c>
      <c r="M8" s="50" t="s">
        <v>58</v>
      </c>
      <c r="O8" s="50" t="s">
        <v>58</v>
      </c>
      <c r="Q8" s="50" t="s">
        <v>58</v>
      </c>
      <c r="S8" s="50" t="s">
        <v>58</v>
      </c>
      <c r="U8" s="50" t="s">
        <v>58</v>
      </c>
    </row>
    <row r="9" spans="1:21" ht="8" customHeight="1"/>
    <row r="10" spans="1:21">
      <c r="B10" s="107" t="s">
        <v>88</v>
      </c>
      <c r="C10" s="145">
        <f t="shared" ref="C10:C28" si="0">E10+G10+I10+K10+M10+O10+Q10+S10+U10</f>
        <v>100</v>
      </c>
      <c r="E10" s="145">
        <v>22.409022991275851</v>
      </c>
      <c r="G10" s="145">
        <v>42.87174049260134</v>
      </c>
      <c r="I10" s="145">
        <v>19.6124740926399</v>
      </c>
      <c r="K10" s="145">
        <v>4.6618788258543402</v>
      </c>
      <c r="M10" s="145">
        <v>4.3052007519159403</v>
      </c>
      <c r="O10" s="145">
        <v>0.73070805417650742</v>
      </c>
      <c r="Q10" s="145">
        <v>0.77312382513134426</v>
      </c>
      <c r="S10" s="145">
        <v>0.35282209476068832</v>
      </c>
      <c r="U10" s="145">
        <v>4.2830288716440927</v>
      </c>
    </row>
    <row r="11" spans="1:21">
      <c r="B11" s="111" t="s">
        <v>89</v>
      </c>
      <c r="C11" s="146">
        <f t="shared" si="0"/>
        <v>100</v>
      </c>
      <c r="E11" s="146">
        <v>3.044950956178111</v>
      </c>
      <c r="G11" s="146">
        <v>3.1190459388892808</v>
      </c>
      <c r="I11" s="146">
        <v>14.85075153482464</v>
      </c>
      <c r="K11" s="146">
        <v>1.114953073177616</v>
      </c>
      <c r="M11" s="146">
        <v>0.4163432361865782</v>
      </c>
      <c r="O11" s="146">
        <v>0.11996330534189539</v>
      </c>
      <c r="Q11" s="146">
        <v>2.822666008044598E-2</v>
      </c>
      <c r="S11" s="146">
        <v>7.4094982711170695E-2</v>
      </c>
      <c r="U11" s="146">
        <v>77.231670312610262</v>
      </c>
    </row>
    <row r="12" spans="1:21">
      <c r="B12" s="111" t="s">
        <v>90</v>
      </c>
      <c r="C12" s="146">
        <f t="shared" si="0"/>
        <v>99.999999999999986</v>
      </c>
      <c r="E12" s="146">
        <v>38.508765945835322</v>
      </c>
      <c r="G12" s="146">
        <v>19.387407053687159</v>
      </c>
      <c r="I12" s="146">
        <v>23.719216863360391</v>
      </c>
      <c r="K12" s="146">
        <v>4.4750665120403852</v>
      </c>
      <c r="M12" s="146">
        <v>2.4217204447779519</v>
      </c>
      <c r="O12" s="146">
        <v>1.903267617163517</v>
      </c>
      <c r="Q12" s="146">
        <v>1.323419059963163</v>
      </c>
      <c r="S12" s="146">
        <v>0.25240466607544848</v>
      </c>
      <c r="U12" s="146">
        <v>8.0087318370966631</v>
      </c>
    </row>
    <row r="13" spans="1:21">
      <c r="B13" s="111" t="s">
        <v>91</v>
      </c>
      <c r="C13" s="146">
        <f t="shared" si="0"/>
        <v>99.999999999999986</v>
      </c>
      <c r="E13" s="146">
        <v>47.279761700962098</v>
      </c>
      <c r="G13" s="146">
        <v>15.79758277125346</v>
      </c>
      <c r="I13" s="146">
        <v>16.615879754853289</v>
      </c>
      <c r="K13" s="146">
        <v>4.964563289622351</v>
      </c>
      <c r="M13" s="146">
        <v>2.6740165028931422</v>
      </c>
      <c r="O13" s="146">
        <v>1.783818947512583</v>
      </c>
      <c r="Q13" s="146">
        <v>1.1675283322491179</v>
      </c>
      <c r="S13" s="146">
        <v>0.79433012633957611</v>
      </c>
      <c r="U13" s="146">
        <v>8.9225185743143776</v>
      </c>
    </row>
    <row r="14" spans="1:21">
      <c r="B14" s="111" t="s">
        <v>92</v>
      </c>
      <c r="C14" s="146">
        <f t="shared" si="0"/>
        <v>100.00000000000001</v>
      </c>
      <c r="E14" s="146">
        <v>33.949171654089689</v>
      </c>
      <c r="G14" s="146">
        <v>32.298262352907173</v>
      </c>
      <c r="I14" s="146">
        <v>15.280307630034409</v>
      </c>
      <c r="K14" s="146">
        <v>5.5541099256946254</v>
      </c>
      <c r="M14" s="146">
        <v>4.6867320091363807</v>
      </c>
      <c r="O14" s="146">
        <v>1.006158383207564</v>
      </c>
      <c r="Q14" s="146">
        <v>1.24035042067829</v>
      </c>
      <c r="S14" s="146">
        <v>0.50018793188192101</v>
      </c>
      <c r="U14" s="146">
        <v>5.4847196923699659</v>
      </c>
    </row>
    <row r="15" spans="1:21">
      <c r="B15" s="111" t="s">
        <v>93</v>
      </c>
      <c r="C15" s="146">
        <f t="shared" si="0"/>
        <v>100</v>
      </c>
      <c r="E15" s="146">
        <v>41.086778550961931</v>
      </c>
      <c r="G15" s="146">
        <v>17.775276299631599</v>
      </c>
      <c r="I15" s="146">
        <v>24.641833810888251</v>
      </c>
      <c r="K15" s="146">
        <v>4.7277936962750724</v>
      </c>
      <c r="M15" s="146">
        <v>1.8112975849365529</v>
      </c>
      <c r="O15" s="146">
        <v>1.7805976258698319</v>
      </c>
      <c r="Q15" s="146">
        <v>2.005730659025788</v>
      </c>
      <c r="S15" s="146">
        <v>0.73679901760130984</v>
      </c>
      <c r="U15" s="146">
        <v>5.4338927548096603</v>
      </c>
    </row>
    <row r="16" spans="1:21">
      <c r="B16" s="111" t="s">
        <v>94</v>
      </c>
      <c r="C16" s="146">
        <f t="shared" si="0"/>
        <v>99.999999999999986</v>
      </c>
      <c r="E16" s="146">
        <v>44.658182172810612</v>
      </c>
      <c r="G16" s="146">
        <v>17.573629803003708</v>
      </c>
      <c r="I16" s="146">
        <v>21.6159547493661</v>
      </c>
      <c r="K16" s="146">
        <v>5.0809440218451334</v>
      </c>
      <c r="M16" s="146">
        <v>2.0845523698069051</v>
      </c>
      <c r="O16" s="146">
        <v>1.665203822898381</v>
      </c>
      <c r="Q16" s="146">
        <v>0.90452506338989658</v>
      </c>
      <c r="S16" s="146">
        <v>1.1873415252584361</v>
      </c>
      <c r="U16" s="146">
        <v>5.2296664716208312</v>
      </c>
    </row>
    <row r="17" spans="2:21">
      <c r="B17" s="111" t="s">
        <v>95</v>
      </c>
      <c r="C17" s="146">
        <f t="shared" si="0"/>
        <v>100.00000000000001</v>
      </c>
      <c r="E17" s="146">
        <v>36.136092751110631</v>
      </c>
      <c r="G17" s="146">
        <v>29.717918156535561</v>
      </c>
      <c r="I17" s="146">
        <v>15.64633221367429</v>
      </c>
      <c r="K17" s="146">
        <v>4.6808971719579588</v>
      </c>
      <c r="M17" s="146">
        <v>6.2628670495178236</v>
      </c>
      <c r="O17" s="146">
        <v>1.7517246361108101</v>
      </c>
      <c r="Q17" s="146">
        <v>0.8993390399826634</v>
      </c>
      <c r="S17" s="146">
        <v>0.31061509011449417</v>
      </c>
      <c r="U17" s="146">
        <v>4.5942138909957739</v>
      </c>
    </row>
    <row r="18" spans="2:21">
      <c r="B18" s="111" t="s">
        <v>96</v>
      </c>
      <c r="C18" s="146">
        <f t="shared" si="0"/>
        <v>99.999999999999986</v>
      </c>
      <c r="E18" s="146">
        <v>38.920434477849561</v>
      </c>
      <c r="G18" s="146">
        <v>17.45083869004602</v>
      </c>
      <c r="I18" s="146">
        <v>29.01699114851905</v>
      </c>
      <c r="K18" s="146">
        <v>3.993218754924281</v>
      </c>
      <c r="M18" s="146">
        <v>2.8928965371093849</v>
      </c>
      <c r="O18" s="146">
        <v>1.366029657079826</v>
      </c>
      <c r="Q18" s="146">
        <v>2.467438612887626</v>
      </c>
      <c r="S18" s="146">
        <v>0</v>
      </c>
      <c r="U18" s="146">
        <v>3.8921521215842469</v>
      </c>
    </row>
    <row r="19" spans="2:21">
      <c r="B19" s="111" t="s">
        <v>97</v>
      </c>
      <c r="C19" s="146">
        <f t="shared" si="0"/>
        <v>100</v>
      </c>
      <c r="E19" s="146">
        <v>48.579833352099989</v>
      </c>
      <c r="G19" s="146">
        <v>11.197359531584279</v>
      </c>
      <c r="I19" s="146">
        <v>14.24037270577638</v>
      </c>
      <c r="K19" s="146">
        <v>4.4990710505573697</v>
      </c>
      <c r="M19" s="146">
        <v>1.9895000562999661</v>
      </c>
      <c r="O19" s="146">
        <v>2.9775644634613219</v>
      </c>
      <c r="Q19" s="146">
        <v>2.7601058439364938</v>
      </c>
      <c r="S19" s="146">
        <v>0</v>
      </c>
      <c r="U19" s="146">
        <v>13.7561929962842</v>
      </c>
    </row>
    <row r="20" spans="2:21">
      <c r="B20" s="111" t="s">
        <v>98</v>
      </c>
      <c r="C20" s="146">
        <f t="shared" si="0"/>
        <v>100.00000000000004</v>
      </c>
      <c r="E20" s="146">
        <v>24.794016985676262</v>
      </c>
      <c r="G20" s="146">
        <v>37.824819368741288</v>
      </c>
      <c r="I20" s="146">
        <v>21.574344023323619</v>
      </c>
      <c r="K20" s="146">
        <v>4.7661300545062746</v>
      </c>
      <c r="M20" s="146">
        <v>4.8802129547471162</v>
      </c>
      <c r="O20" s="146">
        <v>1.508429458740018</v>
      </c>
      <c r="Q20" s="146">
        <v>0.8366079350995056</v>
      </c>
      <c r="S20" s="146">
        <v>0.12675877804537961</v>
      </c>
      <c r="U20" s="146">
        <v>3.6886804411205469</v>
      </c>
    </row>
    <row r="21" spans="2:21">
      <c r="B21" s="111" t="s">
        <v>99</v>
      </c>
      <c r="C21" s="146">
        <f t="shared" si="0"/>
        <v>100.00000000000001</v>
      </c>
      <c r="E21" s="146">
        <v>43.69044852428538</v>
      </c>
      <c r="G21" s="146">
        <v>23.167557518010689</v>
      </c>
      <c r="I21" s="146">
        <v>13.21171275854055</v>
      </c>
      <c r="K21" s="146">
        <v>3.825238205902858</v>
      </c>
      <c r="M21" s="146">
        <v>3.141993957703928</v>
      </c>
      <c r="O21" s="146">
        <v>4.1389728096676741</v>
      </c>
      <c r="Q21" s="146">
        <v>1.975366023704392</v>
      </c>
      <c r="S21" s="146">
        <v>0</v>
      </c>
      <c r="U21" s="146">
        <v>6.848710202184523</v>
      </c>
    </row>
    <row r="22" spans="2:21">
      <c r="B22" s="111" t="s">
        <v>100</v>
      </c>
      <c r="C22" s="146">
        <f t="shared" si="0"/>
        <v>100</v>
      </c>
      <c r="E22" s="146">
        <v>26.786736536175091</v>
      </c>
      <c r="G22" s="146">
        <v>34.382843806420361</v>
      </c>
      <c r="I22" s="146">
        <v>27.174248095468759</v>
      </c>
      <c r="K22" s="146">
        <v>2.1577348187943111</v>
      </c>
      <c r="M22" s="146">
        <v>5.2592951399591943</v>
      </c>
      <c r="O22" s="146">
        <v>0.6106242752506349</v>
      </c>
      <c r="Q22" s="146">
        <v>0.99226444728228169</v>
      </c>
      <c r="S22" s="146">
        <v>0</v>
      </c>
      <c r="U22" s="146">
        <v>2.636252880649375</v>
      </c>
    </row>
    <row r="23" spans="2:21">
      <c r="B23" s="111" t="s">
        <v>101</v>
      </c>
      <c r="C23" s="146">
        <f t="shared" si="0"/>
        <v>100</v>
      </c>
      <c r="E23" s="146">
        <v>39.457076164952021</v>
      </c>
      <c r="G23" s="146">
        <v>24.059825365263251</v>
      </c>
      <c r="I23" s="146">
        <v>19.97636955707328</v>
      </c>
      <c r="K23" s="146">
        <v>4.0776922855249129</v>
      </c>
      <c r="M23" s="146">
        <v>2.798190253883174</v>
      </c>
      <c r="O23" s="146">
        <v>1.8789083888072391</v>
      </c>
      <c r="Q23" s="146">
        <v>3.3428431457306709</v>
      </c>
      <c r="S23" s="146">
        <v>8.6452839975793196E-3</v>
      </c>
      <c r="U23" s="146">
        <v>4.4004495547678744</v>
      </c>
    </row>
    <row r="24" spans="2:21">
      <c r="B24" s="111" t="s">
        <v>102</v>
      </c>
      <c r="C24" s="146">
        <f t="shared" si="0"/>
        <v>100.00000000000003</v>
      </c>
      <c r="E24" s="146">
        <v>45.714016578749053</v>
      </c>
      <c r="G24" s="146">
        <v>14.40278824415976</v>
      </c>
      <c r="I24" s="146">
        <v>16.022984174830441</v>
      </c>
      <c r="K24" s="146">
        <v>5.9721175584024113</v>
      </c>
      <c r="M24" s="146">
        <v>2.4302938960060292</v>
      </c>
      <c r="O24" s="146">
        <v>1.8745290128108509</v>
      </c>
      <c r="Q24" s="146">
        <v>1.243406179351922</v>
      </c>
      <c r="S24" s="146">
        <v>0.13187641296156741</v>
      </c>
      <c r="U24" s="146">
        <v>12.207987942727961</v>
      </c>
    </row>
    <row r="25" spans="2:21">
      <c r="B25" s="111" t="s">
        <v>103</v>
      </c>
      <c r="C25" s="146">
        <f t="shared" si="0"/>
        <v>100</v>
      </c>
      <c r="E25" s="146">
        <v>36.237647338968927</v>
      </c>
      <c r="G25" s="146">
        <v>19.79283248005715</v>
      </c>
      <c r="I25" s="146">
        <v>11.57042505060126</v>
      </c>
      <c r="K25" s="146">
        <v>4.5791165614954146</v>
      </c>
      <c r="M25" s="146">
        <v>3.7004405286343611</v>
      </c>
      <c r="O25" s="146">
        <v>1.0882247886653169</v>
      </c>
      <c r="Q25" s="146">
        <v>1.4620788189070131</v>
      </c>
      <c r="S25" s="146">
        <v>18.623645672103819</v>
      </c>
      <c r="U25" s="146">
        <v>2.9455887605667339</v>
      </c>
    </row>
    <row r="26" spans="2:21">
      <c r="B26" s="111" t="s">
        <v>104</v>
      </c>
      <c r="C26" s="146">
        <f t="shared" si="0"/>
        <v>100.00000000000001</v>
      </c>
      <c r="E26" s="146">
        <v>22.321428571428569</v>
      </c>
      <c r="G26" s="146">
        <v>34.009740259740262</v>
      </c>
      <c r="I26" s="146">
        <v>29.788961038961041</v>
      </c>
      <c r="K26" s="146">
        <v>5.6006493506493502</v>
      </c>
      <c r="M26" s="146">
        <v>3.6525974025974031</v>
      </c>
      <c r="O26" s="146">
        <v>0.81168831168831157</v>
      </c>
      <c r="Q26" s="146">
        <v>0.64935064935064934</v>
      </c>
      <c r="S26" s="146">
        <v>0</v>
      </c>
      <c r="U26" s="146">
        <v>3.1655844155844148</v>
      </c>
    </row>
    <row r="27" spans="2:21">
      <c r="B27" s="111" t="s">
        <v>105</v>
      </c>
      <c r="C27" s="146">
        <f t="shared" si="0"/>
        <v>100</v>
      </c>
      <c r="E27" s="146">
        <v>7.5196408529741872</v>
      </c>
      <c r="G27" s="146">
        <v>67.34006734006735</v>
      </c>
      <c r="I27" s="146">
        <v>4.8260381593714916</v>
      </c>
      <c r="K27" s="146">
        <v>4.9382716049382713</v>
      </c>
      <c r="M27" s="146">
        <v>12.00897867564534</v>
      </c>
      <c r="O27" s="146">
        <v>0.1122334455667789</v>
      </c>
      <c r="Q27" s="146">
        <v>0.89786756453423133</v>
      </c>
      <c r="S27" s="146">
        <v>0</v>
      </c>
      <c r="U27" s="146">
        <v>2.3569023569023568</v>
      </c>
    </row>
    <row r="28" spans="2:21">
      <c r="B28" s="115" t="s">
        <v>106</v>
      </c>
      <c r="C28" s="147">
        <f t="shared" si="0"/>
        <v>100</v>
      </c>
      <c r="E28" s="147">
        <v>2.3430962343096229</v>
      </c>
      <c r="G28" s="147">
        <v>80.3347280334728</v>
      </c>
      <c r="I28" s="147">
        <v>3.514644351464435</v>
      </c>
      <c r="K28" s="147">
        <v>2.4267782426778242</v>
      </c>
      <c r="M28" s="147">
        <v>8.7866108786610866</v>
      </c>
      <c r="O28" s="147">
        <v>0.33472803347280328</v>
      </c>
      <c r="Q28" s="147">
        <v>0.2510460251046025</v>
      </c>
      <c r="S28" s="147">
        <v>8.3682008368200833E-2</v>
      </c>
      <c r="U28" s="147">
        <v>1.9246861924686189</v>
      </c>
    </row>
    <row r="29" spans="2:21" ht="8" customHeight="1"/>
    <row r="30" spans="2:21">
      <c r="B30" s="119" t="s">
        <v>49</v>
      </c>
      <c r="C30" s="148">
        <f>E30+G30+I30+K30+M30+O30+Q30+S30+U30</f>
        <v>100</v>
      </c>
      <c r="E30" s="148">
        <v>36.546178896090517</v>
      </c>
      <c r="G30" s="148">
        <v>22.517804013995882</v>
      </c>
      <c r="I30" s="148">
        <v>20.278026318660931</v>
      </c>
      <c r="K30" s="148">
        <v>4.1668788357132636</v>
      </c>
      <c r="M30" s="148">
        <v>3.2271518184705892</v>
      </c>
      <c r="O30" s="148">
        <v>1.656858394741118</v>
      </c>
      <c r="Q30" s="148">
        <v>1.7664588622404569</v>
      </c>
      <c r="S30" s="148">
        <v>1.1303154408145351</v>
      </c>
      <c r="U30" s="148">
        <v>8.7103274192727085</v>
      </c>
    </row>
  </sheetData>
  <mergeCells count="3">
    <mergeCell ref="B7:B8"/>
    <mergeCell ref="A4:U4"/>
    <mergeCell ref="B5:U5"/>
  </mergeCells>
  <printOptions horizontalCentered="1" verticalCentered="1"/>
  <pageMargins left="0.27777777777777779" right="0.27777777777777779" top="0.27777777777777779" bottom="0.27777777777777779" header="0.1388888888888889" footer="0.1388888888888889"/>
  <pageSetup paperSize="9" scale="74" orientation="landscape"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3:R20"/>
  <sheetViews>
    <sheetView showGridLines="0" workbookViewId="0"/>
  </sheetViews>
  <sheetFormatPr baseColWidth="10" defaultColWidth="8.7265625" defaultRowHeight="14.5"/>
  <cols>
    <col min="1" max="1" width="1" customWidth="1"/>
    <col min="2" max="2" width="13" customWidth="1"/>
    <col min="7" max="7" width="1" customWidth="1"/>
    <col min="8" max="8" width="13" customWidth="1"/>
    <col min="13" max="13" width="1" customWidth="1"/>
    <col min="14" max="14" width="13" customWidth="1"/>
  </cols>
  <sheetData>
    <row r="3" spans="1:18" ht="40" customHeight="1"/>
    <row r="4" spans="1:18" ht="25" customHeight="1">
      <c r="A4" s="201" t="s">
        <v>40</v>
      </c>
      <c r="B4" s="202"/>
      <c r="C4" s="202"/>
      <c r="D4" s="202"/>
      <c r="E4" s="202"/>
      <c r="F4" s="202"/>
      <c r="G4" s="202"/>
      <c r="H4" s="202"/>
      <c r="I4" s="202"/>
      <c r="J4" s="202"/>
      <c r="K4" s="202"/>
      <c r="L4" s="202"/>
      <c r="M4" s="202"/>
      <c r="N4" s="202"/>
      <c r="O4" s="202"/>
      <c r="P4" s="202"/>
      <c r="Q4" s="202"/>
      <c r="R4" s="202"/>
    </row>
    <row r="5" spans="1:18" ht="18" customHeight="1">
      <c r="B5" s="203" t="s">
        <v>113</v>
      </c>
      <c r="C5" s="202"/>
      <c r="D5" s="202"/>
      <c r="E5" s="202"/>
      <c r="F5" s="202"/>
      <c r="G5" s="202"/>
      <c r="H5" s="202"/>
      <c r="I5" s="202"/>
      <c r="J5" s="202"/>
      <c r="K5" s="202"/>
      <c r="L5" s="202"/>
      <c r="M5" s="202"/>
      <c r="N5" s="202"/>
      <c r="O5" s="202"/>
      <c r="P5" s="202"/>
      <c r="Q5" s="202"/>
      <c r="R5" s="202"/>
    </row>
    <row r="7" spans="1:18" ht="22" customHeight="1">
      <c r="B7" s="263" t="s">
        <v>302</v>
      </c>
      <c r="C7" s="265"/>
      <c r="D7" s="265"/>
      <c r="E7" s="265"/>
      <c r="F7" s="229"/>
      <c r="H7" s="263" t="s">
        <v>303</v>
      </c>
      <c r="I7" s="265"/>
      <c r="J7" s="265"/>
      <c r="K7" s="265"/>
      <c r="L7" s="229"/>
      <c r="N7" s="263" t="s">
        <v>304</v>
      </c>
      <c r="O7" s="265"/>
      <c r="P7" s="265"/>
      <c r="Q7" s="265"/>
      <c r="R7" s="229"/>
    </row>
    <row r="8" spans="1:18" ht="22" customHeight="1">
      <c r="B8" s="22" t="s">
        <v>305</v>
      </c>
      <c r="C8" s="13" t="s">
        <v>306</v>
      </c>
      <c r="D8" s="13" t="s">
        <v>307</v>
      </c>
      <c r="E8" s="13" t="s">
        <v>308</v>
      </c>
      <c r="F8" s="51" t="s">
        <v>171</v>
      </c>
      <c r="H8" s="22" t="s">
        <v>305</v>
      </c>
      <c r="I8" s="13" t="s">
        <v>306</v>
      </c>
      <c r="J8" s="13" t="s">
        <v>307</v>
      </c>
      <c r="K8" s="13" t="s">
        <v>308</v>
      </c>
      <c r="L8" s="51" t="s">
        <v>171</v>
      </c>
      <c r="N8" s="22" t="s">
        <v>305</v>
      </c>
      <c r="O8" s="13" t="s">
        <v>306</v>
      </c>
      <c r="P8" s="13" t="s">
        <v>307</v>
      </c>
      <c r="Q8" s="13" t="s">
        <v>308</v>
      </c>
      <c r="R8" s="51" t="s">
        <v>171</v>
      </c>
    </row>
    <row r="9" spans="1:18">
      <c r="B9" s="52" t="s">
        <v>309</v>
      </c>
      <c r="C9" s="170">
        <v>0.2</v>
      </c>
      <c r="D9" s="170">
        <v>0.2</v>
      </c>
      <c r="E9" s="170">
        <v>0.1</v>
      </c>
      <c r="F9" s="171">
        <v>0.2</v>
      </c>
      <c r="H9" s="52" t="s">
        <v>309</v>
      </c>
      <c r="I9" s="170">
        <v>0</v>
      </c>
      <c r="J9" s="170">
        <v>0</v>
      </c>
      <c r="K9" s="170">
        <v>0</v>
      </c>
      <c r="L9" s="171">
        <v>0</v>
      </c>
      <c r="N9" s="52" t="s">
        <v>309</v>
      </c>
      <c r="O9" s="170">
        <v>0.2</v>
      </c>
      <c r="P9" s="170">
        <v>0.1</v>
      </c>
      <c r="Q9" s="170">
        <v>0.1</v>
      </c>
      <c r="R9" s="171">
        <v>0.2</v>
      </c>
    </row>
    <row r="10" spans="1:18">
      <c r="B10" s="53" t="s">
        <v>310</v>
      </c>
      <c r="C10" s="172">
        <v>16.2</v>
      </c>
      <c r="D10" s="172">
        <v>1.6</v>
      </c>
      <c r="E10" s="172">
        <v>0.5</v>
      </c>
      <c r="F10" s="173">
        <v>7.6</v>
      </c>
      <c r="H10" s="53" t="s">
        <v>310</v>
      </c>
      <c r="I10" s="172">
        <v>1.6</v>
      </c>
      <c r="J10" s="172">
        <v>0.1</v>
      </c>
      <c r="K10" s="172">
        <v>0</v>
      </c>
      <c r="L10" s="173">
        <v>0.8</v>
      </c>
      <c r="N10" s="53" t="s">
        <v>310</v>
      </c>
      <c r="O10" s="172">
        <v>13.8</v>
      </c>
      <c r="P10" s="172">
        <v>1.4</v>
      </c>
      <c r="Q10" s="172">
        <v>0.4</v>
      </c>
      <c r="R10" s="173">
        <v>6.5</v>
      </c>
    </row>
    <row r="11" spans="1:18">
      <c r="B11" s="53" t="s">
        <v>311</v>
      </c>
      <c r="C11" s="172">
        <v>3.5</v>
      </c>
      <c r="D11" s="172">
        <v>4.4000000000000004</v>
      </c>
      <c r="E11" s="172">
        <v>1.4</v>
      </c>
      <c r="F11" s="173">
        <v>3.4</v>
      </c>
      <c r="H11" s="53" t="s">
        <v>311</v>
      </c>
      <c r="I11" s="172">
        <v>3.8</v>
      </c>
      <c r="J11" s="172">
        <v>0.2</v>
      </c>
      <c r="K11" s="172">
        <v>0</v>
      </c>
      <c r="L11" s="173">
        <v>1.9</v>
      </c>
      <c r="N11" s="53" t="s">
        <v>311</v>
      </c>
      <c r="O11" s="172">
        <v>3.6</v>
      </c>
      <c r="P11" s="172">
        <v>3.9</v>
      </c>
      <c r="Q11" s="172">
        <v>1.2</v>
      </c>
      <c r="R11" s="173">
        <v>3.2</v>
      </c>
    </row>
    <row r="12" spans="1:18">
      <c r="B12" s="53" t="s">
        <v>312</v>
      </c>
      <c r="C12" s="172">
        <v>57.9</v>
      </c>
      <c r="D12" s="172">
        <v>2.7</v>
      </c>
      <c r="E12" s="172">
        <v>3.1</v>
      </c>
      <c r="F12" s="173">
        <v>26</v>
      </c>
      <c r="H12" s="53" t="s">
        <v>312</v>
      </c>
      <c r="I12" s="172">
        <v>56.6</v>
      </c>
      <c r="J12" s="172">
        <v>2.4</v>
      </c>
      <c r="K12" s="172">
        <v>1.1000000000000001</v>
      </c>
      <c r="L12" s="173">
        <v>28.2</v>
      </c>
      <c r="N12" s="53" t="s">
        <v>312</v>
      </c>
      <c r="O12" s="172">
        <v>57.5</v>
      </c>
      <c r="P12" s="172">
        <v>2.6</v>
      </c>
      <c r="Q12" s="172">
        <v>2.8</v>
      </c>
      <c r="R12" s="173">
        <v>26.4</v>
      </c>
    </row>
    <row r="13" spans="1:18">
      <c r="B13" s="53" t="s">
        <v>313</v>
      </c>
      <c r="C13" s="172">
        <v>16.100000000000001</v>
      </c>
      <c r="D13" s="172">
        <v>10.3</v>
      </c>
      <c r="E13" s="172">
        <v>15.7</v>
      </c>
      <c r="F13" s="173">
        <v>13.9</v>
      </c>
      <c r="H13" s="53" t="s">
        <v>313</v>
      </c>
      <c r="I13" s="172">
        <v>10.5</v>
      </c>
      <c r="J13" s="172">
        <v>2.7</v>
      </c>
      <c r="K13" s="172">
        <v>0.6</v>
      </c>
      <c r="L13" s="173">
        <v>6.1</v>
      </c>
      <c r="N13" s="53" t="s">
        <v>313</v>
      </c>
      <c r="O13" s="172">
        <v>15.2</v>
      </c>
      <c r="P13" s="172">
        <v>9.3000000000000007</v>
      </c>
      <c r="Q13" s="172">
        <v>13.5</v>
      </c>
      <c r="R13" s="173">
        <v>12.7</v>
      </c>
    </row>
    <row r="14" spans="1:18">
      <c r="B14" s="53" t="s">
        <v>314</v>
      </c>
      <c r="C14" s="172">
        <v>5.8</v>
      </c>
      <c r="D14" s="172">
        <v>36.4</v>
      </c>
      <c r="E14" s="172">
        <v>2.8</v>
      </c>
      <c r="F14" s="173">
        <v>16.8</v>
      </c>
      <c r="H14" s="53" t="s">
        <v>314</v>
      </c>
      <c r="I14" s="172">
        <v>24.1</v>
      </c>
      <c r="J14" s="172">
        <v>46.2</v>
      </c>
      <c r="K14" s="172">
        <v>1.7</v>
      </c>
      <c r="L14" s="173">
        <v>26.6</v>
      </c>
      <c r="N14" s="53" t="s">
        <v>314</v>
      </c>
      <c r="O14" s="172">
        <v>8.9</v>
      </c>
      <c r="P14" s="172">
        <v>37.799999999999997</v>
      </c>
      <c r="Q14" s="172">
        <v>2.6</v>
      </c>
      <c r="R14" s="173">
        <v>18.2</v>
      </c>
    </row>
    <row r="15" spans="1:18">
      <c r="B15" s="53" t="s">
        <v>315</v>
      </c>
      <c r="C15" s="172">
        <v>0.1</v>
      </c>
      <c r="D15" s="172">
        <v>20.2</v>
      </c>
      <c r="E15" s="172">
        <v>4</v>
      </c>
      <c r="F15" s="173">
        <v>8.4</v>
      </c>
      <c r="H15" s="53" t="s">
        <v>315</v>
      </c>
      <c r="I15" s="172">
        <v>0</v>
      </c>
      <c r="J15" s="172">
        <v>7.2</v>
      </c>
      <c r="K15" s="172">
        <v>1</v>
      </c>
      <c r="L15" s="173">
        <v>2.5</v>
      </c>
      <c r="N15" s="53" t="s">
        <v>315</v>
      </c>
      <c r="O15" s="172">
        <v>0</v>
      </c>
      <c r="P15" s="172">
        <v>18.5</v>
      </c>
      <c r="Q15" s="172">
        <v>3.6</v>
      </c>
      <c r="R15" s="173">
        <v>7.5</v>
      </c>
    </row>
    <row r="16" spans="1:18">
      <c r="B16" s="53" t="s">
        <v>316</v>
      </c>
      <c r="C16" s="172">
        <v>0.1</v>
      </c>
      <c r="D16" s="172">
        <v>24</v>
      </c>
      <c r="E16" s="172">
        <v>7.5</v>
      </c>
      <c r="F16" s="173">
        <v>10.6</v>
      </c>
      <c r="H16" s="53" t="s">
        <v>316</v>
      </c>
      <c r="I16" s="172">
        <v>2.2000000000000002</v>
      </c>
      <c r="J16" s="172">
        <v>38.299999999999997</v>
      </c>
      <c r="K16" s="172">
        <v>16.2</v>
      </c>
      <c r="L16" s="173">
        <v>16.5</v>
      </c>
      <c r="N16" s="53" t="s">
        <v>316</v>
      </c>
      <c r="O16" s="172">
        <v>0.5</v>
      </c>
      <c r="P16" s="172">
        <v>25.8</v>
      </c>
      <c r="Q16" s="172">
        <v>8.8000000000000007</v>
      </c>
      <c r="R16" s="173">
        <v>11.5</v>
      </c>
    </row>
    <row r="17" spans="2:18">
      <c r="B17" s="53" t="s">
        <v>317</v>
      </c>
      <c r="C17" s="172">
        <v>0</v>
      </c>
      <c r="D17" s="172">
        <v>0</v>
      </c>
      <c r="E17" s="172">
        <v>16</v>
      </c>
      <c r="F17" s="173">
        <v>3.2</v>
      </c>
      <c r="H17" s="53" t="s">
        <v>317</v>
      </c>
      <c r="I17" s="172">
        <v>0</v>
      </c>
      <c r="J17" s="172">
        <v>0</v>
      </c>
      <c r="K17" s="172">
        <v>24.9</v>
      </c>
      <c r="L17" s="173">
        <v>5</v>
      </c>
      <c r="N17" s="53" t="s">
        <v>317</v>
      </c>
      <c r="O17" s="172">
        <v>0</v>
      </c>
      <c r="P17" s="172">
        <v>0</v>
      </c>
      <c r="Q17" s="172">
        <v>17.3</v>
      </c>
      <c r="R17" s="173">
        <v>3.5</v>
      </c>
    </row>
    <row r="18" spans="2:18">
      <c r="B18" s="54" t="s">
        <v>318</v>
      </c>
      <c r="C18" s="174">
        <v>0.1</v>
      </c>
      <c r="D18" s="174">
        <v>0.2</v>
      </c>
      <c r="E18" s="174">
        <v>48.9</v>
      </c>
      <c r="F18" s="175">
        <v>9.9</v>
      </c>
      <c r="H18" s="54" t="s">
        <v>318</v>
      </c>
      <c r="I18" s="174">
        <v>1.2</v>
      </c>
      <c r="J18" s="174">
        <v>2.9</v>
      </c>
      <c r="K18" s="174">
        <v>54.5</v>
      </c>
      <c r="L18" s="175">
        <v>12.4</v>
      </c>
      <c r="N18" s="54" t="s">
        <v>318</v>
      </c>
      <c r="O18" s="174">
        <v>0.3</v>
      </c>
      <c r="P18" s="174">
        <v>0.6</v>
      </c>
      <c r="Q18" s="174">
        <v>49.7</v>
      </c>
      <c r="R18" s="175">
        <v>10.3</v>
      </c>
    </row>
    <row r="19" spans="2:18" ht="7.5" customHeight="1"/>
    <row r="20" spans="2:18">
      <c r="B20" s="55" t="s">
        <v>171</v>
      </c>
      <c r="C20" s="176">
        <f>ROUND(SUM(C9:C18),1)</f>
        <v>100</v>
      </c>
      <c r="D20" s="176">
        <f>ROUND(SUM(D9:D18),1)</f>
        <v>100</v>
      </c>
      <c r="E20" s="176">
        <f>ROUND(SUM(E9:E18),1)</f>
        <v>100</v>
      </c>
      <c r="F20" s="177">
        <f>ROUND(SUM(F9:F18),1)</f>
        <v>100</v>
      </c>
      <c r="H20" s="55" t="s">
        <v>171</v>
      </c>
      <c r="I20" s="176">
        <f>ROUND(SUM(I9:I18),1)</f>
        <v>100</v>
      </c>
      <c r="J20" s="176">
        <f>ROUND(SUM(J9:J18),1)</f>
        <v>100</v>
      </c>
      <c r="K20" s="176">
        <f>ROUND(SUM(K9:K18),1)</f>
        <v>100</v>
      </c>
      <c r="L20" s="177">
        <f>ROUND(SUM(L9:L18),1)</f>
        <v>100</v>
      </c>
      <c r="N20" s="55" t="s">
        <v>171</v>
      </c>
      <c r="O20" s="176">
        <f>ROUND(SUM(O9:O18),1)</f>
        <v>100</v>
      </c>
      <c r="P20" s="176">
        <f>ROUND(SUM(P9:P18),1)</f>
        <v>100</v>
      </c>
      <c r="Q20" s="176">
        <f>ROUND(SUM(Q9:Q18),1)</f>
        <v>100</v>
      </c>
      <c r="R20" s="177">
        <f>ROUND(SUM(R9:R18),1)</f>
        <v>100</v>
      </c>
    </row>
  </sheetData>
  <mergeCells count="5">
    <mergeCell ref="B7:F7"/>
    <mergeCell ref="H7:L7"/>
    <mergeCell ref="N7:R7"/>
    <mergeCell ref="B5:R5"/>
    <mergeCell ref="A4:R4"/>
  </mergeCells>
  <conditionalFormatting sqref="C9:C18">
    <cfRule type="colorScale" priority="1">
      <colorScale>
        <cfvo type="min"/>
        <cfvo type="max"/>
        <color rgb="FFFCFCFF"/>
        <color rgb="FFAD84C6"/>
      </colorScale>
    </cfRule>
  </conditionalFormatting>
  <conditionalFormatting sqref="D9:D18">
    <cfRule type="colorScale" priority="2">
      <colorScale>
        <cfvo type="min"/>
        <cfvo type="max"/>
        <color rgb="FFFCFCFF"/>
        <color rgb="FFAD84C6"/>
      </colorScale>
    </cfRule>
  </conditionalFormatting>
  <conditionalFormatting sqref="E9:E18">
    <cfRule type="colorScale" priority="3">
      <colorScale>
        <cfvo type="min"/>
        <cfvo type="max"/>
        <color rgb="FFFCFCFF"/>
        <color rgb="FFAD84C6"/>
      </colorScale>
    </cfRule>
  </conditionalFormatting>
  <conditionalFormatting sqref="I9:I18">
    <cfRule type="colorScale" priority="4">
      <colorScale>
        <cfvo type="min"/>
        <cfvo type="max"/>
        <color rgb="FFFCFCFF"/>
        <color rgb="FFAD84C6"/>
      </colorScale>
    </cfRule>
  </conditionalFormatting>
  <conditionalFormatting sqref="J9:J18">
    <cfRule type="colorScale" priority="5">
      <colorScale>
        <cfvo type="min"/>
        <cfvo type="max"/>
        <color rgb="FFFCFCFF"/>
        <color rgb="FFAD84C6"/>
      </colorScale>
    </cfRule>
  </conditionalFormatting>
  <conditionalFormatting sqref="K9:K18">
    <cfRule type="colorScale" priority="6">
      <colorScale>
        <cfvo type="min"/>
        <cfvo type="max"/>
        <color rgb="FFFCFCFF"/>
        <color rgb="FFAD84C6"/>
      </colorScale>
    </cfRule>
  </conditionalFormatting>
  <conditionalFormatting sqref="O9:O18">
    <cfRule type="colorScale" priority="7">
      <colorScale>
        <cfvo type="min"/>
        <cfvo type="max"/>
        <color rgb="FFFCFCFF"/>
        <color rgb="FFAD84C6"/>
      </colorScale>
    </cfRule>
  </conditionalFormatting>
  <conditionalFormatting sqref="P9:P18">
    <cfRule type="colorScale" priority="8">
      <colorScale>
        <cfvo type="min"/>
        <cfvo type="max"/>
        <color rgb="FFFCFCFF"/>
        <color rgb="FFAD84C6"/>
      </colorScale>
    </cfRule>
  </conditionalFormatting>
  <conditionalFormatting sqref="Q9:Q18">
    <cfRule type="colorScale" priority="9">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1" orientation="landscape"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319</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78">
        <v>17.45</v>
      </c>
      <c r="D11" s="124">
        <v>0.26</v>
      </c>
      <c r="E11" s="178">
        <v>49.2</v>
      </c>
      <c r="F11" s="124">
        <v>0.23</v>
      </c>
      <c r="G11" s="178">
        <v>74.58</v>
      </c>
      <c r="H11" s="124">
        <v>0.28000000000000003</v>
      </c>
    </row>
    <row r="12" spans="1:9">
      <c r="B12" s="111" t="s">
        <v>89</v>
      </c>
      <c r="C12" s="179">
        <v>10.68</v>
      </c>
      <c r="D12" s="125">
        <v>0.28000000000000003</v>
      </c>
      <c r="E12" s="179">
        <v>22.45</v>
      </c>
      <c r="F12" s="125">
        <v>0.24</v>
      </c>
      <c r="G12" s="179">
        <v>47.01</v>
      </c>
      <c r="H12" s="125">
        <v>0.14000000000000001</v>
      </c>
    </row>
    <row r="13" spans="1:9">
      <c r="B13" s="111" t="s">
        <v>90</v>
      </c>
      <c r="C13" s="179">
        <v>22.8</v>
      </c>
      <c r="D13" s="125">
        <v>0.23</v>
      </c>
      <c r="E13" s="179">
        <v>43.79</v>
      </c>
      <c r="F13" s="125">
        <v>0.17</v>
      </c>
      <c r="G13" s="179">
        <v>70.53</v>
      </c>
      <c r="H13" s="125">
        <v>0.13</v>
      </c>
    </row>
    <row r="14" spans="1:9">
      <c r="B14" s="111" t="s">
        <v>91</v>
      </c>
      <c r="C14" s="179">
        <v>23.85</v>
      </c>
      <c r="D14" s="125">
        <v>0.32</v>
      </c>
      <c r="E14" s="179">
        <v>31.83</v>
      </c>
      <c r="F14" s="125">
        <v>0.46</v>
      </c>
      <c r="G14" s="179">
        <v>36.01</v>
      </c>
      <c r="H14" s="125">
        <v>0.65</v>
      </c>
    </row>
    <row r="15" spans="1:9">
      <c r="B15" s="111" t="s">
        <v>92</v>
      </c>
      <c r="C15" s="179">
        <v>31.75</v>
      </c>
      <c r="D15" s="125">
        <v>0.39</v>
      </c>
      <c r="E15" s="179">
        <v>56.98</v>
      </c>
      <c r="F15" s="125">
        <v>0.22</v>
      </c>
      <c r="G15" s="179">
        <v>80.94</v>
      </c>
      <c r="H15" s="125">
        <v>0.23</v>
      </c>
    </row>
    <row r="16" spans="1:9">
      <c r="B16" s="111" t="s">
        <v>93</v>
      </c>
      <c r="C16" s="179">
        <v>23.24</v>
      </c>
      <c r="D16" s="125">
        <v>0.46</v>
      </c>
      <c r="E16" s="179">
        <v>37.72</v>
      </c>
      <c r="F16" s="125">
        <v>0.39</v>
      </c>
      <c r="G16" s="179">
        <v>45.01</v>
      </c>
      <c r="H16" s="125">
        <v>0.53</v>
      </c>
    </row>
    <row r="17" spans="2:8">
      <c r="B17" s="111" t="s">
        <v>94</v>
      </c>
      <c r="C17" s="179">
        <v>22.43</v>
      </c>
      <c r="D17" s="125">
        <v>0.2</v>
      </c>
      <c r="E17" s="179">
        <v>45.38</v>
      </c>
      <c r="F17" s="125">
        <v>0.15</v>
      </c>
      <c r="G17" s="179">
        <v>72.77</v>
      </c>
      <c r="H17" s="125">
        <v>0.12</v>
      </c>
    </row>
    <row r="18" spans="2:8">
      <c r="B18" s="111" t="s">
        <v>95</v>
      </c>
      <c r="C18" s="179">
        <v>19.399999999999999</v>
      </c>
      <c r="D18" s="125">
        <v>0.44</v>
      </c>
      <c r="E18" s="179">
        <v>29.91</v>
      </c>
      <c r="F18" s="125">
        <v>0.57999999999999996</v>
      </c>
      <c r="G18" s="179">
        <v>38.21</v>
      </c>
      <c r="H18" s="125">
        <v>0.62</v>
      </c>
    </row>
    <row r="19" spans="2:8">
      <c r="B19" s="111" t="s">
        <v>96</v>
      </c>
      <c r="C19" s="179">
        <v>20.59</v>
      </c>
      <c r="D19" s="125">
        <v>0.32</v>
      </c>
      <c r="E19" s="179">
        <v>28.58</v>
      </c>
      <c r="F19" s="125">
        <v>0.52</v>
      </c>
      <c r="G19" s="179">
        <v>35.9</v>
      </c>
      <c r="H19" s="125">
        <v>0.63</v>
      </c>
    </row>
    <row r="20" spans="2:8">
      <c r="B20" s="111" t="s">
        <v>97</v>
      </c>
      <c r="C20" s="179">
        <v>20.16</v>
      </c>
      <c r="D20" s="125">
        <v>0.1</v>
      </c>
      <c r="E20" s="179">
        <v>34.22</v>
      </c>
      <c r="F20" s="125">
        <v>0.19</v>
      </c>
      <c r="G20" s="179">
        <v>59.32</v>
      </c>
      <c r="H20" s="125">
        <v>0.17</v>
      </c>
    </row>
    <row r="21" spans="2:8">
      <c r="B21" s="111" t="s">
        <v>98</v>
      </c>
      <c r="C21" s="179">
        <v>22.52</v>
      </c>
      <c r="D21" s="125">
        <v>0.28000000000000003</v>
      </c>
      <c r="E21" s="179">
        <v>43.51</v>
      </c>
      <c r="F21" s="125">
        <v>0.22</v>
      </c>
      <c r="G21" s="179">
        <v>69.209999999999994</v>
      </c>
      <c r="H21" s="125">
        <v>0.2</v>
      </c>
    </row>
    <row r="22" spans="2:8">
      <c r="B22" s="111" t="s">
        <v>99</v>
      </c>
      <c r="C22" s="179">
        <v>29.96</v>
      </c>
      <c r="D22" s="125">
        <v>0.37</v>
      </c>
      <c r="E22" s="179">
        <v>54.91</v>
      </c>
      <c r="F22" s="125">
        <v>0.23</v>
      </c>
      <c r="G22" s="179">
        <v>83.14</v>
      </c>
      <c r="H22" s="125">
        <v>0.17</v>
      </c>
    </row>
    <row r="23" spans="2:8">
      <c r="B23" s="111" t="s">
        <v>100</v>
      </c>
      <c r="C23" s="179">
        <v>24.13</v>
      </c>
      <c r="D23" s="125">
        <v>0.21</v>
      </c>
      <c r="E23" s="179">
        <v>40.89</v>
      </c>
      <c r="F23" s="125">
        <v>0.33</v>
      </c>
      <c r="G23" s="179">
        <v>59.47</v>
      </c>
      <c r="H23" s="125">
        <v>0.4</v>
      </c>
    </row>
    <row r="24" spans="2:8">
      <c r="B24" s="111" t="s">
        <v>101</v>
      </c>
      <c r="C24" s="179">
        <v>23.24</v>
      </c>
      <c r="D24" s="125">
        <v>0.33</v>
      </c>
      <c r="E24" s="179">
        <v>43</v>
      </c>
      <c r="F24" s="125">
        <v>0.28000000000000003</v>
      </c>
      <c r="G24" s="179">
        <v>72.959999999999994</v>
      </c>
      <c r="H24" s="125">
        <v>0.22</v>
      </c>
    </row>
    <row r="25" spans="2:8">
      <c r="B25" s="111" t="s">
        <v>102</v>
      </c>
      <c r="C25" s="179">
        <v>54.23</v>
      </c>
      <c r="D25" s="125">
        <v>1</v>
      </c>
      <c r="E25" s="179">
        <v>88.79</v>
      </c>
      <c r="F25" s="125">
        <v>0.67</v>
      </c>
      <c r="G25" s="179">
        <v>100.22</v>
      </c>
      <c r="H25" s="125">
        <v>0.56999999999999995</v>
      </c>
    </row>
    <row r="26" spans="2:8">
      <c r="B26" s="111" t="s">
        <v>103</v>
      </c>
      <c r="C26" s="179">
        <v>19.84</v>
      </c>
      <c r="D26" s="125">
        <v>0.61</v>
      </c>
      <c r="E26" s="179">
        <v>26.86</v>
      </c>
      <c r="F26" s="125">
        <v>0.64</v>
      </c>
      <c r="G26" s="179">
        <v>31.73</v>
      </c>
      <c r="H26" s="125">
        <v>0.66</v>
      </c>
    </row>
    <row r="27" spans="2:8">
      <c r="B27" s="111" t="s">
        <v>104</v>
      </c>
      <c r="C27" s="179">
        <v>21.27</v>
      </c>
      <c r="D27" s="125">
        <v>0.43</v>
      </c>
      <c r="E27" s="179">
        <v>31.64</v>
      </c>
      <c r="F27" s="125">
        <v>0.49</v>
      </c>
      <c r="G27" s="179">
        <v>43.77</v>
      </c>
      <c r="H27" s="125">
        <v>0.48</v>
      </c>
    </row>
    <row r="28" spans="2:8">
      <c r="B28" s="111" t="s">
        <v>105</v>
      </c>
      <c r="C28" s="179">
        <v>20.25</v>
      </c>
      <c r="D28" s="125">
        <v>0.08</v>
      </c>
      <c r="E28" s="179">
        <v>45.1</v>
      </c>
      <c r="F28" s="125">
        <v>0.03</v>
      </c>
      <c r="G28" s="179">
        <v>70.489999999999995</v>
      </c>
      <c r="H28" s="125">
        <v>0.04</v>
      </c>
    </row>
    <row r="29" spans="2:8">
      <c r="B29" s="115" t="s">
        <v>106</v>
      </c>
      <c r="C29" s="180">
        <v>25.91</v>
      </c>
      <c r="D29" s="126">
        <v>0.31</v>
      </c>
      <c r="E29" s="180">
        <v>52.77</v>
      </c>
      <c r="F29" s="126">
        <v>0.18</v>
      </c>
      <c r="G29" s="180">
        <v>82.11</v>
      </c>
      <c r="H29" s="126">
        <v>0.15</v>
      </c>
    </row>
    <row r="30" spans="2:8" ht="8" customHeight="1"/>
    <row r="31" spans="2:8">
      <c r="B31" s="119" t="s">
        <v>49</v>
      </c>
      <c r="C31" s="103">
        <v>20.88</v>
      </c>
      <c r="D31" s="137">
        <v>0.44</v>
      </c>
      <c r="E31" s="103">
        <v>44.77</v>
      </c>
      <c r="F31" s="137">
        <v>0.34</v>
      </c>
      <c r="G31" s="103">
        <v>67.349999999999994</v>
      </c>
      <c r="H31" s="137">
        <v>0.37</v>
      </c>
    </row>
    <row r="33" spans="2:8">
      <c r="B33" s="267" t="s">
        <v>322</v>
      </c>
      <c r="C33" s="202"/>
      <c r="D33" s="202"/>
      <c r="E33" s="202"/>
      <c r="F33" s="202"/>
      <c r="G33" s="202"/>
      <c r="H33" s="202"/>
    </row>
    <row r="34" spans="2:8" ht="50" customHeight="1">
      <c r="B34" s="244" t="s">
        <v>323</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324</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78">
        <v>17.45</v>
      </c>
      <c r="D11" s="124">
        <v>0.26</v>
      </c>
      <c r="E11" s="178">
        <v>49.2</v>
      </c>
      <c r="F11" s="124">
        <v>0.23</v>
      </c>
      <c r="G11" s="178">
        <v>74.58</v>
      </c>
      <c r="H11" s="124">
        <v>0.28000000000000003</v>
      </c>
    </row>
    <row r="12" spans="1:9">
      <c r="B12" s="111" t="s">
        <v>89</v>
      </c>
      <c r="C12" s="179">
        <v>10.68</v>
      </c>
      <c r="D12" s="125">
        <v>0.28000000000000003</v>
      </c>
      <c r="E12" s="179">
        <v>22.45</v>
      </c>
      <c r="F12" s="125">
        <v>0.24</v>
      </c>
      <c r="G12" s="179">
        <v>47.01</v>
      </c>
      <c r="H12" s="125">
        <v>0.14000000000000001</v>
      </c>
    </row>
    <row r="13" spans="1:9">
      <c r="B13" s="111" t="s">
        <v>90</v>
      </c>
      <c r="C13" s="179">
        <v>22.79</v>
      </c>
      <c r="D13" s="125">
        <v>0.23</v>
      </c>
      <c r="E13" s="179">
        <v>43.66</v>
      </c>
      <c r="F13" s="125">
        <v>0.16</v>
      </c>
      <c r="G13" s="179">
        <v>70.45</v>
      </c>
      <c r="H13" s="125">
        <v>0.12</v>
      </c>
    </row>
    <row r="14" spans="1:9">
      <c r="B14" s="111" t="s">
        <v>91</v>
      </c>
      <c r="C14" s="179">
        <v>23.85</v>
      </c>
      <c r="D14" s="125">
        <v>0.32</v>
      </c>
      <c r="E14" s="179">
        <v>31.83</v>
      </c>
      <c r="F14" s="125">
        <v>0.46</v>
      </c>
      <c r="G14" s="179">
        <v>36.01</v>
      </c>
      <c r="H14" s="125">
        <v>0.65</v>
      </c>
    </row>
    <row r="15" spans="1:9">
      <c r="B15" s="111" t="s">
        <v>92</v>
      </c>
      <c r="C15" s="179">
        <v>26.64</v>
      </c>
      <c r="D15" s="125">
        <v>0.34</v>
      </c>
      <c r="E15" s="179">
        <v>44.92</v>
      </c>
      <c r="F15" s="125">
        <v>0.45</v>
      </c>
      <c r="G15" s="179">
        <v>64.290000000000006</v>
      </c>
      <c r="H15" s="125">
        <v>0.5</v>
      </c>
    </row>
    <row r="16" spans="1:9">
      <c r="B16" s="111" t="s">
        <v>93</v>
      </c>
      <c r="C16" s="179">
        <v>23.24</v>
      </c>
      <c r="D16" s="125">
        <v>0.46</v>
      </c>
      <c r="E16" s="179">
        <v>37.72</v>
      </c>
      <c r="F16" s="125">
        <v>0.39</v>
      </c>
      <c r="G16" s="179">
        <v>45.01</v>
      </c>
      <c r="H16" s="125">
        <v>0.53</v>
      </c>
    </row>
    <row r="17" spans="2:8">
      <c r="B17" s="111" t="s">
        <v>94</v>
      </c>
      <c r="C17" s="179">
        <v>22.52</v>
      </c>
      <c r="D17" s="125">
        <v>0.21</v>
      </c>
      <c r="E17" s="179">
        <v>45.16</v>
      </c>
      <c r="F17" s="125">
        <v>0.16</v>
      </c>
      <c r="G17" s="179">
        <v>72.930000000000007</v>
      </c>
      <c r="H17" s="125">
        <v>0.12</v>
      </c>
    </row>
    <row r="18" spans="2:8">
      <c r="B18" s="111" t="s">
        <v>95</v>
      </c>
      <c r="C18" s="179">
        <v>19.57</v>
      </c>
      <c r="D18" s="125">
        <v>0.44</v>
      </c>
      <c r="E18" s="179">
        <v>29.89</v>
      </c>
      <c r="F18" s="125">
        <v>0.57999999999999996</v>
      </c>
      <c r="G18" s="179">
        <v>37.4</v>
      </c>
      <c r="H18" s="125">
        <v>0.63</v>
      </c>
    </row>
    <row r="19" spans="2:8">
      <c r="B19" s="111" t="s">
        <v>96</v>
      </c>
      <c r="C19" s="179">
        <v>21.09</v>
      </c>
      <c r="D19" s="125">
        <v>0.3</v>
      </c>
      <c r="E19" s="179">
        <v>27.16</v>
      </c>
      <c r="F19" s="125">
        <v>0.52</v>
      </c>
      <c r="G19" s="179">
        <v>32.64</v>
      </c>
      <c r="H19" s="125">
        <v>0.61</v>
      </c>
    </row>
    <row r="20" spans="2:8">
      <c r="B20" s="111" t="s">
        <v>97</v>
      </c>
      <c r="C20" s="179">
        <v>20.13</v>
      </c>
      <c r="D20" s="125">
        <v>0.08</v>
      </c>
      <c r="E20" s="179">
        <v>33.94</v>
      </c>
      <c r="F20" s="125">
        <v>0.19</v>
      </c>
      <c r="G20" s="179">
        <v>58.41</v>
      </c>
      <c r="H20" s="125">
        <v>0.15</v>
      </c>
    </row>
    <row r="21" spans="2:8">
      <c r="B21" s="111" t="s">
        <v>98</v>
      </c>
      <c r="C21" s="179">
        <v>23.2</v>
      </c>
      <c r="D21" s="125">
        <v>0.34</v>
      </c>
      <c r="E21" s="179">
        <v>46.79</v>
      </c>
      <c r="F21" s="125">
        <v>0.3</v>
      </c>
      <c r="G21" s="179">
        <v>74.33</v>
      </c>
      <c r="H21" s="125">
        <v>0.39</v>
      </c>
    </row>
    <row r="22" spans="2:8">
      <c r="B22" s="111" t="s">
        <v>99</v>
      </c>
      <c r="C22" s="179">
        <v>28.08</v>
      </c>
      <c r="D22" s="125">
        <v>0.41</v>
      </c>
      <c r="E22" s="179">
        <v>53.15</v>
      </c>
      <c r="F22" s="125">
        <v>0.24</v>
      </c>
      <c r="G22" s="179">
        <v>82.26</v>
      </c>
      <c r="H22" s="125">
        <v>0.18</v>
      </c>
    </row>
    <row r="23" spans="2:8">
      <c r="B23" s="111" t="s">
        <v>100</v>
      </c>
      <c r="C23" s="179">
        <v>23.7</v>
      </c>
      <c r="D23" s="125">
        <v>0.19</v>
      </c>
      <c r="E23" s="179">
        <v>39.86</v>
      </c>
      <c r="F23" s="125">
        <v>0.33</v>
      </c>
      <c r="G23" s="179">
        <v>57.08</v>
      </c>
      <c r="H23" s="125">
        <v>0.4</v>
      </c>
    </row>
    <row r="24" spans="2:8">
      <c r="B24" s="111" t="s">
        <v>101</v>
      </c>
      <c r="C24" s="179">
        <v>23.24</v>
      </c>
      <c r="D24" s="125">
        <v>0.33</v>
      </c>
      <c r="E24" s="179">
        <v>43</v>
      </c>
      <c r="F24" s="125">
        <v>0.28000000000000003</v>
      </c>
      <c r="G24" s="179">
        <v>72.959999999999994</v>
      </c>
      <c r="H24" s="125">
        <v>0.22</v>
      </c>
    </row>
    <row r="25" spans="2:8">
      <c r="B25" s="111" t="s">
        <v>102</v>
      </c>
      <c r="C25" s="179">
        <v>13.88</v>
      </c>
      <c r="D25" s="125">
        <v>0.63</v>
      </c>
      <c r="E25" s="179">
        <v>17.41</v>
      </c>
      <c r="F25" s="125">
        <v>0.64</v>
      </c>
      <c r="G25" s="179">
        <v>21.09</v>
      </c>
      <c r="H25" s="125">
        <v>0.63</v>
      </c>
    </row>
    <row r="26" spans="2:8">
      <c r="B26" s="111" t="s">
        <v>103</v>
      </c>
      <c r="C26" s="179">
        <v>19.84</v>
      </c>
      <c r="D26" s="125">
        <v>0.61</v>
      </c>
      <c r="E26" s="179">
        <v>26.86</v>
      </c>
      <c r="F26" s="125">
        <v>0.64</v>
      </c>
      <c r="G26" s="179">
        <v>31.73</v>
      </c>
      <c r="H26" s="125">
        <v>0.66</v>
      </c>
    </row>
    <row r="27" spans="2:8">
      <c r="B27" s="111" t="s">
        <v>104</v>
      </c>
      <c r="C27" s="179">
        <v>21.27</v>
      </c>
      <c r="D27" s="125">
        <v>0.43</v>
      </c>
      <c r="E27" s="179">
        <v>31.64</v>
      </c>
      <c r="F27" s="125">
        <v>0.49</v>
      </c>
      <c r="G27" s="179">
        <v>43.51</v>
      </c>
      <c r="H27" s="125">
        <v>0.47</v>
      </c>
    </row>
    <row r="28" spans="2:8">
      <c r="B28" s="111" t="s">
        <v>105</v>
      </c>
      <c r="C28" s="179">
        <v>20.25</v>
      </c>
      <c r="D28" s="125">
        <v>0.08</v>
      </c>
      <c r="E28" s="179">
        <v>45.1</v>
      </c>
      <c r="F28" s="125">
        <v>0.03</v>
      </c>
      <c r="G28" s="179">
        <v>70.489999999999995</v>
      </c>
      <c r="H28" s="125">
        <v>0.04</v>
      </c>
    </row>
    <row r="29" spans="2:8">
      <c r="B29" s="115" t="s">
        <v>106</v>
      </c>
      <c r="C29" s="180">
        <v>25.93</v>
      </c>
      <c r="D29" s="126">
        <v>0.31</v>
      </c>
      <c r="E29" s="180">
        <v>52.82</v>
      </c>
      <c r="F29" s="126">
        <v>0.18</v>
      </c>
      <c r="G29" s="180">
        <v>82.11</v>
      </c>
      <c r="H29" s="126">
        <v>0.15</v>
      </c>
    </row>
    <row r="30" spans="2:8" ht="8" customHeight="1"/>
    <row r="31" spans="2:8">
      <c r="B31" s="119" t="s">
        <v>49</v>
      </c>
      <c r="C31" s="103">
        <v>19.8</v>
      </c>
      <c r="D31" s="137">
        <v>0.34</v>
      </c>
      <c r="E31" s="103">
        <v>43.91</v>
      </c>
      <c r="F31" s="137">
        <v>0.33</v>
      </c>
      <c r="G31" s="103">
        <v>65.55</v>
      </c>
      <c r="H31" s="137">
        <v>0.38</v>
      </c>
    </row>
    <row r="33" spans="2:8">
      <c r="B33" s="267" t="s">
        <v>322</v>
      </c>
      <c r="C33" s="202"/>
      <c r="D33" s="202"/>
      <c r="E33" s="202"/>
      <c r="F33" s="202"/>
      <c r="G33" s="202"/>
      <c r="H33" s="202"/>
    </row>
    <row r="34" spans="2:8" ht="50" customHeight="1">
      <c r="B34" s="244" t="s">
        <v>323</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325</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81" t="s">
        <v>82</v>
      </c>
      <c r="D11" s="182" t="s">
        <v>82</v>
      </c>
      <c r="E11" s="181" t="s">
        <v>82</v>
      </c>
      <c r="F11" s="182" t="s">
        <v>82</v>
      </c>
      <c r="G11" s="181" t="s">
        <v>82</v>
      </c>
      <c r="H11" s="182" t="s">
        <v>82</v>
      </c>
    </row>
    <row r="12" spans="1:9">
      <c r="B12" s="111" t="s">
        <v>89</v>
      </c>
      <c r="C12" s="183" t="s">
        <v>82</v>
      </c>
      <c r="D12" s="184" t="s">
        <v>82</v>
      </c>
      <c r="E12" s="183" t="s">
        <v>82</v>
      </c>
      <c r="F12" s="184" t="s">
        <v>82</v>
      </c>
      <c r="G12" s="183" t="s">
        <v>82</v>
      </c>
      <c r="H12" s="184" t="s">
        <v>82</v>
      </c>
    </row>
    <row r="13" spans="1:9">
      <c r="B13" s="111" t="s">
        <v>90</v>
      </c>
      <c r="C13" s="179">
        <v>23.21</v>
      </c>
      <c r="D13" s="125">
        <v>0.28000000000000003</v>
      </c>
      <c r="E13" s="179">
        <v>46.09</v>
      </c>
      <c r="F13" s="125">
        <v>0.17</v>
      </c>
      <c r="G13" s="179">
        <v>71.459999999999994</v>
      </c>
      <c r="H13" s="125">
        <v>0.14000000000000001</v>
      </c>
    </row>
    <row r="14" spans="1:9">
      <c r="B14" s="111" t="s">
        <v>91</v>
      </c>
      <c r="C14" s="183" t="s">
        <v>82</v>
      </c>
      <c r="D14" s="184" t="s">
        <v>82</v>
      </c>
      <c r="E14" s="183" t="s">
        <v>82</v>
      </c>
      <c r="F14" s="184" t="s">
        <v>82</v>
      </c>
      <c r="G14" s="183" t="s">
        <v>82</v>
      </c>
      <c r="H14" s="184" t="s">
        <v>82</v>
      </c>
    </row>
    <row r="15" spans="1:9">
      <c r="B15" s="111" t="s">
        <v>92</v>
      </c>
      <c r="C15" s="179">
        <v>32.159999999999997</v>
      </c>
      <c r="D15" s="125">
        <v>0.39</v>
      </c>
      <c r="E15" s="179">
        <v>58.01</v>
      </c>
      <c r="F15" s="125">
        <v>0.18</v>
      </c>
      <c r="G15" s="179">
        <v>82.98</v>
      </c>
      <c r="H15" s="125">
        <v>0.18</v>
      </c>
    </row>
    <row r="16" spans="1:9">
      <c r="B16" s="111" t="s">
        <v>93</v>
      </c>
      <c r="C16" s="183" t="s">
        <v>82</v>
      </c>
      <c r="D16" s="184" t="s">
        <v>82</v>
      </c>
      <c r="E16" s="183" t="s">
        <v>82</v>
      </c>
      <c r="F16" s="184" t="s">
        <v>82</v>
      </c>
      <c r="G16" s="183" t="s">
        <v>82</v>
      </c>
      <c r="H16" s="184" t="s">
        <v>82</v>
      </c>
    </row>
    <row r="17" spans="2:8">
      <c r="B17" s="111" t="s">
        <v>94</v>
      </c>
      <c r="C17" s="179">
        <v>22.06</v>
      </c>
      <c r="D17" s="125">
        <v>0.14000000000000001</v>
      </c>
      <c r="E17" s="179">
        <v>46.34</v>
      </c>
      <c r="F17" s="125">
        <v>0.11</v>
      </c>
      <c r="G17" s="179">
        <v>72.239999999999995</v>
      </c>
      <c r="H17" s="125">
        <v>0.12</v>
      </c>
    </row>
    <row r="18" spans="2:8">
      <c r="B18" s="111" t="s">
        <v>95</v>
      </c>
      <c r="C18" s="179">
        <v>17.61</v>
      </c>
      <c r="D18" s="125">
        <v>0.46</v>
      </c>
      <c r="E18" s="179">
        <v>30.14</v>
      </c>
      <c r="F18" s="125">
        <v>0.53</v>
      </c>
      <c r="G18" s="179">
        <v>49.23</v>
      </c>
      <c r="H18" s="125">
        <v>0.51</v>
      </c>
    </row>
    <row r="19" spans="2:8">
      <c r="B19" s="111" t="s">
        <v>96</v>
      </c>
      <c r="C19" s="179">
        <v>18.489999999999998</v>
      </c>
      <c r="D19" s="125">
        <v>0.41</v>
      </c>
      <c r="E19" s="179">
        <v>43.5</v>
      </c>
      <c r="F19" s="125">
        <v>0.34</v>
      </c>
      <c r="G19" s="179">
        <v>75.27</v>
      </c>
      <c r="H19" s="125">
        <v>0.2</v>
      </c>
    </row>
    <row r="20" spans="2:8">
      <c r="B20" s="111" t="s">
        <v>97</v>
      </c>
      <c r="C20" s="179">
        <v>20.170000000000002</v>
      </c>
      <c r="D20" s="125">
        <v>0.11</v>
      </c>
      <c r="E20" s="179">
        <v>34.36</v>
      </c>
      <c r="F20" s="125">
        <v>0.19</v>
      </c>
      <c r="G20" s="179">
        <v>59.71</v>
      </c>
      <c r="H20" s="125">
        <v>0.18</v>
      </c>
    </row>
    <row r="21" spans="2:8">
      <c r="B21" s="111" t="s">
        <v>98</v>
      </c>
      <c r="C21" s="179">
        <v>22.47</v>
      </c>
      <c r="D21" s="125">
        <v>0.28000000000000003</v>
      </c>
      <c r="E21" s="179">
        <v>43.31</v>
      </c>
      <c r="F21" s="125">
        <v>0.22</v>
      </c>
      <c r="G21" s="179">
        <v>68.989999999999995</v>
      </c>
      <c r="H21" s="125">
        <v>0.18</v>
      </c>
    </row>
    <row r="22" spans="2:8">
      <c r="B22" s="111" t="s">
        <v>99</v>
      </c>
      <c r="C22" s="179">
        <v>34.25</v>
      </c>
      <c r="D22" s="125">
        <v>0.27</v>
      </c>
      <c r="E22" s="179">
        <v>61.64</v>
      </c>
      <c r="F22" s="125">
        <v>0.12</v>
      </c>
      <c r="G22" s="179">
        <v>90.39</v>
      </c>
      <c r="H22" s="125">
        <v>0.1</v>
      </c>
    </row>
    <row r="23" spans="2:8">
      <c r="B23" s="111" t="s">
        <v>100</v>
      </c>
      <c r="C23" s="179">
        <v>31.91</v>
      </c>
      <c r="D23" s="125">
        <v>0.24</v>
      </c>
      <c r="E23" s="179">
        <v>61.26</v>
      </c>
      <c r="F23" s="125">
        <v>0.11</v>
      </c>
      <c r="G23" s="179">
        <v>88.68</v>
      </c>
      <c r="H23" s="125">
        <v>0.11</v>
      </c>
    </row>
    <row r="24" spans="2:8">
      <c r="B24" s="111" t="s">
        <v>101</v>
      </c>
      <c r="C24" s="179">
        <v>20.5</v>
      </c>
      <c r="D24" s="125">
        <v>0.03</v>
      </c>
      <c r="E24" s="183" t="s">
        <v>82</v>
      </c>
      <c r="F24" s="184" t="s">
        <v>82</v>
      </c>
      <c r="G24" s="183" t="s">
        <v>82</v>
      </c>
      <c r="H24" s="184" t="s">
        <v>82</v>
      </c>
    </row>
    <row r="25" spans="2:8">
      <c r="B25" s="111" t="s">
        <v>102</v>
      </c>
      <c r="C25" s="179">
        <v>105.27</v>
      </c>
      <c r="D25" s="125">
        <v>0.41</v>
      </c>
      <c r="E25" s="179">
        <v>125.04</v>
      </c>
      <c r="F25" s="125">
        <v>0.3</v>
      </c>
      <c r="G25" s="179">
        <v>128.68</v>
      </c>
      <c r="H25" s="125">
        <v>0.28999999999999998</v>
      </c>
    </row>
    <row r="26" spans="2:8">
      <c r="B26" s="111" t="s">
        <v>103</v>
      </c>
      <c r="C26" s="183" t="s">
        <v>82</v>
      </c>
      <c r="D26" s="184" t="s">
        <v>82</v>
      </c>
      <c r="E26" s="183" t="s">
        <v>82</v>
      </c>
      <c r="F26" s="184" t="s">
        <v>82</v>
      </c>
      <c r="G26" s="183" t="s">
        <v>82</v>
      </c>
      <c r="H26" s="184" t="s">
        <v>82</v>
      </c>
    </row>
    <row r="27" spans="2:8">
      <c r="B27" s="111" t="s">
        <v>104</v>
      </c>
      <c r="C27" s="183" t="s">
        <v>82</v>
      </c>
      <c r="D27" s="184" t="s">
        <v>82</v>
      </c>
      <c r="E27" s="183" t="s">
        <v>82</v>
      </c>
      <c r="F27" s="184" t="s">
        <v>82</v>
      </c>
      <c r="G27" s="179">
        <v>173</v>
      </c>
      <c r="H27" s="125">
        <v>0</v>
      </c>
    </row>
    <row r="28" spans="2:8">
      <c r="B28" s="111" t="s">
        <v>105</v>
      </c>
      <c r="C28" s="183" t="s">
        <v>82</v>
      </c>
      <c r="D28" s="184" t="s">
        <v>82</v>
      </c>
      <c r="E28" s="183" t="s">
        <v>82</v>
      </c>
      <c r="F28" s="184" t="s">
        <v>82</v>
      </c>
      <c r="G28" s="183" t="s">
        <v>82</v>
      </c>
      <c r="H28" s="184" t="s">
        <v>82</v>
      </c>
    </row>
    <row r="29" spans="2:8">
      <c r="B29" s="115" t="s">
        <v>106</v>
      </c>
      <c r="C29" s="180">
        <v>20</v>
      </c>
      <c r="D29" s="126">
        <v>0</v>
      </c>
      <c r="E29" s="180">
        <v>45</v>
      </c>
      <c r="F29" s="126">
        <v>0</v>
      </c>
      <c r="G29" s="185" t="s">
        <v>82</v>
      </c>
      <c r="H29" s="186" t="s">
        <v>82</v>
      </c>
    </row>
    <row r="30" spans="2:8" ht="8" customHeight="1"/>
    <row r="31" spans="2:8">
      <c r="B31" s="119" t="s">
        <v>49</v>
      </c>
      <c r="C31" s="103">
        <v>26.27</v>
      </c>
      <c r="D31" s="137">
        <v>0.57999999999999996</v>
      </c>
      <c r="E31" s="103">
        <v>50.63</v>
      </c>
      <c r="F31" s="137">
        <v>0.39</v>
      </c>
      <c r="G31" s="103">
        <v>77.69</v>
      </c>
      <c r="H31" s="137">
        <v>0.25</v>
      </c>
    </row>
    <row r="33" spans="2:8">
      <c r="B33" s="267" t="s">
        <v>322</v>
      </c>
      <c r="C33" s="202"/>
      <c r="D33" s="202"/>
      <c r="E33" s="202"/>
      <c r="F33" s="202"/>
      <c r="G33" s="202"/>
      <c r="H33" s="202"/>
    </row>
    <row r="34" spans="2:8" ht="50" customHeight="1">
      <c r="B34" s="244" t="s">
        <v>323</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B3:V19"/>
  <sheetViews>
    <sheetView showGridLines="0" workbookViewId="0"/>
  </sheetViews>
  <sheetFormatPr baseColWidth="10" defaultColWidth="8.7265625" defaultRowHeight="14.5"/>
  <cols>
    <col min="1" max="1" width="1" customWidth="1"/>
    <col min="2" max="2" width="13" customWidth="1"/>
    <col min="7" max="7" width="1" customWidth="1"/>
    <col min="8" max="8" width="13" customWidth="1"/>
    <col min="13" max="13" width="1" customWidth="1"/>
    <col min="14" max="14" width="13" customWidth="1"/>
  </cols>
  <sheetData>
    <row r="3" spans="2:22" ht="40" customHeight="1"/>
    <row r="4" spans="2:22" ht="25" customHeight="1">
      <c r="B4" s="201" t="s">
        <v>326</v>
      </c>
      <c r="C4" s="202"/>
      <c r="D4" s="202"/>
      <c r="E4" s="202"/>
      <c r="F4" s="202"/>
      <c r="G4" s="202"/>
      <c r="H4" s="202"/>
      <c r="I4" s="202"/>
      <c r="J4" s="202"/>
      <c r="K4" s="202"/>
      <c r="L4" s="202"/>
      <c r="M4" s="202"/>
      <c r="N4" s="202"/>
      <c r="O4" s="202"/>
      <c r="P4" s="202"/>
      <c r="Q4" s="202"/>
      <c r="R4" s="202"/>
      <c r="S4" s="202"/>
      <c r="T4" s="202"/>
      <c r="U4" s="202"/>
      <c r="V4" s="202"/>
    </row>
    <row r="5" spans="2:22" ht="18" customHeight="1">
      <c r="B5" s="203" t="s">
        <v>113</v>
      </c>
      <c r="C5" s="202"/>
      <c r="D5" s="202"/>
      <c r="E5" s="202"/>
      <c r="F5" s="202"/>
      <c r="G5" s="202"/>
      <c r="H5" s="202"/>
      <c r="I5" s="202"/>
      <c r="J5" s="202"/>
      <c r="K5" s="202"/>
      <c r="L5" s="202"/>
      <c r="M5" s="202"/>
      <c r="N5" s="202"/>
      <c r="O5" s="202"/>
      <c r="P5" s="202"/>
      <c r="Q5" s="202"/>
      <c r="R5" s="202"/>
      <c r="S5" s="202"/>
      <c r="T5" s="202"/>
      <c r="U5" s="202"/>
      <c r="V5" s="202"/>
    </row>
    <row r="7" spans="2:22" ht="22" customHeight="1">
      <c r="B7" s="263" t="s">
        <v>327</v>
      </c>
      <c r="C7" s="265"/>
      <c r="D7" s="265"/>
      <c r="E7" s="265"/>
      <c r="F7" s="229"/>
      <c r="H7" s="263" t="s">
        <v>328</v>
      </c>
      <c r="I7" s="265"/>
      <c r="J7" s="265"/>
      <c r="K7" s="265"/>
      <c r="L7" s="229"/>
      <c r="N7" s="263" t="s">
        <v>329</v>
      </c>
      <c r="O7" s="265"/>
      <c r="P7" s="265"/>
      <c r="Q7" s="265"/>
      <c r="R7" s="229"/>
    </row>
    <row r="8" spans="2:22" ht="22" customHeight="1">
      <c r="B8" s="22" t="s">
        <v>330</v>
      </c>
      <c r="C8" s="13" t="s">
        <v>306</v>
      </c>
      <c r="D8" s="13" t="s">
        <v>307</v>
      </c>
      <c r="E8" s="13" t="s">
        <v>308</v>
      </c>
      <c r="F8" s="51" t="s">
        <v>171</v>
      </c>
      <c r="H8" s="22" t="s">
        <v>330</v>
      </c>
      <c r="I8" s="13" t="s">
        <v>306</v>
      </c>
      <c r="J8" s="13" t="s">
        <v>307</v>
      </c>
      <c r="K8" s="13" t="s">
        <v>308</v>
      </c>
      <c r="L8" s="51" t="s">
        <v>171</v>
      </c>
      <c r="N8" s="22" t="s">
        <v>330</v>
      </c>
      <c r="O8" s="13" t="s">
        <v>306</v>
      </c>
      <c r="P8" s="13" t="s">
        <v>307</v>
      </c>
      <c r="Q8" s="13" t="s">
        <v>308</v>
      </c>
      <c r="R8" s="51" t="s">
        <v>171</v>
      </c>
    </row>
    <row r="9" spans="2:22">
      <c r="B9" s="52" t="s">
        <v>331</v>
      </c>
      <c r="C9" s="170">
        <v>2.8</v>
      </c>
      <c r="D9" s="170">
        <v>3</v>
      </c>
      <c r="E9" s="170">
        <v>2.9</v>
      </c>
      <c r="F9" s="171">
        <v>2.9</v>
      </c>
      <c r="H9" s="52" t="s">
        <v>331</v>
      </c>
      <c r="I9" s="170">
        <v>1.8</v>
      </c>
      <c r="J9" s="170">
        <v>1.3</v>
      </c>
      <c r="K9" s="170">
        <v>1.4</v>
      </c>
      <c r="L9" s="171">
        <v>1.5</v>
      </c>
      <c r="N9" s="52" t="s">
        <v>331</v>
      </c>
      <c r="O9" s="170">
        <v>0</v>
      </c>
      <c r="P9" s="170">
        <v>0.1</v>
      </c>
      <c r="Q9" s="170">
        <v>0.1</v>
      </c>
      <c r="R9" s="171">
        <v>0</v>
      </c>
    </row>
    <row r="10" spans="2:22">
      <c r="B10" s="53" t="s">
        <v>332</v>
      </c>
      <c r="C10" s="172">
        <v>0</v>
      </c>
      <c r="D10" s="172">
        <v>0</v>
      </c>
      <c r="E10" s="172">
        <v>0</v>
      </c>
      <c r="F10" s="173">
        <v>0</v>
      </c>
      <c r="H10" s="53" t="s">
        <v>332</v>
      </c>
      <c r="I10" s="172">
        <v>0.7</v>
      </c>
      <c r="J10" s="172">
        <v>0.1</v>
      </c>
      <c r="K10" s="172">
        <v>0</v>
      </c>
      <c r="L10" s="173">
        <v>0.3</v>
      </c>
      <c r="N10" s="53" t="s">
        <v>332</v>
      </c>
      <c r="O10" s="172">
        <v>0.1</v>
      </c>
      <c r="P10" s="172">
        <v>0</v>
      </c>
      <c r="Q10" s="172">
        <v>0</v>
      </c>
      <c r="R10" s="173">
        <v>0.1</v>
      </c>
    </row>
    <row r="11" spans="2:22">
      <c r="B11" s="53" t="s">
        <v>333</v>
      </c>
      <c r="C11" s="172">
        <v>0.3</v>
      </c>
      <c r="D11" s="172">
        <v>0.2</v>
      </c>
      <c r="E11" s="172">
        <v>0.1</v>
      </c>
      <c r="F11" s="173">
        <v>0.2</v>
      </c>
      <c r="H11" s="53" t="s">
        <v>333</v>
      </c>
      <c r="I11" s="172">
        <v>1.3</v>
      </c>
      <c r="J11" s="172">
        <v>0.9</v>
      </c>
      <c r="K11" s="172">
        <v>0.7</v>
      </c>
      <c r="L11" s="173">
        <v>0.9</v>
      </c>
      <c r="N11" s="53" t="s">
        <v>333</v>
      </c>
      <c r="O11" s="172">
        <v>0.3</v>
      </c>
      <c r="P11" s="172">
        <v>0.1</v>
      </c>
      <c r="Q11" s="172">
        <v>0</v>
      </c>
      <c r="R11" s="173">
        <v>0.2</v>
      </c>
    </row>
    <row r="12" spans="2:22">
      <c r="B12" s="53" t="s">
        <v>334</v>
      </c>
      <c r="C12" s="172">
        <v>90.9</v>
      </c>
      <c r="D12" s="172">
        <v>14.4</v>
      </c>
      <c r="E12" s="172">
        <v>0.6</v>
      </c>
      <c r="F12" s="173">
        <v>43.3</v>
      </c>
      <c r="H12" s="53" t="s">
        <v>334</v>
      </c>
      <c r="I12" s="172">
        <v>24.4</v>
      </c>
      <c r="J12" s="172">
        <v>13</v>
      </c>
      <c r="K12" s="172">
        <v>1.3</v>
      </c>
      <c r="L12" s="173">
        <v>12.4</v>
      </c>
      <c r="N12" s="53" t="s">
        <v>334</v>
      </c>
      <c r="O12" s="172">
        <v>13.6</v>
      </c>
      <c r="P12" s="172">
        <v>5.6</v>
      </c>
      <c r="Q12" s="172">
        <v>0.1</v>
      </c>
      <c r="R12" s="173">
        <v>7.2</v>
      </c>
    </row>
    <row r="13" spans="2:22">
      <c r="B13" s="53" t="s">
        <v>335</v>
      </c>
      <c r="C13" s="172">
        <v>0.5</v>
      </c>
      <c r="D13" s="172">
        <v>22.5</v>
      </c>
      <c r="E13" s="172">
        <v>18</v>
      </c>
      <c r="F13" s="173">
        <v>12.3</v>
      </c>
      <c r="H13" s="53" t="s">
        <v>335</v>
      </c>
      <c r="I13" s="172">
        <v>21.7</v>
      </c>
      <c r="J13" s="172">
        <v>11</v>
      </c>
      <c r="K13" s="172">
        <v>17.899999999999999</v>
      </c>
      <c r="L13" s="173">
        <v>16.399999999999999</v>
      </c>
      <c r="N13" s="53" t="s">
        <v>335</v>
      </c>
      <c r="O13" s="172">
        <v>16.100000000000001</v>
      </c>
      <c r="P13" s="172">
        <v>4.7</v>
      </c>
      <c r="Q13" s="172">
        <v>5</v>
      </c>
      <c r="R13" s="173">
        <v>9.1999999999999993</v>
      </c>
    </row>
    <row r="14" spans="2:22">
      <c r="B14" s="53" t="s">
        <v>336</v>
      </c>
      <c r="C14" s="172">
        <v>0.3</v>
      </c>
      <c r="D14" s="172">
        <v>55.2</v>
      </c>
      <c r="E14" s="172">
        <v>19.8</v>
      </c>
      <c r="F14" s="173">
        <v>24.4</v>
      </c>
      <c r="H14" s="53" t="s">
        <v>336</v>
      </c>
      <c r="I14" s="172">
        <v>42.7</v>
      </c>
      <c r="J14" s="172">
        <v>17.100000000000001</v>
      </c>
      <c r="K14" s="172">
        <v>8.8000000000000007</v>
      </c>
      <c r="L14" s="173">
        <v>21.9</v>
      </c>
      <c r="N14" s="53" t="s">
        <v>336</v>
      </c>
      <c r="O14" s="172">
        <v>59.6</v>
      </c>
      <c r="P14" s="172">
        <v>12.4</v>
      </c>
      <c r="Q14" s="172">
        <v>3.2</v>
      </c>
      <c r="R14" s="173">
        <v>28.2</v>
      </c>
    </row>
    <row r="15" spans="2:22">
      <c r="B15" s="53" t="s">
        <v>337</v>
      </c>
      <c r="C15" s="172">
        <v>5.2</v>
      </c>
      <c r="D15" s="172">
        <v>4.5</v>
      </c>
      <c r="E15" s="172">
        <v>54.2</v>
      </c>
      <c r="F15" s="173">
        <v>15.8</v>
      </c>
      <c r="H15" s="53" t="s">
        <v>337</v>
      </c>
      <c r="I15" s="172">
        <v>6.1</v>
      </c>
      <c r="J15" s="172">
        <v>24.7</v>
      </c>
      <c r="K15" s="172">
        <v>15.2</v>
      </c>
      <c r="L15" s="173">
        <v>16.100000000000001</v>
      </c>
      <c r="N15" s="53" t="s">
        <v>337</v>
      </c>
      <c r="O15" s="172">
        <v>9.6999999999999993</v>
      </c>
      <c r="P15" s="172">
        <v>11.2</v>
      </c>
      <c r="Q15" s="172">
        <v>5.8</v>
      </c>
      <c r="R15" s="173">
        <v>9.1999999999999993</v>
      </c>
    </row>
    <row r="16" spans="2:22">
      <c r="B16" s="53" t="s">
        <v>338</v>
      </c>
      <c r="C16" s="172">
        <v>0</v>
      </c>
      <c r="D16" s="172">
        <v>0.1</v>
      </c>
      <c r="E16" s="172">
        <v>4.3</v>
      </c>
      <c r="F16" s="173">
        <v>1</v>
      </c>
      <c r="H16" s="53" t="s">
        <v>338</v>
      </c>
      <c r="I16" s="172">
        <v>0.4</v>
      </c>
      <c r="J16" s="172">
        <v>10.8</v>
      </c>
      <c r="K16" s="172">
        <v>18</v>
      </c>
      <c r="L16" s="173">
        <v>10.1</v>
      </c>
      <c r="N16" s="53" t="s">
        <v>338</v>
      </c>
      <c r="O16" s="172">
        <v>0.3</v>
      </c>
      <c r="P16" s="172">
        <v>40.200000000000003</v>
      </c>
      <c r="Q16" s="172">
        <v>16</v>
      </c>
      <c r="R16" s="173">
        <v>18.3</v>
      </c>
    </row>
    <row r="17" spans="2:18">
      <c r="B17" s="54" t="s">
        <v>339</v>
      </c>
      <c r="C17" s="174">
        <v>0</v>
      </c>
      <c r="D17" s="174">
        <v>0.1</v>
      </c>
      <c r="E17" s="174">
        <v>0.1</v>
      </c>
      <c r="F17" s="175">
        <v>0.1</v>
      </c>
      <c r="H17" s="54" t="s">
        <v>339</v>
      </c>
      <c r="I17" s="174">
        <v>0.9</v>
      </c>
      <c r="J17" s="174">
        <v>21.1</v>
      </c>
      <c r="K17" s="174">
        <v>36.700000000000003</v>
      </c>
      <c r="L17" s="175">
        <v>20.399999999999999</v>
      </c>
      <c r="N17" s="54" t="s">
        <v>339</v>
      </c>
      <c r="O17" s="174">
        <v>0.3</v>
      </c>
      <c r="P17" s="174">
        <v>25.7</v>
      </c>
      <c r="Q17" s="174">
        <v>69.8</v>
      </c>
      <c r="R17" s="175">
        <v>27.6</v>
      </c>
    </row>
    <row r="18" spans="2:18" ht="7.5" customHeight="1"/>
    <row r="19" spans="2:18">
      <c r="B19" s="55" t="s">
        <v>171</v>
      </c>
      <c r="C19" s="176">
        <f>ROUND(SUM(C9:C17),1)</f>
        <v>100</v>
      </c>
      <c r="D19" s="176">
        <f>ROUND(SUM(D9:D17),1)</f>
        <v>100</v>
      </c>
      <c r="E19" s="176">
        <f>ROUND(SUM(E9:E17),1)</f>
        <v>100</v>
      </c>
      <c r="F19" s="177">
        <f>ROUND(SUM(F9:F17),1)</f>
        <v>100</v>
      </c>
      <c r="H19" s="55" t="s">
        <v>171</v>
      </c>
      <c r="I19" s="176">
        <f>ROUND(SUM(I9:I17),1)</f>
        <v>100</v>
      </c>
      <c r="J19" s="176">
        <f>ROUND(SUM(J9:J17),1)</f>
        <v>100</v>
      </c>
      <c r="K19" s="176">
        <f>ROUND(SUM(K9:K17),1)</f>
        <v>100</v>
      </c>
      <c r="L19" s="177">
        <f>ROUND(SUM(L9:L17),1)</f>
        <v>100</v>
      </c>
      <c r="N19" s="55" t="s">
        <v>171</v>
      </c>
      <c r="O19" s="176">
        <f>ROUND(SUM(O9:O17),1)</f>
        <v>100</v>
      </c>
      <c r="P19" s="176">
        <f>ROUND(SUM(P9:P17),1)</f>
        <v>100</v>
      </c>
      <c r="Q19" s="176">
        <f>ROUND(SUM(Q9:Q17),1)</f>
        <v>100</v>
      </c>
      <c r="R19" s="177">
        <f>ROUND(SUM(R9:R17),1)</f>
        <v>100</v>
      </c>
    </row>
  </sheetData>
  <mergeCells count="5">
    <mergeCell ref="B7:F7"/>
    <mergeCell ref="H7:L7"/>
    <mergeCell ref="N7:R7"/>
    <mergeCell ref="B5:V5"/>
    <mergeCell ref="B4:V4"/>
  </mergeCells>
  <conditionalFormatting sqref="C9:C17">
    <cfRule type="colorScale" priority="1">
      <colorScale>
        <cfvo type="min"/>
        <cfvo type="max"/>
        <color rgb="FFFCFCFF"/>
        <color rgb="FFAD84C6"/>
      </colorScale>
    </cfRule>
  </conditionalFormatting>
  <conditionalFormatting sqref="D9:D17">
    <cfRule type="colorScale" priority="2">
      <colorScale>
        <cfvo type="min"/>
        <cfvo type="max"/>
        <color rgb="FFFCFCFF"/>
        <color rgb="FFAD84C6"/>
      </colorScale>
    </cfRule>
  </conditionalFormatting>
  <conditionalFormatting sqref="E9:E17">
    <cfRule type="colorScale" priority="3">
      <colorScale>
        <cfvo type="min"/>
        <cfvo type="max"/>
        <color rgb="FFFCFCFF"/>
        <color rgb="FFAD84C6"/>
      </colorScale>
    </cfRule>
  </conditionalFormatting>
  <conditionalFormatting sqref="I9:I17">
    <cfRule type="colorScale" priority="4">
      <colorScale>
        <cfvo type="min"/>
        <cfvo type="max"/>
        <color rgb="FFFCFCFF"/>
        <color rgb="FFAD84C6"/>
      </colorScale>
    </cfRule>
  </conditionalFormatting>
  <conditionalFormatting sqref="J9:J17">
    <cfRule type="colorScale" priority="5">
      <colorScale>
        <cfvo type="min"/>
        <cfvo type="max"/>
        <color rgb="FFFCFCFF"/>
        <color rgb="FFAD84C6"/>
      </colorScale>
    </cfRule>
  </conditionalFormatting>
  <conditionalFormatting sqref="K9:K17">
    <cfRule type="colorScale" priority="6">
      <colorScale>
        <cfvo type="min"/>
        <cfvo type="max"/>
        <color rgb="FFFCFCFF"/>
        <color rgb="FFAD84C6"/>
      </colorScale>
    </cfRule>
  </conditionalFormatting>
  <conditionalFormatting sqref="O9:O17">
    <cfRule type="colorScale" priority="7">
      <colorScale>
        <cfvo type="min"/>
        <cfvo type="max"/>
        <color rgb="FFFCFCFF"/>
        <color rgb="FFAD84C6"/>
      </colorScale>
    </cfRule>
  </conditionalFormatting>
  <conditionalFormatting sqref="P9:P17">
    <cfRule type="colorScale" priority="8">
      <colorScale>
        <cfvo type="min"/>
        <cfvo type="max"/>
        <color rgb="FFFCFCFF"/>
        <color rgb="FFAD84C6"/>
      </colorScale>
    </cfRule>
  </conditionalFormatting>
  <conditionalFormatting sqref="Q9:Q17">
    <cfRule type="colorScale" priority="9">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340</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78">
        <v>108.05</v>
      </c>
      <c r="D11" s="124">
        <v>0.71</v>
      </c>
      <c r="E11" s="178">
        <v>226.95</v>
      </c>
      <c r="F11" s="124">
        <v>0.49</v>
      </c>
      <c r="G11" s="178">
        <v>339.85</v>
      </c>
      <c r="H11" s="124">
        <v>0.47</v>
      </c>
    </row>
    <row r="12" spans="1:9">
      <c r="B12" s="111" t="s">
        <v>89</v>
      </c>
      <c r="C12" s="179">
        <v>133.58000000000001</v>
      </c>
      <c r="D12" s="125">
        <v>0.28999999999999998</v>
      </c>
      <c r="E12" s="179">
        <v>237.78</v>
      </c>
      <c r="F12" s="125">
        <v>0.44</v>
      </c>
      <c r="G12" s="179">
        <v>367.02</v>
      </c>
      <c r="H12" s="125">
        <v>0.28999999999999998</v>
      </c>
    </row>
    <row r="13" spans="1:9">
      <c r="B13" s="111" t="s">
        <v>90</v>
      </c>
      <c r="C13" s="179">
        <v>119.81</v>
      </c>
      <c r="D13" s="125">
        <v>0.28000000000000003</v>
      </c>
      <c r="E13" s="179">
        <v>205.67</v>
      </c>
      <c r="F13" s="125">
        <v>0.34</v>
      </c>
      <c r="G13" s="179">
        <v>287.70999999999998</v>
      </c>
      <c r="H13" s="125">
        <v>0.38</v>
      </c>
    </row>
    <row r="14" spans="1:9">
      <c r="B14" s="111" t="s">
        <v>91</v>
      </c>
      <c r="C14" s="179">
        <v>163.01</v>
      </c>
      <c r="D14" s="125">
        <v>0.14000000000000001</v>
      </c>
      <c r="E14" s="179">
        <v>278.69</v>
      </c>
      <c r="F14" s="125">
        <v>0.18</v>
      </c>
      <c r="G14" s="179">
        <v>389.06</v>
      </c>
      <c r="H14" s="125">
        <v>0.22</v>
      </c>
    </row>
    <row r="15" spans="1:9">
      <c r="B15" s="111" t="s">
        <v>92</v>
      </c>
      <c r="C15" s="179">
        <v>164.65</v>
      </c>
      <c r="D15" s="125">
        <v>0.12</v>
      </c>
      <c r="E15" s="179">
        <v>283.93</v>
      </c>
      <c r="F15" s="125">
        <v>0.18</v>
      </c>
      <c r="G15" s="179">
        <v>428.96</v>
      </c>
      <c r="H15" s="125">
        <v>0.22</v>
      </c>
    </row>
    <row r="16" spans="1:9">
      <c r="B16" s="111" t="s">
        <v>93</v>
      </c>
      <c r="C16" s="179">
        <v>130.47999999999999</v>
      </c>
      <c r="D16" s="125">
        <v>0.35</v>
      </c>
      <c r="E16" s="179">
        <v>215.26</v>
      </c>
      <c r="F16" s="125">
        <v>0.34</v>
      </c>
      <c r="G16" s="179">
        <v>294.47000000000003</v>
      </c>
      <c r="H16" s="125">
        <v>0.36</v>
      </c>
    </row>
    <row r="17" spans="2:8">
      <c r="B17" s="111" t="s">
        <v>94</v>
      </c>
      <c r="C17" s="179">
        <v>128.52000000000001</v>
      </c>
      <c r="D17" s="125">
        <v>0.3</v>
      </c>
      <c r="E17" s="179">
        <v>216.35</v>
      </c>
      <c r="F17" s="125">
        <v>0.37</v>
      </c>
      <c r="G17" s="179">
        <v>301.33</v>
      </c>
      <c r="H17" s="125">
        <v>0.4</v>
      </c>
    </row>
    <row r="18" spans="2:8">
      <c r="B18" s="111" t="s">
        <v>95</v>
      </c>
      <c r="C18" s="179">
        <v>156.81</v>
      </c>
      <c r="D18" s="125">
        <v>0.18</v>
      </c>
      <c r="E18" s="179">
        <v>266.72000000000003</v>
      </c>
      <c r="F18" s="125">
        <v>0.21</v>
      </c>
      <c r="G18" s="179">
        <v>364.3</v>
      </c>
      <c r="H18" s="125">
        <v>0.25</v>
      </c>
    </row>
    <row r="19" spans="2:8">
      <c r="B19" s="111" t="s">
        <v>96</v>
      </c>
      <c r="C19" s="179">
        <v>176.87</v>
      </c>
      <c r="D19" s="125">
        <v>0.06</v>
      </c>
      <c r="E19" s="179">
        <v>294.93</v>
      </c>
      <c r="F19" s="125">
        <v>0.17</v>
      </c>
      <c r="G19" s="179">
        <v>406.48</v>
      </c>
      <c r="H19" s="125">
        <v>0.23</v>
      </c>
    </row>
    <row r="20" spans="2:8">
      <c r="B20" s="111" t="s">
        <v>97</v>
      </c>
      <c r="C20" s="179">
        <v>180.97</v>
      </c>
      <c r="D20" s="125">
        <v>0.11</v>
      </c>
      <c r="E20" s="179">
        <v>313.14</v>
      </c>
      <c r="F20" s="125">
        <v>0.1</v>
      </c>
      <c r="G20" s="179">
        <v>446.17</v>
      </c>
      <c r="H20" s="125">
        <v>0.12</v>
      </c>
    </row>
    <row r="21" spans="2:8">
      <c r="B21" s="111" t="s">
        <v>98</v>
      </c>
      <c r="C21" s="179">
        <v>134.68</v>
      </c>
      <c r="D21" s="125">
        <v>0.25</v>
      </c>
      <c r="E21" s="179">
        <v>233.21</v>
      </c>
      <c r="F21" s="125">
        <v>0.31</v>
      </c>
      <c r="G21" s="179">
        <v>322.89</v>
      </c>
      <c r="H21" s="125">
        <v>0.32</v>
      </c>
    </row>
    <row r="22" spans="2:8">
      <c r="B22" s="111" t="s">
        <v>99</v>
      </c>
      <c r="C22" s="179">
        <v>378.47</v>
      </c>
      <c r="D22" s="125">
        <v>0.24</v>
      </c>
      <c r="E22" s="179">
        <v>385.32</v>
      </c>
      <c r="F22" s="125">
        <v>0.18</v>
      </c>
      <c r="G22" s="179">
        <v>392.99</v>
      </c>
      <c r="H22" s="125">
        <v>0.19</v>
      </c>
    </row>
    <row r="23" spans="2:8">
      <c r="B23" s="111" t="s">
        <v>100</v>
      </c>
      <c r="C23" s="179">
        <v>182.18</v>
      </c>
      <c r="D23" s="125">
        <v>0.11</v>
      </c>
      <c r="E23" s="179">
        <v>275.27</v>
      </c>
      <c r="F23" s="125">
        <v>0.16</v>
      </c>
      <c r="G23" s="179">
        <v>387.41</v>
      </c>
      <c r="H23" s="125">
        <v>0.19</v>
      </c>
    </row>
    <row r="24" spans="2:8">
      <c r="B24" s="111" t="s">
        <v>101</v>
      </c>
      <c r="C24" s="179">
        <v>130.19</v>
      </c>
      <c r="D24" s="125">
        <v>0.26</v>
      </c>
      <c r="E24" s="179">
        <v>238.27</v>
      </c>
      <c r="F24" s="125">
        <v>0.3</v>
      </c>
      <c r="G24" s="179">
        <v>328.52</v>
      </c>
      <c r="H24" s="125">
        <v>0.33</v>
      </c>
    </row>
    <row r="25" spans="2:8">
      <c r="B25" s="111" t="s">
        <v>102</v>
      </c>
      <c r="C25" s="179">
        <v>106.98</v>
      </c>
      <c r="D25" s="125">
        <v>0.39</v>
      </c>
      <c r="E25" s="179">
        <v>233.14</v>
      </c>
      <c r="F25" s="125">
        <v>0.48</v>
      </c>
      <c r="G25" s="179">
        <v>296.26</v>
      </c>
      <c r="H25" s="125">
        <v>0.43</v>
      </c>
    </row>
    <row r="26" spans="2:8">
      <c r="B26" s="111" t="s">
        <v>103</v>
      </c>
      <c r="C26" s="179">
        <v>166.45</v>
      </c>
      <c r="D26" s="125">
        <v>0.17</v>
      </c>
      <c r="E26" s="179">
        <v>285.47000000000003</v>
      </c>
      <c r="F26" s="125">
        <v>0.26</v>
      </c>
      <c r="G26" s="179">
        <v>385.13</v>
      </c>
      <c r="H26" s="125">
        <v>0.3</v>
      </c>
    </row>
    <row r="27" spans="2:8">
      <c r="B27" s="111" t="s">
        <v>104</v>
      </c>
      <c r="C27" s="179">
        <v>187.59</v>
      </c>
      <c r="D27" s="125">
        <v>0.3</v>
      </c>
      <c r="E27" s="179">
        <v>211.62</v>
      </c>
      <c r="F27" s="125">
        <v>0.38</v>
      </c>
      <c r="G27" s="179">
        <v>291.58</v>
      </c>
      <c r="H27" s="125">
        <v>0.41</v>
      </c>
    </row>
    <row r="28" spans="2:8">
      <c r="B28" s="111" t="s">
        <v>105</v>
      </c>
      <c r="C28" s="179">
        <v>170.32</v>
      </c>
      <c r="D28" s="125">
        <v>0.11</v>
      </c>
      <c r="E28" s="179">
        <v>283.17</v>
      </c>
      <c r="F28" s="125">
        <v>0.27</v>
      </c>
      <c r="G28" s="179">
        <v>351.38</v>
      </c>
      <c r="H28" s="125">
        <v>0.31</v>
      </c>
    </row>
    <row r="29" spans="2:8">
      <c r="B29" s="115" t="s">
        <v>106</v>
      </c>
      <c r="C29" s="180">
        <v>177.11</v>
      </c>
      <c r="D29" s="126">
        <v>0.05</v>
      </c>
      <c r="E29" s="180">
        <v>281.68</v>
      </c>
      <c r="F29" s="126">
        <v>0.25</v>
      </c>
      <c r="G29" s="180">
        <v>399.07</v>
      </c>
      <c r="H29" s="126">
        <v>0.25</v>
      </c>
    </row>
    <row r="30" spans="2:8" ht="8" customHeight="1"/>
    <row r="31" spans="2:8">
      <c r="B31" s="119" t="s">
        <v>49</v>
      </c>
      <c r="C31" s="103">
        <v>172.72</v>
      </c>
      <c r="D31" s="137">
        <v>0.4</v>
      </c>
      <c r="E31" s="103">
        <v>275.16000000000003</v>
      </c>
      <c r="F31" s="137">
        <v>0.3</v>
      </c>
      <c r="G31" s="103">
        <v>381.8</v>
      </c>
      <c r="H31" s="137">
        <v>0.3</v>
      </c>
    </row>
    <row r="33" spans="2:8">
      <c r="B33" s="267" t="s">
        <v>322</v>
      </c>
      <c r="C33" s="202"/>
      <c r="D33" s="202"/>
      <c r="E33" s="202"/>
      <c r="F33" s="202"/>
      <c r="G33" s="202"/>
      <c r="H33" s="202"/>
    </row>
    <row r="34" spans="2:8" ht="50" customHeight="1">
      <c r="B34" s="244" t="s">
        <v>341</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342</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81" t="s">
        <v>82</v>
      </c>
      <c r="D11" s="182" t="s">
        <v>82</v>
      </c>
      <c r="E11" s="178">
        <v>216.2</v>
      </c>
      <c r="F11" s="124">
        <v>0.65</v>
      </c>
      <c r="G11" s="178">
        <v>666.21</v>
      </c>
      <c r="H11" s="124">
        <v>0.25</v>
      </c>
    </row>
    <row r="12" spans="1:9">
      <c r="B12" s="111" t="s">
        <v>89</v>
      </c>
      <c r="C12" s="183" t="s">
        <v>82</v>
      </c>
      <c r="D12" s="184" t="s">
        <v>82</v>
      </c>
      <c r="E12" s="183" t="s">
        <v>82</v>
      </c>
      <c r="F12" s="184" t="s">
        <v>82</v>
      </c>
      <c r="G12" s="183" t="s">
        <v>82</v>
      </c>
      <c r="H12" s="184" t="s">
        <v>82</v>
      </c>
    </row>
    <row r="13" spans="1:9">
      <c r="B13" s="111" t="s">
        <v>90</v>
      </c>
      <c r="C13" s="179">
        <v>355.27</v>
      </c>
      <c r="D13" s="125">
        <v>0.13</v>
      </c>
      <c r="E13" s="179">
        <v>454.15</v>
      </c>
      <c r="F13" s="125">
        <v>0.35</v>
      </c>
      <c r="G13" s="179">
        <v>800.97</v>
      </c>
      <c r="H13" s="125">
        <v>0.28999999999999998</v>
      </c>
    </row>
    <row r="14" spans="1:9">
      <c r="B14" s="111" t="s">
        <v>91</v>
      </c>
      <c r="C14" s="183" t="s">
        <v>82</v>
      </c>
      <c r="D14" s="184" t="s">
        <v>82</v>
      </c>
      <c r="E14" s="183" t="s">
        <v>82</v>
      </c>
      <c r="F14" s="184" t="s">
        <v>82</v>
      </c>
      <c r="G14" s="183" t="s">
        <v>82</v>
      </c>
      <c r="H14" s="184" t="s">
        <v>82</v>
      </c>
    </row>
    <row r="15" spans="1:9">
      <c r="B15" s="111" t="s">
        <v>92</v>
      </c>
      <c r="C15" s="179">
        <v>309.35000000000002</v>
      </c>
      <c r="D15" s="125">
        <v>0.28000000000000003</v>
      </c>
      <c r="E15" s="179">
        <v>433.13</v>
      </c>
      <c r="F15" s="125">
        <v>0.24</v>
      </c>
      <c r="G15" s="179">
        <v>659.06</v>
      </c>
      <c r="H15" s="125">
        <v>0.25</v>
      </c>
    </row>
    <row r="16" spans="1:9">
      <c r="B16" s="111" t="s">
        <v>93</v>
      </c>
      <c r="C16" s="183" t="s">
        <v>82</v>
      </c>
      <c r="D16" s="184" t="s">
        <v>82</v>
      </c>
      <c r="E16" s="183" t="s">
        <v>82</v>
      </c>
      <c r="F16" s="184" t="s">
        <v>82</v>
      </c>
      <c r="G16" s="183" t="s">
        <v>82</v>
      </c>
      <c r="H16" s="184" t="s">
        <v>82</v>
      </c>
    </row>
    <row r="17" spans="2:8">
      <c r="B17" s="111" t="s">
        <v>94</v>
      </c>
      <c r="C17" s="179">
        <v>301.63</v>
      </c>
      <c r="D17" s="125">
        <v>0.43</v>
      </c>
      <c r="E17" s="179">
        <v>554.49</v>
      </c>
      <c r="F17" s="125">
        <v>0.48</v>
      </c>
      <c r="G17" s="179">
        <v>743.73</v>
      </c>
      <c r="H17" s="125">
        <v>0.41</v>
      </c>
    </row>
    <row r="18" spans="2:8">
      <c r="B18" s="111" t="s">
        <v>95</v>
      </c>
      <c r="C18" s="179">
        <v>157.63</v>
      </c>
      <c r="D18" s="125">
        <v>0</v>
      </c>
      <c r="E18" s="179">
        <v>694.03</v>
      </c>
      <c r="F18" s="125">
        <v>0.23</v>
      </c>
      <c r="G18" s="179">
        <v>843.53</v>
      </c>
      <c r="H18" s="125">
        <v>0.43</v>
      </c>
    </row>
    <row r="19" spans="2:8">
      <c r="B19" s="111" t="s">
        <v>96</v>
      </c>
      <c r="C19" s="179">
        <v>232.7</v>
      </c>
      <c r="D19" s="125">
        <v>0.38</v>
      </c>
      <c r="E19" s="179">
        <v>563.49</v>
      </c>
      <c r="F19" s="125">
        <v>0.47</v>
      </c>
      <c r="G19" s="179">
        <v>821.62</v>
      </c>
      <c r="H19" s="125">
        <v>0.47</v>
      </c>
    </row>
    <row r="20" spans="2:8">
      <c r="B20" s="111" t="s">
        <v>97</v>
      </c>
      <c r="C20" s="179">
        <v>300.82</v>
      </c>
      <c r="D20" s="125">
        <v>0.04</v>
      </c>
      <c r="E20" s="179">
        <v>1387.87</v>
      </c>
      <c r="F20" s="125">
        <v>0.2</v>
      </c>
      <c r="G20" s="179">
        <v>1448.62</v>
      </c>
      <c r="H20" s="125">
        <v>0.19</v>
      </c>
    </row>
    <row r="21" spans="2:8">
      <c r="B21" s="111" t="s">
        <v>98</v>
      </c>
      <c r="C21" s="183" t="s">
        <v>82</v>
      </c>
      <c r="D21" s="184" t="s">
        <v>82</v>
      </c>
      <c r="E21" s="183" t="s">
        <v>82</v>
      </c>
      <c r="F21" s="184" t="s">
        <v>82</v>
      </c>
      <c r="G21" s="183" t="s">
        <v>82</v>
      </c>
      <c r="H21" s="184" t="s">
        <v>82</v>
      </c>
    </row>
    <row r="22" spans="2:8">
      <c r="B22" s="111" t="s">
        <v>99</v>
      </c>
      <c r="C22" s="179">
        <v>1950</v>
      </c>
      <c r="D22" s="125">
        <v>0</v>
      </c>
      <c r="E22" s="179">
        <v>1795.52</v>
      </c>
      <c r="F22" s="125">
        <v>0.15</v>
      </c>
      <c r="G22" s="179">
        <v>1831.73</v>
      </c>
      <c r="H22" s="125">
        <v>0.15</v>
      </c>
    </row>
    <row r="23" spans="2:8">
      <c r="B23" s="111" t="s">
        <v>100</v>
      </c>
      <c r="C23" s="179">
        <v>314.17</v>
      </c>
      <c r="D23" s="125">
        <v>0</v>
      </c>
      <c r="E23" s="179">
        <v>525.5</v>
      </c>
      <c r="F23" s="125">
        <v>0.32</v>
      </c>
      <c r="G23" s="179">
        <v>544.84</v>
      </c>
      <c r="H23" s="125">
        <v>0.3</v>
      </c>
    </row>
    <row r="24" spans="2:8">
      <c r="B24" s="111" t="s">
        <v>101</v>
      </c>
      <c r="C24" s="179">
        <v>125.4</v>
      </c>
      <c r="D24" s="125">
        <v>0</v>
      </c>
      <c r="E24" s="179">
        <v>570.84</v>
      </c>
      <c r="F24" s="125">
        <v>0</v>
      </c>
      <c r="G24" s="179">
        <v>338.44</v>
      </c>
      <c r="H24" s="125">
        <v>1.28</v>
      </c>
    </row>
    <row r="25" spans="2:8">
      <c r="B25" s="111" t="s">
        <v>102</v>
      </c>
      <c r="C25" s="179">
        <v>605.95000000000005</v>
      </c>
      <c r="D25" s="125">
        <v>0.15</v>
      </c>
      <c r="E25" s="179">
        <v>985.86</v>
      </c>
      <c r="F25" s="125">
        <v>0.52</v>
      </c>
      <c r="G25" s="179">
        <v>1070.0899999999999</v>
      </c>
      <c r="H25" s="125">
        <v>0.44</v>
      </c>
    </row>
    <row r="26" spans="2:8">
      <c r="B26" s="111" t="s">
        <v>103</v>
      </c>
      <c r="C26" s="179">
        <v>292.16000000000003</v>
      </c>
      <c r="D26" s="125">
        <v>0.19</v>
      </c>
      <c r="E26" s="179">
        <v>520.54</v>
      </c>
      <c r="F26" s="125">
        <v>0.3</v>
      </c>
      <c r="G26" s="179">
        <v>828.87</v>
      </c>
      <c r="H26" s="125">
        <v>0.3</v>
      </c>
    </row>
    <row r="27" spans="2:8">
      <c r="B27" s="111" t="s">
        <v>104</v>
      </c>
      <c r="C27" s="183" t="s">
        <v>82</v>
      </c>
      <c r="D27" s="184" t="s">
        <v>82</v>
      </c>
      <c r="E27" s="183" t="s">
        <v>82</v>
      </c>
      <c r="F27" s="184" t="s">
        <v>82</v>
      </c>
      <c r="G27" s="183" t="s">
        <v>82</v>
      </c>
      <c r="H27" s="184" t="s">
        <v>82</v>
      </c>
    </row>
    <row r="28" spans="2:8">
      <c r="B28" s="111" t="s">
        <v>105</v>
      </c>
      <c r="C28" s="183" t="s">
        <v>82</v>
      </c>
      <c r="D28" s="184" t="s">
        <v>82</v>
      </c>
      <c r="E28" s="183" t="s">
        <v>82</v>
      </c>
      <c r="F28" s="184" t="s">
        <v>82</v>
      </c>
      <c r="G28" s="183" t="s">
        <v>82</v>
      </c>
      <c r="H28" s="184" t="s">
        <v>82</v>
      </c>
    </row>
    <row r="29" spans="2:8">
      <c r="B29" s="115" t="s">
        <v>106</v>
      </c>
      <c r="C29" s="185" t="s">
        <v>82</v>
      </c>
      <c r="D29" s="186" t="s">
        <v>82</v>
      </c>
      <c r="E29" s="185" t="s">
        <v>82</v>
      </c>
      <c r="F29" s="186" t="s">
        <v>82</v>
      </c>
      <c r="G29" s="185" t="s">
        <v>82</v>
      </c>
      <c r="H29" s="186" t="s">
        <v>82</v>
      </c>
    </row>
    <row r="30" spans="2:8" ht="8" customHeight="1"/>
    <row r="31" spans="2:8">
      <c r="B31" s="119" t="s">
        <v>49</v>
      </c>
      <c r="C31" s="103">
        <v>297.08999999999997</v>
      </c>
      <c r="D31" s="137">
        <v>0.31</v>
      </c>
      <c r="E31" s="103">
        <v>573.76</v>
      </c>
      <c r="F31" s="137">
        <v>0.51</v>
      </c>
      <c r="G31" s="103">
        <v>834.64</v>
      </c>
      <c r="H31" s="137">
        <v>0.4</v>
      </c>
    </row>
    <row r="33" spans="2:8">
      <c r="B33" s="267" t="s">
        <v>322</v>
      </c>
      <c r="C33" s="202"/>
      <c r="D33" s="202"/>
      <c r="E33" s="202"/>
      <c r="F33" s="202"/>
      <c r="G33" s="202"/>
      <c r="H33" s="202"/>
    </row>
    <row r="34" spans="2:8" ht="50" customHeight="1">
      <c r="B34" s="244" t="s">
        <v>341</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AA28"/>
  <sheetViews>
    <sheetView showGridLines="0" workbookViewId="0"/>
  </sheetViews>
  <sheetFormatPr baseColWidth="10" defaultColWidth="8.7265625" defaultRowHeight="14.5"/>
  <cols>
    <col min="1" max="1" width="1.1796875" customWidth="1"/>
    <col min="2" max="2" width="25.1796875" customWidth="1"/>
    <col min="3" max="3" width="0.6328125" customWidth="1"/>
    <col min="4" max="12" width="10.1796875" customWidth="1"/>
    <col min="13" max="13" width="0.81640625" customWidth="1"/>
    <col min="14" max="27" width="10.1796875" customWidth="1"/>
  </cols>
  <sheetData>
    <row r="2" spans="2:27" ht="49" customHeight="1"/>
    <row r="3" spans="2:27" ht="24" customHeight="1">
      <c r="B3" s="201" t="s">
        <v>109</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87</v>
      </c>
      <c r="E5" s="205"/>
      <c r="F5" s="205"/>
      <c r="G5" s="205"/>
      <c r="H5" s="205"/>
      <c r="I5" s="205"/>
      <c r="J5" s="205"/>
      <c r="K5" s="205"/>
      <c r="L5" s="206"/>
      <c r="M5" s="12"/>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M6" s="12"/>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29" t="s">
        <v>88</v>
      </c>
      <c r="D9" s="40">
        <v>220375</v>
      </c>
      <c r="E9" s="108">
        <v>228555</v>
      </c>
      <c r="F9" s="108">
        <v>257227</v>
      </c>
      <c r="G9" s="108">
        <v>270632</v>
      </c>
      <c r="H9" s="108">
        <v>286600</v>
      </c>
      <c r="I9" s="108">
        <v>296663</v>
      </c>
      <c r="J9" s="108">
        <v>338932</v>
      </c>
      <c r="K9" s="108">
        <v>358621</v>
      </c>
      <c r="L9" s="194"/>
      <c r="M9" s="7"/>
      <c r="N9" s="195">
        <f t="shared" ref="N9:N28" si="0">E9/D9-1</f>
        <v>3.7118547929665402E-2</v>
      </c>
      <c r="O9" s="196">
        <f t="shared" ref="O9:O28" si="1">E9-D9</f>
        <v>8180</v>
      </c>
      <c r="P9" s="195">
        <f t="shared" ref="P9:P28" si="2">F9/E9-1</f>
        <v>0.12544901664807151</v>
      </c>
      <c r="Q9" s="196">
        <f t="shared" ref="Q9:Q28" si="3">F9-E9</f>
        <v>28672</v>
      </c>
      <c r="R9" s="195">
        <f t="shared" ref="R9:R28" si="4">G9/F9-1</f>
        <v>5.2113502859342242E-2</v>
      </c>
      <c r="S9" s="196">
        <f t="shared" ref="S9:S28" si="5">G9-F9</f>
        <v>13405</v>
      </c>
      <c r="T9" s="195">
        <f t="shared" ref="T9:T28" si="6">H9/G9-1</f>
        <v>5.9002630878831841E-2</v>
      </c>
      <c r="U9" s="196">
        <f t="shared" ref="U9:U28" si="7">H9-G9</f>
        <v>15968</v>
      </c>
      <c r="V9" s="195">
        <f t="shared" ref="V9:V28" si="8">I9/H9-1</f>
        <v>3.5111653872993642E-2</v>
      </c>
      <c r="W9" s="196">
        <f t="shared" ref="W9:W28" si="9">I9-H9</f>
        <v>10063</v>
      </c>
      <c r="X9" s="195">
        <f t="shared" ref="X9:X28" si="10">J9/I9-1</f>
        <v>0.14248153628865068</v>
      </c>
      <c r="Y9" s="196">
        <f t="shared" ref="Y9:Y28" si="11">J9-I9</f>
        <v>42269</v>
      </c>
      <c r="Z9" s="195">
        <v>0.17829062581113631</v>
      </c>
      <c r="AA9" s="196">
        <v>54264</v>
      </c>
    </row>
    <row r="10" spans="2:27">
      <c r="B10" s="169" t="s">
        <v>89</v>
      </c>
      <c r="D10" s="42">
        <v>32952</v>
      </c>
      <c r="E10" s="112">
        <v>31533</v>
      </c>
      <c r="F10" s="112">
        <v>35145</v>
      </c>
      <c r="G10" s="112">
        <v>37547</v>
      </c>
      <c r="H10" s="112">
        <v>40334</v>
      </c>
      <c r="I10" s="112">
        <v>45264</v>
      </c>
      <c r="J10" s="112">
        <v>49312</v>
      </c>
      <c r="K10" s="112">
        <v>51639</v>
      </c>
      <c r="L10" s="197"/>
      <c r="M10" s="8"/>
      <c r="N10" s="198">
        <f t="shared" si="0"/>
        <v>-4.3062636562272383E-2</v>
      </c>
      <c r="O10" s="199">
        <f t="shared" si="1"/>
        <v>-1419</v>
      </c>
      <c r="P10" s="198">
        <f t="shared" si="2"/>
        <v>0.11454666539815439</v>
      </c>
      <c r="Q10" s="199">
        <f t="shared" si="3"/>
        <v>3612</v>
      </c>
      <c r="R10" s="198">
        <f t="shared" si="4"/>
        <v>6.8345426091904971E-2</v>
      </c>
      <c r="S10" s="199">
        <f t="shared" si="5"/>
        <v>2402</v>
      </c>
      <c r="T10" s="198">
        <f t="shared" si="6"/>
        <v>7.4226968865688248E-2</v>
      </c>
      <c r="U10" s="199">
        <f t="shared" si="7"/>
        <v>2787</v>
      </c>
      <c r="V10" s="198">
        <f t="shared" si="8"/>
        <v>0.12222938463827049</v>
      </c>
      <c r="W10" s="199">
        <f t="shared" si="9"/>
        <v>4930</v>
      </c>
      <c r="X10" s="198">
        <f t="shared" si="10"/>
        <v>8.9430894308943021E-2</v>
      </c>
      <c r="Y10" s="199">
        <f t="shared" si="11"/>
        <v>4048</v>
      </c>
      <c r="Z10" s="198">
        <v>9.012032932235603E-2</v>
      </c>
      <c r="AA10" s="199">
        <v>4269</v>
      </c>
    </row>
    <row r="11" spans="2:27">
      <c r="B11" s="169" t="s">
        <v>90</v>
      </c>
      <c r="D11" s="42">
        <v>21083</v>
      </c>
      <c r="E11" s="112">
        <v>24199</v>
      </c>
      <c r="F11" s="112">
        <v>27700</v>
      </c>
      <c r="G11" s="112">
        <v>28977</v>
      </c>
      <c r="H11" s="112">
        <v>31214</v>
      </c>
      <c r="I11" s="112">
        <v>33127</v>
      </c>
      <c r="J11" s="112">
        <v>33772</v>
      </c>
      <c r="K11" s="112">
        <v>36078</v>
      </c>
      <c r="L11" s="197"/>
      <c r="M11" s="8"/>
      <c r="N11" s="198">
        <f t="shared" si="0"/>
        <v>0.14779680311151155</v>
      </c>
      <c r="O11" s="199">
        <f t="shared" si="1"/>
        <v>3116</v>
      </c>
      <c r="P11" s="198">
        <f t="shared" si="2"/>
        <v>0.14467539980990951</v>
      </c>
      <c r="Q11" s="199">
        <f t="shared" si="3"/>
        <v>3501</v>
      </c>
      <c r="R11" s="198">
        <f t="shared" si="4"/>
        <v>4.6101083032491053E-2</v>
      </c>
      <c r="S11" s="199">
        <f t="shared" si="5"/>
        <v>1277</v>
      </c>
      <c r="T11" s="198">
        <f t="shared" si="6"/>
        <v>7.7199157952859254E-2</v>
      </c>
      <c r="U11" s="199">
        <f t="shared" si="7"/>
        <v>2237</v>
      </c>
      <c r="V11" s="198">
        <f t="shared" si="8"/>
        <v>6.1286602165694815E-2</v>
      </c>
      <c r="W11" s="199">
        <f t="shared" si="9"/>
        <v>1913</v>
      </c>
      <c r="X11" s="198">
        <f t="shared" si="10"/>
        <v>1.9470522534488444E-2</v>
      </c>
      <c r="Y11" s="199">
        <f t="shared" si="11"/>
        <v>645</v>
      </c>
      <c r="Z11" s="198">
        <v>3.1094598456701931E-2</v>
      </c>
      <c r="AA11" s="199">
        <v>1088</v>
      </c>
    </row>
    <row r="12" spans="2:27">
      <c r="B12" s="169" t="s">
        <v>91</v>
      </c>
      <c r="D12" s="42">
        <v>20674</v>
      </c>
      <c r="E12" s="112">
        <v>23074</v>
      </c>
      <c r="F12" s="112">
        <v>24476</v>
      </c>
      <c r="G12" s="112">
        <v>26198</v>
      </c>
      <c r="H12" s="112">
        <v>29233</v>
      </c>
      <c r="I12" s="112">
        <v>31849</v>
      </c>
      <c r="J12" s="112">
        <v>34208</v>
      </c>
      <c r="K12" s="112">
        <v>35374</v>
      </c>
      <c r="L12" s="197"/>
      <c r="M12" s="8"/>
      <c r="N12" s="198">
        <f t="shared" si="0"/>
        <v>0.11608783979878101</v>
      </c>
      <c r="O12" s="199">
        <f t="shared" si="1"/>
        <v>2400</v>
      </c>
      <c r="P12" s="198">
        <f t="shared" si="2"/>
        <v>6.0761029730432625E-2</v>
      </c>
      <c r="Q12" s="199">
        <f t="shared" si="3"/>
        <v>1402</v>
      </c>
      <c r="R12" s="198">
        <f t="shared" si="4"/>
        <v>7.0354633109985354E-2</v>
      </c>
      <c r="S12" s="199">
        <f t="shared" si="5"/>
        <v>1722</v>
      </c>
      <c r="T12" s="198">
        <f t="shared" si="6"/>
        <v>0.1158485380563401</v>
      </c>
      <c r="U12" s="199">
        <f t="shared" si="7"/>
        <v>3035</v>
      </c>
      <c r="V12" s="198">
        <f t="shared" si="8"/>
        <v>8.9487907501795805E-2</v>
      </c>
      <c r="W12" s="199">
        <f t="shared" si="9"/>
        <v>2616</v>
      </c>
      <c r="X12" s="198">
        <f t="shared" si="10"/>
        <v>7.4068259599987529E-2</v>
      </c>
      <c r="Y12" s="199">
        <f t="shared" si="11"/>
        <v>2359</v>
      </c>
      <c r="Z12" s="198">
        <v>6.4808404322566959E-2</v>
      </c>
      <c r="AA12" s="199">
        <v>2153</v>
      </c>
    </row>
    <row r="13" spans="2:27">
      <c r="B13" s="169" t="s">
        <v>92</v>
      </c>
      <c r="D13" s="42">
        <v>23390</v>
      </c>
      <c r="E13" s="112">
        <v>25070</v>
      </c>
      <c r="F13" s="112">
        <v>26787</v>
      </c>
      <c r="G13" s="112">
        <v>34697</v>
      </c>
      <c r="H13" s="112">
        <v>40697</v>
      </c>
      <c r="I13" s="112">
        <v>45025</v>
      </c>
      <c r="J13" s="112">
        <v>65832</v>
      </c>
      <c r="K13" s="112">
        <v>77018</v>
      </c>
      <c r="L13" s="197"/>
      <c r="M13" s="8"/>
      <c r="N13" s="198">
        <f t="shared" si="0"/>
        <v>7.1825566481402259E-2</v>
      </c>
      <c r="O13" s="199">
        <f t="shared" si="1"/>
        <v>1680</v>
      </c>
      <c r="P13" s="198">
        <f t="shared" si="2"/>
        <v>6.8488232947746308E-2</v>
      </c>
      <c r="Q13" s="199">
        <f t="shared" si="3"/>
        <v>1717</v>
      </c>
      <c r="R13" s="198">
        <f t="shared" si="4"/>
        <v>0.29529249262702062</v>
      </c>
      <c r="S13" s="199">
        <f t="shared" si="5"/>
        <v>7910</v>
      </c>
      <c r="T13" s="198">
        <f t="shared" si="6"/>
        <v>0.17292561316540334</v>
      </c>
      <c r="U13" s="199">
        <f t="shared" si="7"/>
        <v>6000</v>
      </c>
      <c r="V13" s="198">
        <f t="shared" si="8"/>
        <v>0.10634690517728584</v>
      </c>
      <c r="W13" s="199">
        <f t="shared" si="9"/>
        <v>4328</v>
      </c>
      <c r="X13" s="198">
        <f t="shared" si="10"/>
        <v>0.4621210438645198</v>
      </c>
      <c r="Y13" s="199">
        <f t="shared" si="11"/>
        <v>20807</v>
      </c>
      <c r="Z13" s="198">
        <v>0.51309404530362857</v>
      </c>
      <c r="AA13" s="199">
        <v>26117</v>
      </c>
    </row>
    <row r="14" spans="2:27">
      <c r="B14" s="169" t="s">
        <v>93</v>
      </c>
      <c r="D14" s="42">
        <v>17179</v>
      </c>
      <c r="E14" s="112">
        <v>17123</v>
      </c>
      <c r="F14" s="112">
        <v>17369</v>
      </c>
      <c r="G14" s="112">
        <v>17553</v>
      </c>
      <c r="H14" s="112">
        <v>17166</v>
      </c>
      <c r="I14" s="112">
        <v>18175</v>
      </c>
      <c r="J14" s="112">
        <v>18132</v>
      </c>
      <c r="K14" s="112">
        <v>19351</v>
      </c>
      <c r="L14" s="197"/>
      <c r="M14" s="8"/>
      <c r="N14" s="198">
        <f t="shared" si="0"/>
        <v>-3.2597939344548577E-3</v>
      </c>
      <c r="O14" s="199">
        <f t="shared" si="1"/>
        <v>-56</v>
      </c>
      <c r="P14" s="198">
        <f t="shared" si="2"/>
        <v>1.4366641359574883E-2</v>
      </c>
      <c r="Q14" s="199">
        <f t="shared" si="3"/>
        <v>246</v>
      </c>
      <c r="R14" s="198">
        <f t="shared" si="4"/>
        <v>1.0593586274396882E-2</v>
      </c>
      <c r="S14" s="199">
        <f t="shared" si="5"/>
        <v>184</v>
      </c>
      <c r="T14" s="198">
        <f t="shared" si="6"/>
        <v>-2.204751324559906E-2</v>
      </c>
      <c r="U14" s="199">
        <f t="shared" si="7"/>
        <v>-387</v>
      </c>
      <c r="V14" s="198">
        <f t="shared" si="8"/>
        <v>5.8778981708027533E-2</v>
      </c>
      <c r="W14" s="199">
        <f t="shared" si="9"/>
        <v>1009</v>
      </c>
      <c r="X14" s="198">
        <f t="shared" si="10"/>
        <v>-2.3658872077029214E-3</v>
      </c>
      <c r="Y14" s="199">
        <f t="shared" si="11"/>
        <v>-43</v>
      </c>
      <c r="Z14" s="198">
        <v>6.770028691238128E-2</v>
      </c>
      <c r="AA14" s="199">
        <v>1227</v>
      </c>
    </row>
    <row r="15" spans="2:27">
      <c r="B15" s="169" t="s">
        <v>94</v>
      </c>
      <c r="D15" s="42">
        <v>104776</v>
      </c>
      <c r="E15" s="112">
        <v>105589</v>
      </c>
      <c r="F15" s="112">
        <v>108712</v>
      </c>
      <c r="G15" s="112">
        <v>114173</v>
      </c>
      <c r="H15" s="112">
        <v>122589</v>
      </c>
      <c r="I15" s="112">
        <v>126194</v>
      </c>
      <c r="J15" s="112">
        <v>129176</v>
      </c>
      <c r="K15" s="112">
        <v>128805</v>
      </c>
      <c r="L15" s="197"/>
      <c r="M15" s="8"/>
      <c r="N15" s="198">
        <f t="shared" si="0"/>
        <v>7.7594105520348844E-3</v>
      </c>
      <c r="O15" s="199">
        <f t="shared" si="1"/>
        <v>813</v>
      </c>
      <c r="P15" s="198">
        <f t="shared" si="2"/>
        <v>2.9576944568089569E-2</v>
      </c>
      <c r="Q15" s="199">
        <f t="shared" si="3"/>
        <v>3123</v>
      </c>
      <c r="R15" s="198">
        <f t="shared" si="4"/>
        <v>5.0233644859813076E-2</v>
      </c>
      <c r="S15" s="199">
        <f t="shared" si="5"/>
        <v>5461</v>
      </c>
      <c r="T15" s="198">
        <f t="shared" si="6"/>
        <v>7.3712699149536265E-2</v>
      </c>
      <c r="U15" s="199">
        <f t="shared" si="7"/>
        <v>8416</v>
      </c>
      <c r="V15" s="198">
        <f t="shared" si="8"/>
        <v>2.9407206193051483E-2</v>
      </c>
      <c r="W15" s="199">
        <f t="shared" si="9"/>
        <v>3605</v>
      </c>
      <c r="X15" s="198">
        <f t="shared" si="10"/>
        <v>2.3630283531705043E-2</v>
      </c>
      <c r="Y15" s="199">
        <f t="shared" si="11"/>
        <v>2982</v>
      </c>
      <c r="Z15" s="198">
        <v>1.3797500236123691E-2</v>
      </c>
      <c r="AA15" s="199">
        <v>1753</v>
      </c>
    </row>
    <row r="16" spans="2:27">
      <c r="B16" s="169" t="s">
        <v>95</v>
      </c>
      <c r="D16" s="42">
        <v>62182</v>
      </c>
      <c r="E16" s="112">
        <v>59849</v>
      </c>
      <c r="F16" s="112">
        <v>63814</v>
      </c>
      <c r="G16" s="112">
        <v>67338</v>
      </c>
      <c r="H16" s="112">
        <v>72357</v>
      </c>
      <c r="I16" s="112">
        <v>78035</v>
      </c>
      <c r="J16" s="112">
        <v>82425</v>
      </c>
      <c r="K16" s="112">
        <v>82675</v>
      </c>
      <c r="L16" s="197"/>
      <c r="M16" s="8"/>
      <c r="N16" s="198">
        <f t="shared" si="0"/>
        <v>-3.7518896143578506E-2</v>
      </c>
      <c r="O16" s="199">
        <f t="shared" si="1"/>
        <v>-2333</v>
      </c>
      <c r="P16" s="198">
        <f t="shared" si="2"/>
        <v>6.6250062657688513E-2</v>
      </c>
      <c r="Q16" s="199">
        <f t="shared" si="3"/>
        <v>3965</v>
      </c>
      <c r="R16" s="198">
        <f t="shared" si="4"/>
        <v>5.5222991819976697E-2</v>
      </c>
      <c r="S16" s="199">
        <f t="shared" si="5"/>
        <v>3524</v>
      </c>
      <c r="T16" s="198">
        <f t="shared" si="6"/>
        <v>7.4534438207253029E-2</v>
      </c>
      <c r="U16" s="199">
        <f t="shared" si="7"/>
        <v>5019</v>
      </c>
      <c r="V16" s="198">
        <f t="shared" si="8"/>
        <v>7.8472020675262932E-2</v>
      </c>
      <c r="W16" s="199">
        <f t="shared" si="9"/>
        <v>5678</v>
      </c>
      <c r="X16" s="198">
        <f t="shared" si="10"/>
        <v>5.6256807842634649E-2</v>
      </c>
      <c r="Y16" s="199">
        <f t="shared" si="11"/>
        <v>4390</v>
      </c>
      <c r="Z16" s="198">
        <v>4.5658635300069639E-2</v>
      </c>
      <c r="AA16" s="199">
        <v>3610</v>
      </c>
    </row>
    <row r="17" spans="2:27">
      <c r="B17" s="169" t="s">
        <v>96</v>
      </c>
      <c r="D17" s="42">
        <v>163730</v>
      </c>
      <c r="E17" s="112">
        <v>156934</v>
      </c>
      <c r="F17" s="112">
        <v>166875</v>
      </c>
      <c r="G17" s="112">
        <v>187874</v>
      </c>
      <c r="H17" s="112">
        <v>201720</v>
      </c>
      <c r="I17" s="112">
        <v>229333</v>
      </c>
      <c r="J17" s="112">
        <v>248373</v>
      </c>
      <c r="K17" s="112">
        <v>261818</v>
      </c>
      <c r="L17" s="197"/>
      <c r="M17" s="8"/>
      <c r="N17" s="198">
        <f t="shared" si="0"/>
        <v>-4.1507359677517841E-2</v>
      </c>
      <c r="O17" s="199">
        <f t="shared" si="1"/>
        <v>-6796</v>
      </c>
      <c r="P17" s="198">
        <f t="shared" si="2"/>
        <v>6.3345100488103379E-2</v>
      </c>
      <c r="Q17" s="199">
        <f t="shared" si="3"/>
        <v>9941</v>
      </c>
      <c r="R17" s="198">
        <f t="shared" si="4"/>
        <v>0.12583670411985026</v>
      </c>
      <c r="S17" s="199">
        <f t="shared" si="5"/>
        <v>20999</v>
      </c>
      <c r="T17" s="198">
        <f t="shared" si="6"/>
        <v>7.3698329731628709E-2</v>
      </c>
      <c r="U17" s="199">
        <f t="shared" si="7"/>
        <v>13846</v>
      </c>
      <c r="V17" s="198">
        <f t="shared" si="8"/>
        <v>0.13688776521911561</v>
      </c>
      <c r="W17" s="199">
        <f t="shared" si="9"/>
        <v>27613</v>
      </c>
      <c r="X17" s="198">
        <f t="shared" si="10"/>
        <v>8.3023376487465717E-2</v>
      </c>
      <c r="Y17" s="199">
        <f t="shared" si="11"/>
        <v>19040</v>
      </c>
      <c r="Z17" s="198">
        <v>8.6877828054298556E-2</v>
      </c>
      <c r="AA17" s="199">
        <v>20928</v>
      </c>
    </row>
    <row r="18" spans="2:27">
      <c r="B18" s="169" t="s">
        <v>97</v>
      </c>
      <c r="D18" s="42">
        <v>88242</v>
      </c>
      <c r="E18" s="112">
        <v>102104</v>
      </c>
      <c r="F18" s="112">
        <v>117265</v>
      </c>
      <c r="G18" s="112">
        <v>133839</v>
      </c>
      <c r="H18" s="112">
        <v>146290</v>
      </c>
      <c r="I18" s="112">
        <v>164565</v>
      </c>
      <c r="J18" s="112">
        <v>179408</v>
      </c>
      <c r="K18" s="112">
        <v>185871</v>
      </c>
      <c r="L18" s="197"/>
      <c r="M18" s="8"/>
      <c r="N18" s="198">
        <f t="shared" si="0"/>
        <v>0.15709072777135602</v>
      </c>
      <c r="O18" s="199">
        <f t="shared" si="1"/>
        <v>13862</v>
      </c>
      <c r="P18" s="198">
        <f t="shared" si="2"/>
        <v>0.14848585755700072</v>
      </c>
      <c r="Q18" s="199">
        <f t="shared" si="3"/>
        <v>15161</v>
      </c>
      <c r="R18" s="198">
        <f t="shared" si="4"/>
        <v>0.14133799513921463</v>
      </c>
      <c r="S18" s="199">
        <f t="shared" si="5"/>
        <v>16574</v>
      </c>
      <c r="T18" s="198">
        <f t="shared" si="6"/>
        <v>9.3029684919941014E-2</v>
      </c>
      <c r="U18" s="199">
        <f t="shared" si="7"/>
        <v>12451</v>
      </c>
      <c r="V18" s="198">
        <f t="shared" si="8"/>
        <v>0.12492309795611467</v>
      </c>
      <c r="W18" s="199">
        <f t="shared" si="9"/>
        <v>18275</v>
      </c>
      <c r="X18" s="198">
        <f t="shared" si="10"/>
        <v>9.0195363534165907E-2</v>
      </c>
      <c r="Y18" s="199">
        <f t="shared" si="11"/>
        <v>14843</v>
      </c>
      <c r="Z18" s="198">
        <v>6.6777244656672563E-2</v>
      </c>
      <c r="AA18" s="199">
        <v>11635</v>
      </c>
    </row>
    <row r="19" spans="2:27">
      <c r="B19" s="169" t="s">
        <v>98</v>
      </c>
      <c r="D19" s="42">
        <v>28237</v>
      </c>
      <c r="E19" s="112">
        <v>29065</v>
      </c>
      <c r="F19" s="112">
        <v>31070</v>
      </c>
      <c r="G19" s="112">
        <v>32795</v>
      </c>
      <c r="H19" s="112">
        <v>35293</v>
      </c>
      <c r="I19" s="112">
        <v>37168</v>
      </c>
      <c r="J19" s="112">
        <v>37664</v>
      </c>
      <c r="K19" s="112">
        <v>37627</v>
      </c>
      <c r="L19" s="197"/>
      <c r="M19" s="8"/>
      <c r="N19" s="198">
        <f t="shared" si="0"/>
        <v>2.9323228388284939E-2</v>
      </c>
      <c r="O19" s="199">
        <f t="shared" si="1"/>
        <v>828</v>
      </c>
      <c r="P19" s="198">
        <f t="shared" si="2"/>
        <v>6.8983313263375257E-2</v>
      </c>
      <c r="Q19" s="199">
        <f t="shared" si="3"/>
        <v>2005</v>
      </c>
      <c r="R19" s="198">
        <f t="shared" si="4"/>
        <v>5.551979401351792E-2</v>
      </c>
      <c r="S19" s="199">
        <f t="shared" si="5"/>
        <v>1725</v>
      </c>
      <c r="T19" s="198">
        <f t="shared" si="6"/>
        <v>7.6170147888397599E-2</v>
      </c>
      <c r="U19" s="199">
        <f t="shared" si="7"/>
        <v>2498</v>
      </c>
      <c r="V19" s="198">
        <f t="shared" si="8"/>
        <v>5.3126682344941001E-2</v>
      </c>
      <c r="W19" s="199">
        <f t="shared" si="9"/>
        <v>1875</v>
      </c>
      <c r="X19" s="198">
        <f t="shared" si="10"/>
        <v>1.334481274214383E-2</v>
      </c>
      <c r="Y19" s="199">
        <f t="shared" si="11"/>
        <v>496</v>
      </c>
      <c r="Z19" s="198">
        <v>8.8208483028580087E-3</v>
      </c>
      <c r="AA19" s="199">
        <v>329</v>
      </c>
    </row>
    <row r="20" spans="2:27">
      <c r="B20" s="169" t="s">
        <v>99</v>
      </c>
      <c r="D20" s="42">
        <v>61636</v>
      </c>
      <c r="E20" s="112">
        <v>62544</v>
      </c>
      <c r="F20" s="112">
        <v>65061</v>
      </c>
      <c r="G20" s="112">
        <v>68103</v>
      </c>
      <c r="H20" s="112">
        <v>73691</v>
      </c>
      <c r="I20" s="112">
        <v>77196</v>
      </c>
      <c r="J20" s="112">
        <v>93660</v>
      </c>
      <c r="K20" s="112">
        <v>98062</v>
      </c>
      <c r="L20" s="197"/>
      <c r="M20" s="8"/>
      <c r="N20" s="198">
        <f t="shared" si="0"/>
        <v>1.4731650334220303E-2</v>
      </c>
      <c r="O20" s="199">
        <f t="shared" si="1"/>
        <v>908</v>
      </c>
      <c r="P20" s="198">
        <f t="shared" si="2"/>
        <v>4.0243668457405901E-2</v>
      </c>
      <c r="Q20" s="199">
        <f t="shared" si="3"/>
        <v>2517</v>
      </c>
      <c r="R20" s="198">
        <f t="shared" si="4"/>
        <v>4.6756121178586296E-2</v>
      </c>
      <c r="S20" s="199">
        <f t="shared" si="5"/>
        <v>3042</v>
      </c>
      <c r="T20" s="198">
        <f t="shared" si="6"/>
        <v>8.2052185659956312E-2</v>
      </c>
      <c r="U20" s="199">
        <f t="shared" si="7"/>
        <v>5588</v>
      </c>
      <c r="V20" s="198">
        <f t="shared" si="8"/>
        <v>4.7563474508420356E-2</v>
      </c>
      <c r="W20" s="199">
        <f t="shared" si="9"/>
        <v>3505</v>
      </c>
      <c r="X20" s="198">
        <f t="shared" si="10"/>
        <v>0.21327529923830246</v>
      </c>
      <c r="Y20" s="199">
        <f t="shared" si="11"/>
        <v>16464</v>
      </c>
      <c r="Z20" s="198">
        <v>0.14911468647831549</v>
      </c>
      <c r="AA20" s="199">
        <v>12725</v>
      </c>
    </row>
    <row r="21" spans="2:27">
      <c r="B21" s="169" t="s">
        <v>100</v>
      </c>
      <c r="D21" s="42">
        <v>143622</v>
      </c>
      <c r="E21" s="112">
        <v>133442</v>
      </c>
      <c r="F21" s="112">
        <v>152686</v>
      </c>
      <c r="G21" s="112">
        <v>163762</v>
      </c>
      <c r="H21" s="112">
        <v>177795</v>
      </c>
      <c r="I21" s="112">
        <v>190951</v>
      </c>
      <c r="J21" s="112">
        <v>209961</v>
      </c>
      <c r="K21" s="112">
        <v>225211</v>
      </c>
      <c r="L21" s="197"/>
      <c r="M21" s="8"/>
      <c r="N21" s="198">
        <f t="shared" si="0"/>
        <v>-7.0880505772096147E-2</v>
      </c>
      <c r="O21" s="199">
        <f t="shared" si="1"/>
        <v>-10180</v>
      </c>
      <c r="P21" s="198">
        <f t="shared" si="2"/>
        <v>0.14421246683952571</v>
      </c>
      <c r="Q21" s="199">
        <f t="shared" si="3"/>
        <v>19244</v>
      </c>
      <c r="R21" s="198">
        <f t="shared" si="4"/>
        <v>7.2541031921721677E-2</v>
      </c>
      <c r="S21" s="199">
        <f t="shared" si="5"/>
        <v>11076</v>
      </c>
      <c r="T21" s="198">
        <f t="shared" si="6"/>
        <v>8.5691430246333189E-2</v>
      </c>
      <c r="U21" s="199">
        <f t="shared" si="7"/>
        <v>14033</v>
      </c>
      <c r="V21" s="198">
        <f t="shared" si="8"/>
        <v>7.3995331702241263E-2</v>
      </c>
      <c r="W21" s="199">
        <f t="shared" si="9"/>
        <v>13156</v>
      </c>
      <c r="X21" s="198">
        <f t="shared" si="10"/>
        <v>9.9554335929112669E-2</v>
      </c>
      <c r="Y21" s="199">
        <f t="shared" si="11"/>
        <v>19010</v>
      </c>
      <c r="Z21" s="198">
        <v>0.12441897039807071</v>
      </c>
      <c r="AA21" s="199">
        <v>24920</v>
      </c>
    </row>
    <row r="22" spans="2:27">
      <c r="B22" s="169" t="s">
        <v>101</v>
      </c>
      <c r="D22" s="42">
        <v>35054</v>
      </c>
      <c r="E22" s="112">
        <v>35294</v>
      </c>
      <c r="F22" s="112">
        <v>37047</v>
      </c>
      <c r="G22" s="112">
        <v>37762</v>
      </c>
      <c r="H22" s="112">
        <v>40484</v>
      </c>
      <c r="I22" s="112">
        <v>44630</v>
      </c>
      <c r="J22" s="112">
        <v>50287</v>
      </c>
      <c r="K22" s="112">
        <v>52295</v>
      </c>
      <c r="L22" s="197"/>
      <c r="M22" s="8"/>
      <c r="N22" s="198">
        <f t="shared" si="0"/>
        <v>6.8465795629599757E-3</v>
      </c>
      <c r="O22" s="199">
        <f t="shared" si="1"/>
        <v>240</v>
      </c>
      <c r="P22" s="198">
        <f t="shared" si="2"/>
        <v>4.9668498894996249E-2</v>
      </c>
      <c r="Q22" s="199">
        <f t="shared" si="3"/>
        <v>1753</v>
      </c>
      <c r="R22" s="198">
        <f t="shared" si="4"/>
        <v>1.9299808351553427E-2</v>
      </c>
      <c r="S22" s="199">
        <f t="shared" si="5"/>
        <v>715</v>
      </c>
      <c r="T22" s="198">
        <f t="shared" si="6"/>
        <v>7.2083046448810917E-2</v>
      </c>
      <c r="U22" s="199">
        <f t="shared" si="7"/>
        <v>2722</v>
      </c>
      <c r="V22" s="198">
        <f t="shared" si="8"/>
        <v>0.1024108289694694</v>
      </c>
      <c r="W22" s="199">
        <f t="shared" si="9"/>
        <v>4146</v>
      </c>
      <c r="X22" s="198">
        <f t="shared" si="10"/>
        <v>0.12675330495182613</v>
      </c>
      <c r="Y22" s="199">
        <f t="shared" si="11"/>
        <v>5657</v>
      </c>
      <c r="Z22" s="198">
        <v>0.1016663506709643</v>
      </c>
      <c r="AA22" s="199">
        <v>4826</v>
      </c>
    </row>
    <row r="23" spans="2:27">
      <c r="B23" s="169" t="s">
        <v>102</v>
      </c>
      <c r="D23" s="42">
        <v>13801</v>
      </c>
      <c r="E23" s="112">
        <v>13661</v>
      </c>
      <c r="F23" s="112">
        <v>14164</v>
      </c>
      <c r="G23" s="112">
        <v>15245</v>
      </c>
      <c r="H23" s="112">
        <v>16142</v>
      </c>
      <c r="I23" s="112">
        <v>16475</v>
      </c>
      <c r="J23" s="112">
        <v>17562</v>
      </c>
      <c r="K23" s="112">
        <v>17254</v>
      </c>
      <c r="L23" s="197"/>
      <c r="M23" s="8"/>
      <c r="N23" s="198">
        <f t="shared" si="0"/>
        <v>-1.0144192449822453E-2</v>
      </c>
      <c r="O23" s="199">
        <f t="shared" si="1"/>
        <v>-140</v>
      </c>
      <c r="P23" s="198">
        <f t="shared" si="2"/>
        <v>3.6820144938145116E-2</v>
      </c>
      <c r="Q23" s="199">
        <f t="shared" si="3"/>
        <v>503</v>
      </c>
      <c r="R23" s="198">
        <f t="shared" si="4"/>
        <v>7.6320248517367961E-2</v>
      </c>
      <c r="S23" s="199">
        <f t="shared" si="5"/>
        <v>1081</v>
      </c>
      <c r="T23" s="198">
        <f t="shared" si="6"/>
        <v>5.8838963594621152E-2</v>
      </c>
      <c r="U23" s="199">
        <f t="shared" si="7"/>
        <v>897</v>
      </c>
      <c r="V23" s="198">
        <f t="shared" si="8"/>
        <v>2.062941395118334E-2</v>
      </c>
      <c r="W23" s="199">
        <f t="shared" si="9"/>
        <v>333</v>
      </c>
      <c r="X23" s="198">
        <f t="shared" si="10"/>
        <v>6.5978755690440094E-2</v>
      </c>
      <c r="Y23" s="199">
        <f t="shared" si="11"/>
        <v>1087</v>
      </c>
      <c r="Z23" s="198">
        <v>-1.389049658525265E-3</v>
      </c>
      <c r="AA23" s="199">
        <v>-24</v>
      </c>
    </row>
    <row r="24" spans="2:27">
      <c r="B24" s="169" t="s">
        <v>103</v>
      </c>
      <c r="D24" s="42">
        <v>67062</v>
      </c>
      <c r="E24" s="112">
        <v>65757</v>
      </c>
      <c r="F24" s="112">
        <v>65741</v>
      </c>
      <c r="G24" s="112">
        <v>65206</v>
      </c>
      <c r="H24" s="112">
        <v>67674</v>
      </c>
      <c r="I24" s="112">
        <v>70761</v>
      </c>
      <c r="J24" s="112">
        <v>74802</v>
      </c>
      <c r="K24" s="112">
        <v>75104</v>
      </c>
      <c r="L24" s="197"/>
      <c r="M24" s="8"/>
      <c r="N24" s="198">
        <f t="shared" si="0"/>
        <v>-1.9459604545047915E-2</v>
      </c>
      <c r="O24" s="199">
        <f t="shared" si="1"/>
        <v>-1305</v>
      </c>
      <c r="P24" s="198">
        <f t="shared" si="2"/>
        <v>-2.4332010280270211E-4</v>
      </c>
      <c r="Q24" s="199">
        <f t="shared" si="3"/>
        <v>-16</v>
      </c>
      <c r="R24" s="198">
        <f t="shared" si="4"/>
        <v>-8.137996075508469E-3</v>
      </c>
      <c r="S24" s="199">
        <f t="shared" si="5"/>
        <v>-535</v>
      </c>
      <c r="T24" s="198">
        <f t="shared" si="6"/>
        <v>3.7849277673833726E-2</v>
      </c>
      <c r="U24" s="199">
        <f t="shared" si="7"/>
        <v>2468</v>
      </c>
      <c r="V24" s="198">
        <f t="shared" si="8"/>
        <v>4.5615746076779873E-2</v>
      </c>
      <c r="W24" s="199">
        <f t="shared" si="9"/>
        <v>3087</v>
      </c>
      <c r="X24" s="198">
        <f t="shared" si="10"/>
        <v>5.710772883367965E-2</v>
      </c>
      <c r="Y24" s="199">
        <f t="shared" si="11"/>
        <v>4041</v>
      </c>
      <c r="Z24" s="198">
        <v>2.8568298227834129E-2</v>
      </c>
      <c r="AA24" s="199">
        <v>2086</v>
      </c>
    </row>
    <row r="25" spans="2:27">
      <c r="B25" s="169" t="s">
        <v>104</v>
      </c>
      <c r="D25" s="42">
        <v>8282</v>
      </c>
      <c r="E25" s="112">
        <v>7638</v>
      </c>
      <c r="F25" s="112">
        <v>8004</v>
      </c>
      <c r="G25" s="112">
        <v>8548</v>
      </c>
      <c r="H25" s="112">
        <v>9180</v>
      </c>
      <c r="I25" s="112">
        <v>9334</v>
      </c>
      <c r="J25" s="112">
        <v>9620</v>
      </c>
      <c r="K25" s="112">
        <v>9786</v>
      </c>
      <c r="L25" s="197"/>
      <c r="M25" s="8"/>
      <c r="N25" s="198">
        <f t="shared" si="0"/>
        <v>-7.7758995411736254E-2</v>
      </c>
      <c r="O25" s="199">
        <f t="shared" si="1"/>
        <v>-644</v>
      </c>
      <c r="P25" s="198">
        <f t="shared" si="2"/>
        <v>4.7918303220738423E-2</v>
      </c>
      <c r="Q25" s="199">
        <f t="shared" si="3"/>
        <v>366</v>
      </c>
      <c r="R25" s="198">
        <f t="shared" si="4"/>
        <v>6.7966016991504175E-2</v>
      </c>
      <c r="S25" s="199">
        <f t="shared" si="5"/>
        <v>544</v>
      </c>
      <c r="T25" s="198">
        <f t="shared" si="6"/>
        <v>7.3935423490875118E-2</v>
      </c>
      <c r="U25" s="199">
        <f t="shared" si="7"/>
        <v>632</v>
      </c>
      <c r="V25" s="198">
        <f t="shared" si="8"/>
        <v>1.6775599128540319E-2</v>
      </c>
      <c r="W25" s="199">
        <f t="shared" si="9"/>
        <v>154</v>
      </c>
      <c r="X25" s="198">
        <f t="shared" si="10"/>
        <v>3.0640668523676862E-2</v>
      </c>
      <c r="Y25" s="199">
        <f t="shared" si="11"/>
        <v>286</v>
      </c>
      <c r="Z25" s="198">
        <v>5.2371222712119581E-2</v>
      </c>
      <c r="AA25" s="199">
        <v>487</v>
      </c>
    </row>
    <row r="26" spans="2:27">
      <c r="B26" s="169" t="s">
        <v>105</v>
      </c>
      <c r="D26" s="42">
        <v>1260</v>
      </c>
      <c r="E26" s="112">
        <v>1256</v>
      </c>
      <c r="F26" s="112">
        <v>1324</v>
      </c>
      <c r="G26" s="112">
        <v>1429</v>
      </c>
      <c r="H26" s="112">
        <v>1509</v>
      </c>
      <c r="I26" s="112">
        <v>1605</v>
      </c>
      <c r="J26" s="112">
        <v>1681</v>
      </c>
      <c r="K26" s="112">
        <v>1668</v>
      </c>
      <c r="L26" s="197"/>
      <c r="M26" s="8"/>
      <c r="N26" s="198">
        <f t="shared" si="0"/>
        <v>-3.1746031746031633E-3</v>
      </c>
      <c r="O26" s="199">
        <f t="shared" si="1"/>
        <v>-4</v>
      </c>
      <c r="P26" s="198">
        <f t="shared" si="2"/>
        <v>5.4140127388535131E-2</v>
      </c>
      <c r="Q26" s="199">
        <f t="shared" si="3"/>
        <v>68</v>
      </c>
      <c r="R26" s="198">
        <f t="shared" si="4"/>
        <v>7.9305135951661665E-2</v>
      </c>
      <c r="S26" s="199">
        <f t="shared" si="5"/>
        <v>105</v>
      </c>
      <c r="T26" s="198">
        <f t="shared" si="6"/>
        <v>5.5983205038488526E-2</v>
      </c>
      <c r="U26" s="199">
        <f t="shared" si="7"/>
        <v>80</v>
      </c>
      <c r="V26" s="198">
        <f t="shared" si="8"/>
        <v>6.3618290258449228E-2</v>
      </c>
      <c r="W26" s="199">
        <f t="shared" si="9"/>
        <v>96</v>
      </c>
      <c r="X26" s="198">
        <f t="shared" si="10"/>
        <v>4.735202492211843E-2</v>
      </c>
      <c r="Y26" s="199">
        <f t="shared" si="11"/>
        <v>76</v>
      </c>
      <c r="Z26" s="198">
        <v>2.8360049321825009E-2</v>
      </c>
      <c r="AA26" s="199">
        <v>46</v>
      </c>
    </row>
    <row r="27" spans="2:27">
      <c r="B27" s="169" t="s">
        <v>106</v>
      </c>
      <c r="D27" s="42">
        <v>1646</v>
      </c>
      <c r="E27" s="112">
        <v>1543</v>
      </c>
      <c r="F27" s="112">
        <v>1675</v>
      </c>
      <c r="G27" s="112">
        <v>1759</v>
      </c>
      <c r="H27" s="112">
        <v>1898</v>
      </c>
      <c r="I27" s="112">
        <v>2074</v>
      </c>
      <c r="J27" s="112">
        <v>2235</v>
      </c>
      <c r="K27" s="112">
        <v>2435</v>
      </c>
      <c r="L27" s="197"/>
      <c r="M27" s="8"/>
      <c r="N27" s="198">
        <f t="shared" si="0"/>
        <v>-6.2575941676792257E-2</v>
      </c>
      <c r="O27" s="199">
        <f t="shared" si="1"/>
        <v>-103</v>
      </c>
      <c r="P27" s="198">
        <f t="shared" si="2"/>
        <v>8.5547634478289059E-2</v>
      </c>
      <c r="Q27" s="199">
        <f t="shared" si="3"/>
        <v>132</v>
      </c>
      <c r="R27" s="198">
        <f t="shared" si="4"/>
        <v>5.0149253731343268E-2</v>
      </c>
      <c r="S27" s="199">
        <f t="shared" si="5"/>
        <v>84</v>
      </c>
      <c r="T27" s="198">
        <f t="shared" si="6"/>
        <v>7.9022171688459375E-2</v>
      </c>
      <c r="U27" s="199">
        <f t="shared" si="7"/>
        <v>139</v>
      </c>
      <c r="V27" s="198">
        <f t="shared" si="8"/>
        <v>9.2729188619599556E-2</v>
      </c>
      <c r="W27" s="199">
        <f t="shared" si="9"/>
        <v>176</v>
      </c>
      <c r="X27" s="198">
        <f t="shared" si="10"/>
        <v>7.7627772420443497E-2</v>
      </c>
      <c r="Y27" s="199">
        <f t="shared" si="11"/>
        <v>161</v>
      </c>
      <c r="Z27" s="198">
        <v>0.1103511171910625</v>
      </c>
      <c r="AA27" s="199">
        <v>242</v>
      </c>
    </row>
    <row r="28" spans="2:27">
      <c r="B28" s="31" t="s">
        <v>49</v>
      </c>
      <c r="D28" s="63">
        <v>1115183</v>
      </c>
      <c r="E28" s="63">
        <v>1124230</v>
      </c>
      <c r="F28" s="63">
        <v>1222142</v>
      </c>
      <c r="G28" s="63">
        <v>1313437</v>
      </c>
      <c r="H28" s="63">
        <v>1411866</v>
      </c>
      <c r="I28" s="63">
        <v>1518424</v>
      </c>
      <c r="J28" s="63">
        <v>1677042</v>
      </c>
      <c r="K28" s="63">
        <v>1756692</v>
      </c>
      <c r="L28" s="64"/>
      <c r="M28" s="11"/>
      <c r="N28" s="200">
        <f t="shared" si="0"/>
        <v>8.1125698652149136E-3</v>
      </c>
      <c r="O28" s="62">
        <f t="shared" si="1"/>
        <v>9047</v>
      </c>
      <c r="P28" s="200">
        <f t="shared" si="2"/>
        <v>8.7092498865890322E-2</v>
      </c>
      <c r="Q28" s="62">
        <f t="shared" si="3"/>
        <v>97912</v>
      </c>
      <c r="R28" s="200">
        <f t="shared" si="4"/>
        <v>7.4700812180581222E-2</v>
      </c>
      <c r="S28" s="62">
        <f t="shared" si="5"/>
        <v>91295</v>
      </c>
      <c r="T28" s="200">
        <f t="shared" si="6"/>
        <v>7.4940023769697328E-2</v>
      </c>
      <c r="U28" s="62">
        <f t="shared" si="7"/>
        <v>98429</v>
      </c>
      <c r="V28" s="200">
        <f t="shared" si="8"/>
        <v>7.5473168133519675E-2</v>
      </c>
      <c r="W28" s="62">
        <f t="shared" si="9"/>
        <v>106558</v>
      </c>
      <c r="X28" s="200">
        <f t="shared" si="10"/>
        <v>0.10446225823617117</v>
      </c>
      <c r="Y28" s="62">
        <f t="shared" si="11"/>
        <v>158618</v>
      </c>
      <c r="Z28" s="200">
        <v>0.1090150257794926</v>
      </c>
      <c r="AA28" s="62">
        <v>172681</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52275BBA-3CBC-4BFA-9428-05A8F7BA016B}">
          <x14:colorSeries rgb="FF376092"/>
          <x14:colorNegative rgb="FFD00000"/>
          <x14:colorAxis rgb="FF000000"/>
          <x14:colorMarkers rgb="FFD00000"/>
          <x14:colorFirst rgb="FFD00000"/>
          <x14:colorLast rgb="FFD00000"/>
          <x14:colorHigh rgb="FFD00000"/>
          <x14:colorLow rgb="FFD00000"/>
          <x14:sparklines>
            <x14:sparkline>
              <xm:f>EVO_resolPIA!$D$9:$K$9</xm:f>
              <xm:sqref>L9</xm:sqref>
            </x14:sparkline>
            <x14:sparkline>
              <xm:f>EVO_resolPIA!$D$10:$K$10</xm:f>
              <xm:sqref>L10</xm:sqref>
            </x14:sparkline>
            <x14:sparkline>
              <xm:f>EVO_resolPIA!$D$11:$K$11</xm:f>
              <xm:sqref>L11</xm:sqref>
            </x14:sparkline>
            <x14:sparkline>
              <xm:f>EVO_resolPIA!$D$12:$K$12</xm:f>
              <xm:sqref>L12</xm:sqref>
            </x14:sparkline>
            <x14:sparkline>
              <xm:f>EVO_resolPIA!$D$13:$K$13</xm:f>
              <xm:sqref>L13</xm:sqref>
            </x14:sparkline>
            <x14:sparkline>
              <xm:f>EVO_resolPIA!$D$14:$K$14</xm:f>
              <xm:sqref>L14</xm:sqref>
            </x14:sparkline>
            <x14:sparkline>
              <xm:f>EVO_resolPIA!$D$15:$K$15</xm:f>
              <xm:sqref>L15</xm:sqref>
            </x14:sparkline>
            <x14:sparkline>
              <xm:f>EVO_resolPIA!$D$16:$K$16</xm:f>
              <xm:sqref>L16</xm:sqref>
            </x14:sparkline>
            <x14:sparkline>
              <xm:f>EVO_resolPIA!$D$17:$K$17</xm:f>
              <xm:sqref>L17</xm:sqref>
            </x14:sparkline>
            <x14:sparkline>
              <xm:f>EVO_resolPIA!$D$18:$K$18</xm:f>
              <xm:sqref>L18</xm:sqref>
            </x14:sparkline>
            <x14:sparkline>
              <xm:f>EVO_resolPIA!$D$19:$K$19</xm:f>
              <xm:sqref>L19</xm:sqref>
            </x14:sparkline>
            <x14:sparkline>
              <xm:f>EVO_resolPIA!$D$20:$K$20</xm:f>
              <xm:sqref>L20</xm:sqref>
            </x14:sparkline>
            <x14:sparkline>
              <xm:f>EVO_resolPIA!$D$21:$K$21</xm:f>
              <xm:sqref>L21</xm:sqref>
            </x14:sparkline>
            <x14:sparkline>
              <xm:f>EVO_resolPIA!$D$22:$K$22</xm:f>
              <xm:sqref>L22</xm:sqref>
            </x14:sparkline>
            <x14:sparkline>
              <xm:f>EVO_resolPIA!$D$23:$K$23</xm:f>
              <xm:sqref>L23</xm:sqref>
            </x14:sparkline>
            <x14:sparkline>
              <xm:f>EVO_resolPIA!$D$24:$K$24</xm:f>
              <xm:sqref>L24</xm:sqref>
            </x14:sparkline>
            <x14:sparkline>
              <xm:f>EVO_resolPIA!$D$25:$K$25</xm:f>
              <xm:sqref>L25</xm:sqref>
            </x14:sparkline>
            <x14:sparkline>
              <xm:f>EVO_resolPIA!$D$26:$K$26</xm:f>
              <xm:sqref>L26</xm:sqref>
            </x14:sparkline>
            <x14:sparkline>
              <xm:f>EVO_resolPIA!$D$27:$K$27</xm:f>
              <xm:sqref>L27</xm:sqref>
            </x14:sparkline>
            <x14:sparkline>
              <xm:f>EVO_resolPIA!$D$28:$K$28</xm:f>
              <xm:sqref>L28</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343</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81" t="s">
        <v>82</v>
      </c>
      <c r="D11" s="182" t="s">
        <v>82</v>
      </c>
      <c r="E11" s="181" t="s">
        <v>82</v>
      </c>
      <c r="F11" s="182" t="s">
        <v>82</v>
      </c>
      <c r="G11" s="181" t="s">
        <v>82</v>
      </c>
      <c r="H11" s="182" t="s">
        <v>82</v>
      </c>
    </row>
    <row r="12" spans="1:9">
      <c r="B12" s="111" t="s">
        <v>89</v>
      </c>
      <c r="C12" s="183" t="s">
        <v>82</v>
      </c>
      <c r="D12" s="184" t="s">
        <v>82</v>
      </c>
      <c r="E12" s="183" t="s">
        <v>82</v>
      </c>
      <c r="F12" s="184" t="s">
        <v>82</v>
      </c>
      <c r="G12" s="183" t="s">
        <v>82</v>
      </c>
      <c r="H12" s="184" t="s">
        <v>82</v>
      </c>
    </row>
    <row r="13" spans="1:9">
      <c r="B13" s="111" t="s">
        <v>90</v>
      </c>
      <c r="C13" s="179">
        <v>174.17</v>
      </c>
      <c r="D13" s="125">
        <v>0.16</v>
      </c>
      <c r="E13" s="179">
        <v>264.60000000000002</v>
      </c>
      <c r="F13" s="125">
        <v>0.22</v>
      </c>
      <c r="G13" s="179">
        <v>412.16</v>
      </c>
      <c r="H13" s="125">
        <v>0.23</v>
      </c>
    </row>
    <row r="14" spans="1:9">
      <c r="B14" s="111" t="s">
        <v>91</v>
      </c>
      <c r="C14" s="183" t="s">
        <v>82</v>
      </c>
      <c r="D14" s="184" t="s">
        <v>82</v>
      </c>
      <c r="E14" s="183" t="s">
        <v>82</v>
      </c>
      <c r="F14" s="184" t="s">
        <v>82</v>
      </c>
      <c r="G14" s="183" t="s">
        <v>82</v>
      </c>
      <c r="H14" s="184" t="s">
        <v>82</v>
      </c>
    </row>
    <row r="15" spans="1:9">
      <c r="B15" s="111" t="s">
        <v>92</v>
      </c>
      <c r="C15" s="179">
        <v>262.91000000000003</v>
      </c>
      <c r="D15" s="125">
        <v>0.35</v>
      </c>
      <c r="E15" s="179">
        <v>379.07</v>
      </c>
      <c r="F15" s="125">
        <v>0.3</v>
      </c>
      <c r="G15" s="179">
        <v>612.86</v>
      </c>
      <c r="H15" s="125">
        <v>0.3</v>
      </c>
    </row>
    <row r="16" spans="1:9">
      <c r="B16" s="111" t="s">
        <v>93</v>
      </c>
      <c r="C16" s="183" t="s">
        <v>82</v>
      </c>
      <c r="D16" s="184" t="s">
        <v>82</v>
      </c>
      <c r="E16" s="183" t="s">
        <v>82</v>
      </c>
      <c r="F16" s="184" t="s">
        <v>82</v>
      </c>
      <c r="G16" s="183" t="s">
        <v>82</v>
      </c>
      <c r="H16" s="184" t="s">
        <v>82</v>
      </c>
    </row>
    <row r="17" spans="2:8">
      <c r="B17" s="111" t="s">
        <v>94</v>
      </c>
      <c r="C17" s="179">
        <v>238.12</v>
      </c>
      <c r="D17" s="125">
        <v>0.47</v>
      </c>
      <c r="E17" s="179">
        <v>398.95</v>
      </c>
      <c r="F17" s="125">
        <v>0.52</v>
      </c>
      <c r="G17" s="179">
        <v>621.79</v>
      </c>
      <c r="H17" s="125">
        <v>0.44</v>
      </c>
    </row>
    <row r="18" spans="2:8">
      <c r="B18" s="111" t="s">
        <v>95</v>
      </c>
      <c r="C18" s="179">
        <v>156.74</v>
      </c>
      <c r="D18" s="125">
        <v>0.45</v>
      </c>
      <c r="E18" s="179">
        <v>254.47</v>
      </c>
      <c r="F18" s="125">
        <v>0.5</v>
      </c>
      <c r="G18" s="179">
        <v>412.22</v>
      </c>
      <c r="H18" s="125">
        <v>0.56000000000000005</v>
      </c>
    </row>
    <row r="19" spans="2:8">
      <c r="B19" s="111" t="s">
        <v>96</v>
      </c>
      <c r="C19" s="179">
        <v>219.06</v>
      </c>
      <c r="D19" s="125">
        <v>0.15</v>
      </c>
      <c r="E19" s="179">
        <v>295.79000000000002</v>
      </c>
      <c r="F19" s="125">
        <v>0.2</v>
      </c>
      <c r="G19" s="179">
        <v>520.99</v>
      </c>
      <c r="H19" s="125">
        <v>0.18</v>
      </c>
    </row>
    <row r="20" spans="2:8">
      <c r="B20" s="111" t="s">
        <v>97</v>
      </c>
      <c r="C20" s="179">
        <v>296.41000000000003</v>
      </c>
      <c r="D20" s="125">
        <v>0.12</v>
      </c>
      <c r="E20" s="179">
        <v>503.55</v>
      </c>
      <c r="F20" s="125">
        <v>0.21</v>
      </c>
      <c r="G20" s="179">
        <v>858.3</v>
      </c>
      <c r="H20" s="125">
        <v>0.19</v>
      </c>
    </row>
    <row r="21" spans="2:8">
      <c r="B21" s="111" t="s">
        <v>98</v>
      </c>
      <c r="C21" s="179">
        <v>196.59</v>
      </c>
      <c r="D21" s="125">
        <v>0.35</v>
      </c>
      <c r="E21" s="179">
        <v>336.48</v>
      </c>
      <c r="F21" s="125">
        <v>0.28999999999999998</v>
      </c>
      <c r="G21" s="179">
        <v>597.29</v>
      </c>
      <c r="H21" s="125">
        <v>0.28000000000000003</v>
      </c>
    </row>
    <row r="22" spans="2:8">
      <c r="B22" s="111" t="s">
        <v>99</v>
      </c>
      <c r="C22" s="179">
        <v>220</v>
      </c>
      <c r="D22" s="125">
        <v>0.43</v>
      </c>
      <c r="E22" s="179">
        <v>303.64</v>
      </c>
      <c r="F22" s="125">
        <v>0.42</v>
      </c>
      <c r="G22" s="179">
        <v>484.53</v>
      </c>
      <c r="H22" s="125">
        <v>0.42</v>
      </c>
    </row>
    <row r="23" spans="2:8">
      <c r="B23" s="111" t="s">
        <v>100</v>
      </c>
      <c r="C23" s="179">
        <v>306.20999999999998</v>
      </c>
      <c r="D23" s="125">
        <v>7.0000000000000007E-2</v>
      </c>
      <c r="E23" s="179">
        <v>326.93</v>
      </c>
      <c r="F23" s="125">
        <v>0.15</v>
      </c>
      <c r="G23" s="179">
        <v>472.03</v>
      </c>
      <c r="H23" s="125">
        <v>0.25</v>
      </c>
    </row>
    <row r="24" spans="2:8">
      <c r="B24" s="111" t="s">
        <v>101</v>
      </c>
      <c r="C24" s="179">
        <v>147</v>
      </c>
      <c r="D24" s="125">
        <v>7.0000000000000007E-2</v>
      </c>
      <c r="E24" s="183" t="s">
        <v>82</v>
      </c>
      <c r="F24" s="184" t="s">
        <v>82</v>
      </c>
      <c r="G24" s="179">
        <v>175</v>
      </c>
      <c r="H24" s="125">
        <v>0</v>
      </c>
    </row>
    <row r="25" spans="2:8">
      <c r="B25" s="111" t="s">
        <v>102</v>
      </c>
      <c r="C25" s="179">
        <v>245.49</v>
      </c>
      <c r="D25" s="125">
        <v>0.34</v>
      </c>
      <c r="E25" s="179">
        <v>505.64</v>
      </c>
      <c r="F25" s="125">
        <v>0.27</v>
      </c>
      <c r="G25" s="179">
        <v>570.04999999999995</v>
      </c>
      <c r="H25" s="125">
        <v>0.25</v>
      </c>
    </row>
    <row r="26" spans="2:8">
      <c r="B26" s="111" t="s">
        <v>103</v>
      </c>
      <c r="C26" s="183" t="s">
        <v>82</v>
      </c>
      <c r="D26" s="184" t="s">
        <v>82</v>
      </c>
      <c r="E26" s="183" t="s">
        <v>82</v>
      </c>
      <c r="F26" s="184" t="s">
        <v>82</v>
      </c>
      <c r="G26" s="183" t="s">
        <v>82</v>
      </c>
      <c r="H26" s="184" t="s">
        <v>82</v>
      </c>
    </row>
    <row r="27" spans="2:8">
      <c r="B27" s="111" t="s">
        <v>104</v>
      </c>
      <c r="C27" s="183" t="s">
        <v>82</v>
      </c>
      <c r="D27" s="184" t="s">
        <v>82</v>
      </c>
      <c r="E27" s="183" t="s">
        <v>82</v>
      </c>
      <c r="F27" s="184" t="s">
        <v>82</v>
      </c>
      <c r="G27" s="183" t="s">
        <v>82</v>
      </c>
      <c r="H27" s="184" t="s">
        <v>82</v>
      </c>
    </row>
    <row r="28" spans="2:8">
      <c r="B28" s="111" t="s">
        <v>105</v>
      </c>
      <c r="C28" s="183" t="s">
        <v>82</v>
      </c>
      <c r="D28" s="184" t="s">
        <v>82</v>
      </c>
      <c r="E28" s="183" t="s">
        <v>82</v>
      </c>
      <c r="F28" s="184" t="s">
        <v>82</v>
      </c>
      <c r="G28" s="183" t="s">
        <v>82</v>
      </c>
      <c r="H28" s="184" t="s">
        <v>82</v>
      </c>
    </row>
    <row r="29" spans="2:8">
      <c r="B29" s="115" t="s">
        <v>106</v>
      </c>
      <c r="C29" s="180">
        <v>282.14999999999998</v>
      </c>
      <c r="D29" s="126">
        <v>0</v>
      </c>
      <c r="E29" s="180">
        <v>291.05</v>
      </c>
      <c r="F29" s="126">
        <v>0.1</v>
      </c>
      <c r="G29" s="185" t="s">
        <v>82</v>
      </c>
      <c r="H29" s="186" t="s">
        <v>82</v>
      </c>
    </row>
    <row r="30" spans="2:8" ht="8" customHeight="1"/>
    <row r="31" spans="2:8">
      <c r="B31" s="119" t="s">
        <v>49</v>
      </c>
      <c r="C31" s="103">
        <v>246.13</v>
      </c>
      <c r="D31" s="137">
        <v>0.34</v>
      </c>
      <c r="E31" s="103">
        <v>385.98</v>
      </c>
      <c r="F31" s="137">
        <v>0.36</v>
      </c>
      <c r="G31" s="103">
        <v>614.6</v>
      </c>
      <c r="H31" s="137">
        <v>0.34</v>
      </c>
    </row>
    <row r="33" spans="2:8">
      <c r="B33" s="267" t="s">
        <v>322</v>
      </c>
      <c r="C33" s="202"/>
      <c r="D33" s="202"/>
      <c r="E33" s="202"/>
      <c r="F33" s="202"/>
      <c r="G33" s="202"/>
      <c r="H33" s="202"/>
    </row>
    <row r="34" spans="2:8" ht="50" customHeight="1">
      <c r="B34" s="244" t="s">
        <v>341</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344</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78">
        <v>114.98</v>
      </c>
      <c r="D11" s="124">
        <v>1.17</v>
      </c>
      <c r="E11" s="178">
        <v>416.92</v>
      </c>
      <c r="F11" s="124">
        <v>0.56999999999999995</v>
      </c>
      <c r="G11" s="178">
        <v>428.45</v>
      </c>
      <c r="H11" s="124">
        <v>0.64</v>
      </c>
    </row>
    <row r="12" spans="1:9">
      <c r="B12" s="111" t="s">
        <v>89</v>
      </c>
      <c r="C12" s="179">
        <v>220.42</v>
      </c>
      <c r="D12" s="125">
        <v>0.47</v>
      </c>
      <c r="E12" s="179">
        <v>406.46</v>
      </c>
      <c r="F12" s="125">
        <v>0.61</v>
      </c>
      <c r="G12" s="179">
        <v>467.44</v>
      </c>
      <c r="H12" s="125">
        <v>0.43</v>
      </c>
    </row>
    <row r="13" spans="1:9">
      <c r="B13" s="111" t="s">
        <v>90</v>
      </c>
      <c r="C13" s="179">
        <v>341.98</v>
      </c>
      <c r="D13" s="125">
        <v>0.39</v>
      </c>
      <c r="E13" s="179">
        <v>386.68</v>
      </c>
      <c r="F13" s="125">
        <v>0.4</v>
      </c>
      <c r="G13" s="179">
        <v>426.15</v>
      </c>
      <c r="H13" s="125">
        <v>0.44</v>
      </c>
    </row>
    <row r="14" spans="1:9">
      <c r="B14" s="111" t="s">
        <v>91</v>
      </c>
      <c r="C14" s="179">
        <v>553.94000000000005</v>
      </c>
      <c r="D14" s="125">
        <v>0</v>
      </c>
      <c r="E14" s="179">
        <v>565.99</v>
      </c>
      <c r="F14" s="125">
        <v>0.24</v>
      </c>
      <c r="G14" s="179">
        <v>510.3</v>
      </c>
      <c r="H14" s="125">
        <v>0.36</v>
      </c>
    </row>
    <row r="15" spans="1:9">
      <c r="B15" s="111" t="s">
        <v>92</v>
      </c>
      <c r="C15" s="179">
        <v>493.13</v>
      </c>
      <c r="D15" s="125">
        <v>0.42</v>
      </c>
      <c r="E15" s="179">
        <v>600.91999999999996</v>
      </c>
      <c r="F15" s="125">
        <v>0.39</v>
      </c>
      <c r="G15" s="179">
        <v>601.27</v>
      </c>
      <c r="H15" s="125">
        <v>0.36</v>
      </c>
    </row>
    <row r="16" spans="1:9">
      <c r="B16" s="111" t="s">
        <v>93</v>
      </c>
      <c r="C16" s="179">
        <v>667.84</v>
      </c>
      <c r="D16" s="125">
        <v>0.24</v>
      </c>
      <c r="E16" s="179">
        <v>517.33000000000004</v>
      </c>
      <c r="F16" s="125">
        <v>0.5</v>
      </c>
      <c r="G16" s="179">
        <v>525.94000000000005</v>
      </c>
      <c r="H16" s="125">
        <v>0.46</v>
      </c>
    </row>
    <row r="17" spans="2:8">
      <c r="B17" s="111" t="s">
        <v>94</v>
      </c>
      <c r="C17" s="183" t="s">
        <v>82</v>
      </c>
      <c r="D17" s="184" t="s">
        <v>82</v>
      </c>
      <c r="E17" s="179">
        <v>385.25</v>
      </c>
      <c r="F17" s="125">
        <v>0.57999999999999996</v>
      </c>
      <c r="G17" s="179">
        <v>532.04</v>
      </c>
      <c r="H17" s="125">
        <v>0.52</v>
      </c>
    </row>
    <row r="18" spans="2:8">
      <c r="B18" s="111" t="s">
        <v>95</v>
      </c>
      <c r="C18" s="179">
        <v>245.85</v>
      </c>
      <c r="D18" s="125">
        <v>0.4</v>
      </c>
      <c r="E18" s="179">
        <v>400.76</v>
      </c>
      <c r="F18" s="125">
        <v>0.59</v>
      </c>
      <c r="G18" s="179">
        <v>382.21</v>
      </c>
      <c r="H18" s="125">
        <v>0.59</v>
      </c>
    </row>
    <row r="19" spans="2:8">
      <c r="B19" s="111" t="s">
        <v>96</v>
      </c>
      <c r="C19" s="179">
        <v>694.09</v>
      </c>
      <c r="D19" s="125">
        <v>0.4</v>
      </c>
      <c r="E19" s="179">
        <v>684.68</v>
      </c>
      <c r="F19" s="125">
        <v>0.45</v>
      </c>
      <c r="G19" s="179">
        <v>669.94</v>
      </c>
      <c r="H19" s="125">
        <v>0.46</v>
      </c>
    </row>
    <row r="20" spans="2:8">
      <c r="B20" s="111" t="s">
        <v>97</v>
      </c>
      <c r="C20" s="179">
        <v>1459.07</v>
      </c>
      <c r="D20" s="125">
        <v>0.34</v>
      </c>
      <c r="E20" s="179">
        <v>969.23</v>
      </c>
      <c r="F20" s="125">
        <v>0.4</v>
      </c>
      <c r="G20" s="179">
        <v>918.25</v>
      </c>
      <c r="H20" s="125">
        <v>0.39</v>
      </c>
    </row>
    <row r="21" spans="2:8">
      <c r="B21" s="111" t="s">
        <v>98</v>
      </c>
      <c r="C21" s="179">
        <v>200</v>
      </c>
      <c r="D21" s="125">
        <v>0</v>
      </c>
      <c r="E21" s="179">
        <v>384.42</v>
      </c>
      <c r="F21" s="125">
        <v>0.53</v>
      </c>
      <c r="G21" s="179">
        <v>452.52</v>
      </c>
      <c r="H21" s="125">
        <v>0.48</v>
      </c>
    </row>
    <row r="22" spans="2:8">
      <c r="B22" s="111" t="s">
        <v>99</v>
      </c>
      <c r="C22" s="179">
        <v>286.11</v>
      </c>
      <c r="D22" s="125">
        <v>0.39</v>
      </c>
      <c r="E22" s="179">
        <v>406.06</v>
      </c>
      <c r="F22" s="125">
        <v>0.45</v>
      </c>
      <c r="G22" s="179">
        <v>414.52</v>
      </c>
      <c r="H22" s="125">
        <v>0.41</v>
      </c>
    </row>
    <row r="23" spans="2:8">
      <c r="B23" s="111" t="s">
        <v>100</v>
      </c>
      <c r="C23" s="179">
        <v>640.91</v>
      </c>
      <c r="D23" s="125">
        <v>0.26</v>
      </c>
      <c r="E23" s="179">
        <v>612.62</v>
      </c>
      <c r="F23" s="125">
        <v>0.24</v>
      </c>
      <c r="G23" s="179">
        <v>605.6</v>
      </c>
      <c r="H23" s="125">
        <v>0.24</v>
      </c>
    </row>
    <row r="24" spans="2:8">
      <c r="B24" s="111" t="s">
        <v>101</v>
      </c>
      <c r="C24" s="183" t="s">
        <v>82</v>
      </c>
      <c r="D24" s="184" t="s">
        <v>82</v>
      </c>
      <c r="E24" s="179">
        <v>390.33</v>
      </c>
      <c r="F24" s="125">
        <v>0.59</v>
      </c>
      <c r="G24" s="179">
        <v>401.3</v>
      </c>
      <c r="H24" s="125">
        <v>0.56999999999999995</v>
      </c>
    </row>
    <row r="25" spans="2:8">
      <c r="B25" s="111" t="s">
        <v>102</v>
      </c>
      <c r="C25" s="179">
        <v>1319.25</v>
      </c>
      <c r="D25" s="125">
        <v>0.37</v>
      </c>
      <c r="E25" s="179">
        <v>889.31</v>
      </c>
      <c r="F25" s="125">
        <v>0.66</v>
      </c>
      <c r="G25" s="179">
        <v>924.32</v>
      </c>
      <c r="H25" s="125">
        <v>0.57999999999999996</v>
      </c>
    </row>
    <row r="26" spans="2:8">
      <c r="B26" s="111" t="s">
        <v>103</v>
      </c>
      <c r="C26" s="179">
        <v>297.83</v>
      </c>
      <c r="D26" s="125">
        <v>0.45</v>
      </c>
      <c r="E26" s="179">
        <v>622.36</v>
      </c>
      <c r="F26" s="125">
        <v>0.35</v>
      </c>
      <c r="G26" s="179">
        <v>671.59</v>
      </c>
      <c r="H26" s="125">
        <v>0.35</v>
      </c>
    </row>
    <row r="27" spans="2:8">
      <c r="B27" s="111" t="s">
        <v>104</v>
      </c>
      <c r="C27" s="179">
        <v>707.18</v>
      </c>
      <c r="D27" s="125">
        <v>0.11</v>
      </c>
      <c r="E27" s="179">
        <v>724.08</v>
      </c>
      <c r="F27" s="125">
        <v>0.13</v>
      </c>
      <c r="G27" s="179">
        <v>717.89</v>
      </c>
      <c r="H27" s="125">
        <v>0.15</v>
      </c>
    </row>
    <row r="28" spans="2:8">
      <c r="B28" s="111" t="s">
        <v>105</v>
      </c>
      <c r="C28" s="183" t="s">
        <v>82</v>
      </c>
      <c r="D28" s="184" t="s">
        <v>82</v>
      </c>
      <c r="E28" s="183" t="s">
        <v>82</v>
      </c>
      <c r="F28" s="184" t="s">
        <v>82</v>
      </c>
      <c r="G28" s="183" t="s">
        <v>82</v>
      </c>
      <c r="H28" s="184" t="s">
        <v>82</v>
      </c>
    </row>
    <row r="29" spans="2:8">
      <c r="B29" s="115" t="s">
        <v>106</v>
      </c>
      <c r="C29" s="185" t="s">
        <v>82</v>
      </c>
      <c r="D29" s="186" t="s">
        <v>82</v>
      </c>
      <c r="E29" s="180">
        <v>458.1</v>
      </c>
      <c r="F29" s="126">
        <v>0.66</v>
      </c>
      <c r="G29" s="180">
        <v>448.35</v>
      </c>
      <c r="H29" s="126">
        <v>0</v>
      </c>
    </row>
    <row r="30" spans="2:8" ht="8" customHeight="1"/>
    <row r="31" spans="2:8">
      <c r="B31" s="119" t="s">
        <v>49</v>
      </c>
      <c r="C31" s="103">
        <v>398.13</v>
      </c>
      <c r="D31" s="137">
        <v>1.06</v>
      </c>
      <c r="E31" s="103">
        <v>542.51</v>
      </c>
      <c r="F31" s="137">
        <v>0.56000000000000005</v>
      </c>
      <c r="G31" s="103">
        <v>555.27</v>
      </c>
      <c r="H31" s="137">
        <v>0.49</v>
      </c>
    </row>
    <row r="33" spans="2:8">
      <c r="B33" s="267" t="s">
        <v>322</v>
      </c>
      <c r="C33" s="202"/>
      <c r="D33" s="202"/>
      <c r="E33" s="202"/>
      <c r="F33" s="202"/>
      <c r="G33" s="202"/>
      <c r="H33" s="202"/>
    </row>
    <row r="34" spans="2:8" ht="50" customHeight="1">
      <c r="B34" s="244" t="s">
        <v>341</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345</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78">
        <v>272.88</v>
      </c>
      <c r="D11" s="124">
        <v>0.49</v>
      </c>
      <c r="E11" s="178">
        <v>252.42</v>
      </c>
      <c r="F11" s="124">
        <v>0.68</v>
      </c>
      <c r="G11" s="178">
        <v>370.02</v>
      </c>
      <c r="H11" s="124">
        <v>0.77</v>
      </c>
    </row>
    <row r="12" spans="1:9">
      <c r="B12" s="111" t="s">
        <v>89</v>
      </c>
      <c r="C12" s="179">
        <v>221.38</v>
      </c>
      <c r="D12" s="125">
        <v>0.42</v>
      </c>
      <c r="E12" s="179">
        <v>191.67</v>
      </c>
      <c r="F12" s="125">
        <v>0.49</v>
      </c>
      <c r="G12" s="179">
        <v>318.44</v>
      </c>
      <c r="H12" s="125">
        <v>0.25</v>
      </c>
    </row>
    <row r="13" spans="1:9">
      <c r="B13" s="111" t="s">
        <v>90</v>
      </c>
      <c r="C13" s="179">
        <v>213.67</v>
      </c>
      <c r="D13" s="125">
        <v>0.2</v>
      </c>
      <c r="E13" s="179">
        <v>302.14999999999998</v>
      </c>
      <c r="F13" s="125">
        <v>0.11</v>
      </c>
      <c r="G13" s="179">
        <v>475.44</v>
      </c>
      <c r="H13" s="125">
        <v>0.14000000000000001</v>
      </c>
    </row>
    <row r="14" spans="1:9">
      <c r="B14" s="111" t="s">
        <v>91</v>
      </c>
      <c r="C14" s="179">
        <v>241.62</v>
      </c>
      <c r="D14" s="125">
        <v>0.59</v>
      </c>
      <c r="E14" s="179">
        <v>269.04000000000002</v>
      </c>
      <c r="F14" s="125">
        <v>0.48</v>
      </c>
      <c r="G14" s="179">
        <v>396.01</v>
      </c>
      <c r="H14" s="125">
        <v>0.62</v>
      </c>
    </row>
    <row r="15" spans="1:9">
      <c r="B15" s="111" t="s">
        <v>92</v>
      </c>
      <c r="C15" s="179">
        <v>365.4</v>
      </c>
      <c r="D15" s="125">
        <v>0.39</v>
      </c>
      <c r="E15" s="179">
        <v>368.68</v>
      </c>
      <c r="F15" s="125">
        <v>0.35</v>
      </c>
      <c r="G15" s="179">
        <v>602.91</v>
      </c>
      <c r="H15" s="125">
        <v>0.32</v>
      </c>
    </row>
    <row r="16" spans="1:9">
      <c r="B16" s="111" t="s">
        <v>93</v>
      </c>
      <c r="C16" s="179">
        <v>402.25</v>
      </c>
      <c r="D16" s="125">
        <v>0</v>
      </c>
      <c r="E16" s="179">
        <v>298.36</v>
      </c>
      <c r="F16" s="125">
        <v>0.43</v>
      </c>
      <c r="G16" s="183" t="s">
        <v>82</v>
      </c>
      <c r="H16" s="184" t="s">
        <v>82</v>
      </c>
    </row>
    <row r="17" spans="2:8">
      <c r="B17" s="111" t="s">
        <v>94</v>
      </c>
      <c r="C17" s="179">
        <v>235.51</v>
      </c>
      <c r="D17" s="125">
        <v>0.5</v>
      </c>
      <c r="E17" s="179">
        <v>505.64</v>
      </c>
      <c r="F17" s="125">
        <v>0.56999999999999995</v>
      </c>
      <c r="G17" s="179">
        <v>681.72</v>
      </c>
      <c r="H17" s="125">
        <v>0.5</v>
      </c>
    </row>
    <row r="18" spans="2:8">
      <c r="B18" s="111" t="s">
        <v>95</v>
      </c>
      <c r="C18" s="179">
        <v>202.15</v>
      </c>
      <c r="D18" s="125">
        <v>0.6</v>
      </c>
      <c r="E18" s="179">
        <v>236.13</v>
      </c>
      <c r="F18" s="125">
        <v>0.48</v>
      </c>
      <c r="G18" s="179">
        <v>261.35000000000002</v>
      </c>
      <c r="H18" s="125">
        <v>0.43</v>
      </c>
    </row>
    <row r="19" spans="2:8">
      <c r="B19" s="111" t="s">
        <v>96</v>
      </c>
      <c r="C19" s="179">
        <v>415.3</v>
      </c>
      <c r="D19" s="125">
        <v>0.14000000000000001</v>
      </c>
      <c r="E19" s="179">
        <v>418.1</v>
      </c>
      <c r="F19" s="125">
        <v>0.13</v>
      </c>
      <c r="G19" s="179">
        <v>415.43</v>
      </c>
      <c r="H19" s="125">
        <v>0.13</v>
      </c>
    </row>
    <row r="20" spans="2:8">
      <c r="B20" s="111" t="s">
        <v>97</v>
      </c>
      <c r="C20" s="179">
        <v>463.91</v>
      </c>
      <c r="D20" s="125">
        <v>0.48</v>
      </c>
      <c r="E20" s="179">
        <v>492.46</v>
      </c>
      <c r="F20" s="125">
        <v>0.4</v>
      </c>
      <c r="G20" s="179">
        <v>683.78</v>
      </c>
      <c r="H20" s="125">
        <v>0.26</v>
      </c>
    </row>
    <row r="21" spans="2:8">
      <c r="B21" s="111" t="s">
        <v>98</v>
      </c>
      <c r="C21" s="179">
        <v>298.3</v>
      </c>
      <c r="D21" s="125">
        <v>0.36</v>
      </c>
      <c r="E21" s="179">
        <v>334.49</v>
      </c>
      <c r="F21" s="125">
        <v>0.34</v>
      </c>
      <c r="G21" s="179">
        <v>353.8</v>
      </c>
      <c r="H21" s="125">
        <v>0.37</v>
      </c>
    </row>
    <row r="22" spans="2:8">
      <c r="B22" s="111" t="s">
        <v>99</v>
      </c>
      <c r="C22" s="179">
        <v>223.77</v>
      </c>
      <c r="D22" s="125">
        <v>0.42</v>
      </c>
      <c r="E22" s="179">
        <v>229.42</v>
      </c>
      <c r="F22" s="125">
        <v>0.42</v>
      </c>
      <c r="G22" s="179">
        <v>353.74</v>
      </c>
      <c r="H22" s="125">
        <v>0.43</v>
      </c>
    </row>
    <row r="23" spans="2:8">
      <c r="B23" s="111" t="s">
        <v>100</v>
      </c>
      <c r="C23" s="179">
        <v>321.3</v>
      </c>
      <c r="D23" s="125">
        <v>0.13</v>
      </c>
      <c r="E23" s="179">
        <v>336.66</v>
      </c>
      <c r="F23" s="125">
        <v>0.16</v>
      </c>
      <c r="G23" s="179">
        <v>458.37</v>
      </c>
      <c r="H23" s="125">
        <v>0.23</v>
      </c>
    </row>
    <row r="24" spans="2:8">
      <c r="B24" s="111" t="s">
        <v>101</v>
      </c>
      <c r="C24" s="179">
        <v>410.14</v>
      </c>
      <c r="D24" s="125">
        <v>0.18</v>
      </c>
      <c r="E24" s="179">
        <v>427.75</v>
      </c>
      <c r="F24" s="125">
        <v>0.25</v>
      </c>
      <c r="G24" s="179">
        <v>610.04</v>
      </c>
      <c r="H24" s="125">
        <v>0.25</v>
      </c>
    </row>
    <row r="25" spans="2:8">
      <c r="B25" s="111" t="s">
        <v>102</v>
      </c>
      <c r="C25" s="179">
        <v>728</v>
      </c>
      <c r="D25" s="125">
        <v>0.56000000000000005</v>
      </c>
      <c r="E25" s="179">
        <v>698.78</v>
      </c>
      <c r="F25" s="125">
        <v>0.56000000000000005</v>
      </c>
      <c r="G25" s="179">
        <v>800.71</v>
      </c>
      <c r="H25" s="125">
        <v>0.48</v>
      </c>
    </row>
    <row r="26" spans="2:8">
      <c r="B26" s="111" t="s">
        <v>103</v>
      </c>
      <c r="C26" s="179">
        <v>300</v>
      </c>
      <c r="D26" s="125">
        <v>0</v>
      </c>
      <c r="E26" s="179">
        <v>462.5</v>
      </c>
      <c r="F26" s="125">
        <v>0.16</v>
      </c>
      <c r="G26" s="179">
        <v>494.67</v>
      </c>
      <c r="H26" s="125">
        <v>0.02</v>
      </c>
    </row>
    <row r="27" spans="2:8">
      <c r="B27" s="111" t="s">
        <v>104</v>
      </c>
      <c r="C27" s="179">
        <v>331.03</v>
      </c>
      <c r="D27" s="125">
        <v>0.33</v>
      </c>
      <c r="E27" s="179">
        <v>297.58</v>
      </c>
      <c r="F27" s="125">
        <v>0.27</v>
      </c>
      <c r="G27" s="179">
        <v>593.13</v>
      </c>
      <c r="H27" s="125">
        <v>0.24</v>
      </c>
    </row>
    <row r="28" spans="2:8">
      <c r="B28" s="111" t="s">
        <v>105</v>
      </c>
      <c r="C28" s="183" t="s">
        <v>82</v>
      </c>
      <c r="D28" s="184" t="s">
        <v>82</v>
      </c>
      <c r="E28" s="183" t="s">
        <v>82</v>
      </c>
      <c r="F28" s="184" t="s">
        <v>82</v>
      </c>
      <c r="G28" s="183" t="s">
        <v>82</v>
      </c>
      <c r="H28" s="184" t="s">
        <v>82</v>
      </c>
    </row>
    <row r="29" spans="2:8">
      <c r="B29" s="115" t="s">
        <v>106</v>
      </c>
      <c r="C29" s="185" t="s">
        <v>82</v>
      </c>
      <c r="D29" s="186" t="s">
        <v>82</v>
      </c>
      <c r="E29" s="185" t="s">
        <v>82</v>
      </c>
      <c r="F29" s="186" t="s">
        <v>82</v>
      </c>
      <c r="G29" s="185" t="s">
        <v>82</v>
      </c>
      <c r="H29" s="186" t="s">
        <v>82</v>
      </c>
    </row>
    <row r="30" spans="2:8" ht="8" customHeight="1"/>
    <row r="31" spans="2:8">
      <c r="B31" s="119" t="s">
        <v>49</v>
      </c>
      <c r="C31" s="103">
        <v>271.95999999999998</v>
      </c>
      <c r="D31" s="137">
        <v>0.53</v>
      </c>
      <c r="E31" s="103">
        <v>369.91</v>
      </c>
      <c r="F31" s="137">
        <v>0.52</v>
      </c>
      <c r="G31" s="103">
        <v>508.65</v>
      </c>
      <c r="H31" s="137">
        <v>0.48</v>
      </c>
    </row>
    <row r="33" spans="2:8">
      <c r="B33" s="267" t="s">
        <v>322</v>
      </c>
      <c r="C33" s="202"/>
      <c r="D33" s="202"/>
      <c r="E33" s="202"/>
      <c r="F33" s="202"/>
      <c r="G33" s="202"/>
      <c r="H33" s="202"/>
    </row>
    <row r="34" spans="2:8" ht="50" customHeight="1">
      <c r="B34" s="244" t="s">
        <v>341</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346</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81" t="s">
        <v>82</v>
      </c>
      <c r="D11" s="182" t="s">
        <v>82</v>
      </c>
      <c r="E11" s="178">
        <v>450.35</v>
      </c>
      <c r="F11" s="124">
        <v>0.02</v>
      </c>
      <c r="G11" s="178">
        <v>824.74</v>
      </c>
      <c r="H11" s="124">
        <v>0.28999999999999998</v>
      </c>
    </row>
    <row r="12" spans="1:9">
      <c r="B12" s="111" t="s">
        <v>89</v>
      </c>
      <c r="C12" s="183" t="s">
        <v>82</v>
      </c>
      <c r="D12" s="184" t="s">
        <v>82</v>
      </c>
      <c r="E12" s="183" t="s">
        <v>82</v>
      </c>
      <c r="F12" s="184" t="s">
        <v>82</v>
      </c>
      <c r="G12" s="183" t="s">
        <v>82</v>
      </c>
      <c r="H12" s="184" t="s">
        <v>82</v>
      </c>
    </row>
    <row r="13" spans="1:9">
      <c r="B13" s="111" t="s">
        <v>90</v>
      </c>
      <c r="C13" s="179">
        <v>244.88</v>
      </c>
      <c r="D13" s="125">
        <v>0.44</v>
      </c>
      <c r="E13" s="183" t="s">
        <v>82</v>
      </c>
      <c r="F13" s="184" t="s">
        <v>82</v>
      </c>
      <c r="G13" s="183" t="s">
        <v>82</v>
      </c>
      <c r="H13" s="184" t="s">
        <v>82</v>
      </c>
    </row>
    <row r="14" spans="1:9">
      <c r="B14" s="111" t="s">
        <v>91</v>
      </c>
      <c r="C14" s="183" t="s">
        <v>82</v>
      </c>
      <c r="D14" s="184" t="s">
        <v>82</v>
      </c>
      <c r="E14" s="183" t="s">
        <v>82</v>
      </c>
      <c r="F14" s="184" t="s">
        <v>82</v>
      </c>
      <c r="G14" s="183" t="s">
        <v>82</v>
      </c>
      <c r="H14" s="184" t="s">
        <v>82</v>
      </c>
    </row>
    <row r="15" spans="1:9">
      <c r="B15" s="111" t="s">
        <v>92</v>
      </c>
      <c r="C15" s="179">
        <v>262.57</v>
      </c>
      <c r="D15" s="125">
        <v>0.34</v>
      </c>
      <c r="E15" s="179">
        <v>371.83</v>
      </c>
      <c r="F15" s="125">
        <v>0.31</v>
      </c>
      <c r="G15" s="179">
        <v>596.57000000000005</v>
      </c>
      <c r="H15" s="125">
        <v>0.33</v>
      </c>
    </row>
    <row r="16" spans="1:9">
      <c r="B16" s="111" t="s">
        <v>93</v>
      </c>
      <c r="C16" s="179">
        <v>141.63999999999999</v>
      </c>
      <c r="D16" s="125">
        <v>0.47</v>
      </c>
      <c r="E16" s="179">
        <v>178.27</v>
      </c>
      <c r="F16" s="125">
        <v>0.37</v>
      </c>
      <c r="G16" s="179">
        <v>193.13</v>
      </c>
      <c r="H16" s="125">
        <v>0.33</v>
      </c>
    </row>
    <row r="17" spans="2:8">
      <c r="B17" s="111" t="s">
        <v>94</v>
      </c>
      <c r="C17" s="179">
        <v>178.39</v>
      </c>
      <c r="D17" s="125">
        <v>0.85</v>
      </c>
      <c r="E17" s="179">
        <v>207.47</v>
      </c>
      <c r="F17" s="125">
        <v>1.08</v>
      </c>
      <c r="G17" s="179">
        <v>240.61</v>
      </c>
      <c r="H17" s="125">
        <v>0.96</v>
      </c>
    </row>
    <row r="18" spans="2:8">
      <c r="B18" s="111" t="s">
        <v>95</v>
      </c>
      <c r="C18" s="179">
        <v>136.54</v>
      </c>
      <c r="D18" s="125">
        <v>0.49</v>
      </c>
      <c r="E18" s="179">
        <v>193.86</v>
      </c>
      <c r="F18" s="125">
        <v>0.52</v>
      </c>
      <c r="G18" s="179">
        <v>222.91</v>
      </c>
      <c r="H18" s="125">
        <v>0.5</v>
      </c>
    </row>
    <row r="19" spans="2:8">
      <c r="B19" s="111" t="s">
        <v>96</v>
      </c>
      <c r="C19" s="183" t="s">
        <v>82</v>
      </c>
      <c r="D19" s="184" t="s">
        <v>82</v>
      </c>
      <c r="E19" s="183" t="s">
        <v>82</v>
      </c>
      <c r="F19" s="184" t="s">
        <v>82</v>
      </c>
      <c r="G19" s="183" t="s">
        <v>82</v>
      </c>
      <c r="H19" s="184" t="s">
        <v>82</v>
      </c>
    </row>
    <row r="20" spans="2:8">
      <c r="B20" s="111" t="s">
        <v>97</v>
      </c>
      <c r="C20" s="183" t="s">
        <v>82</v>
      </c>
      <c r="D20" s="184" t="s">
        <v>82</v>
      </c>
      <c r="E20" s="183" t="s">
        <v>82</v>
      </c>
      <c r="F20" s="184" t="s">
        <v>82</v>
      </c>
      <c r="G20" s="183" t="s">
        <v>82</v>
      </c>
      <c r="H20" s="184" t="s">
        <v>82</v>
      </c>
    </row>
    <row r="21" spans="2:8">
      <c r="B21" s="111" t="s">
        <v>98</v>
      </c>
      <c r="C21" s="183" t="s">
        <v>82</v>
      </c>
      <c r="D21" s="184" t="s">
        <v>82</v>
      </c>
      <c r="E21" s="179">
        <v>330.17</v>
      </c>
      <c r="F21" s="125">
        <v>0.41</v>
      </c>
      <c r="G21" s="179">
        <v>428.87</v>
      </c>
      <c r="H21" s="125">
        <v>0.41</v>
      </c>
    </row>
    <row r="22" spans="2:8">
      <c r="B22" s="111" t="s">
        <v>99</v>
      </c>
      <c r="C22" s="183" t="s">
        <v>82</v>
      </c>
      <c r="D22" s="184" t="s">
        <v>82</v>
      </c>
      <c r="E22" s="183" t="s">
        <v>82</v>
      </c>
      <c r="F22" s="184" t="s">
        <v>82</v>
      </c>
      <c r="G22" s="183" t="s">
        <v>82</v>
      </c>
      <c r="H22" s="184" t="s">
        <v>82</v>
      </c>
    </row>
    <row r="23" spans="2:8">
      <c r="B23" s="111" t="s">
        <v>100</v>
      </c>
      <c r="C23" s="179">
        <v>304.41000000000003</v>
      </c>
      <c r="D23" s="125">
        <v>0.11</v>
      </c>
      <c r="E23" s="179">
        <v>332.27</v>
      </c>
      <c r="F23" s="125">
        <v>0.22</v>
      </c>
      <c r="G23" s="179">
        <v>446.37</v>
      </c>
      <c r="H23" s="125">
        <v>0.33</v>
      </c>
    </row>
    <row r="24" spans="2:8">
      <c r="B24" s="111" t="s">
        <v>101</v>
      </c>
      <c r="C24" s="179">
        <v>300.91000000000003</v>
      </c>
      <c r="D24" s="125">
        <v>0.15</v>
      </c>
      <c r="E24" s="179">
        <v>405.65</v>
      </c>
      <c r="F24" s="125">
        <v>0.21</v>
      </c>
      <c r="G24" s="179">
        <v>682.75</v>
      </c>
      <c r="H24" s="125">
        <v>0.18</v>
      </c>
    </row>
    <row r="25" spans="2:8">
      <c r="B25" s="111" t="s">
        <v>102</v>
      </c>
      <c r="C25" s="183" t="s">
        <v>82</v>
      </c>
      <c r="D25" s="184" t="s">
        <v>82</v>
      </c>
      <c r="E25" s="183" t="s">
        <v>82</v>
      </c>
      <c r="F25" s="184" t="s">
        <v>82</v>
      </c>
      <c r="G25" s="183" t="s">
        <v>82</v>
      </c>
      <c r="H25" s="184" t="s">
        <v>82</v>
      </c>
    </row>
    <row r="26" spans="2:8">
      <c r="B26" s="111" t="s">
        <v>103</v>
      </c>
      <c r="C26" s="183" t="s">
        <v>82</v>
      </c>
      <c r="D26" s="184" t="s">
        <v>82</v>
      </c>
      <c r="E26" s="183" t="s">
        <v>82</v>
      </c>
      <c r="F26" s="184" t="s">
        <v>82</v>
      </c>
      <c r="G26" s="183" t="s">
        <v>82</v>
      </c>
      <c r="H26" s="184" t="s">
        <v>82</v>
      </c>
    </row>
    <row r="27" spans="2:8">
      <c r="B27" s="111" t="s">
        <v>104</v>
      </c>
      <c r="C27" s="183" t="s">
        <v>82</v>
      </c>
      <c r="D27" s="184" t="s">
        <v>82</v>
      </c>
      <c r="E27" s="183" t="s">
        <v>82</v>
      </c>
      <c r="F27" s="184" t="s">
        <v>82</v>
      </c>
      <c r="G27" s="183" t="s">
        <v>82</v>
      </c>
      <c r="H27" s="184" t="s">
        <v>82</v>
      </c>
    </row>
    <row r="28" spans="2:8">
      <c r="B28" s="111" t="s">
        <v>105</v>
      </c>
      <c r="C28" s="183" t="s">
        <v>82</v>
      </c>
      <c r="D28" s="184" t="s">
        <v>82</v>
      </c>
      <c r="E28" s="183" t="s">
        <v>82</v>
      </c>
      <c r="F28" s="184" t="s">
        <v>82</v>
      </c>
      <c r="G28" s="183" t="s">
        <v>82</v>
      </c>
      <c r="H28" s="184" t="s">
        <v>82</v>
      </c>
    </row>
    <row r="29" spans="2:8">
      <c r="B29" s="115" t="s">
        <v>106</v>
      </c>
      <c r="C29" s="185" t="s">
        <v>82</v>
      </c>
      <c r="D29" s="186" t="s">
        <v>82</v>
      </c>
      <c r="E29" s="185" t="s">
        <v>82</v>
      </c>
      <c r="F29" s="186" t="s">
        <v>82</v>
      </c>
      <c r="G29" s="185" t="s">
        <v>82</v>
      </c>
      <c r="H29" s="186" t="s">
        <v>82</v>
      </c>
    </row>
    <row r="30" spans="2:8" ht="8" customHeight="1"/>
    <row r="31" spans="2:8">
      <c r="B31" s="119" t="s">
        <v>49</v>
      </c>
      <c r="C31" s="103">
        <v>262.26</v>
      </c>
      <c r="D31" s="137">
        <v>0.39</v>
      </c>
      <c r="E31" s="103">
        <v>306.86</v>
      </c>
      <c r="F31" s="137">
        <v>0.52</v>
      </c>
      <c r="G31" s="103">
        <v>422.86</v>
      </c>
      <c r="H31" s="137">
        <v>0.56000000000000005</v>
      </c>
    </row>
    <row r="33" spans="2:8">
      <c r="B33" s="267" t="s">
        <v>322</v>
      </c>
      <c r="C33" s="202"/>
      <c r="D33" s="202"/>
      <c r="E33" s="202"/>
      <c r="F33" s="202"/>
      <c r="G33" s="202"/>
      <c r="H33" s="202"/>
    </row>
    <row r="34" spans="2:8" ht="50" customHeight="1">
      <c r="B34" s="244" t="s">
        <v>341</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347</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81" t="s">
        <v>82</v>
      </c>
      <c r="D11" s="182" t="s">
        <v>82</v>
      </c>
      <c r="E11" s="181" t="s">
        <v>82</v>
      </c>
      <c r="F11" s="182" t="s">
        <v>82</v>
      </c>
      <c r="G11" s="181" t="s">
        <v>82</v>
      </c>
      <c r="H11" s="182" t="s">
        <v>82</v>
      </c>
    </row>
    <row r="12" spans="1:9">
      <c r="B12" s="111" t="s">
        <v>89</v>
      </c>
      <c r="C12" s="183" t="s">
        <v>82</v>
      </c>
      <c r="D12" s="184" t="s">
        <v>82</v>
      </c>
      <c r="E12" s="183" t="s">
        <v>82</v>
      </c>
      <c r="F12" s="184" t="s">
        <v>82</v>
      </c>
      <c r="G12" s="183" t="s">
        <v>82</v>
      </c>
      <c r="H12" s="184" t="s">
        <v>82</v>
      </c>
    </row>
    <row r="13" spans="1:9">
      <c r="B13" s="111" t="s">
        <v>90</v>
      </c>
      <c r="C13" s="179">
        <v>20.239999999999998</v>
      </c>
      <c r="D13" s="125">
        <v>0.28999999999999998</v>
      </c>
      <c r="E13" s="179">
        <v>20.71</v>
      </c>
      <c r="F13" s="125">
        <v>0.3</v>
      </c>
      <c r="G13" s="179">
        <v>18.72</v>
      </c>
      <c r="H13" s="125">
        <v>0.28000000000000003</v>
      </c>
    </row>
    <row r="14" spans="1:9">
      <c r="B14" s="111" t="s">
        <v>91</v>
      </c>
      <c r="C14" s="183" t="s">
        <v>82</v>
      </c>
      <c r="D14" s="184" t="s">
        <v>82</v>
      </c>
      <c r="E14" s="183" t="s">
        <v>82</v>
      </c>
      <c r="F14" s="184" t="s">
        <v>82</v>
      </c>
      <c r="G14" s="183" t="s">
        <v>82</v>
      </c>
      <c r="H14" s="184" t="s">
        <v>82</v>
      </c>
    </row>
    <row r="15" spans="1:9">
      <c r="B15" s="111" t="s">
        <v>92</v>
      </c>
      <c r="C15" s="179">
        <v>43.66</v>
      </c>
      <c r="D15" s="125">
        <v>0.8</v>
      </c>
      <c r="E15" s="179">
        <v>26.88</v>
      </c>
      <c r="F15" s="125">
        <v>0.05</v>
      </c>
      <c r="G15" s="179">
        <v>9.17</v>
      </c>
      <c r="H15" s="125">
        <v>1.73</v>
      </c>
    </row>
    <row r="16" spans="1:9">
      <c r="B16" s="111" t="s">
        <v>93</v>
      </c>
      <c r="C16" s="183" t="s">
        <v>82</v>
      </c>
      <c r="D16" s="184" t="s">
        <v>82</v>
      </c>
      <c r="E16" s="183" t="s">
        <v>82</v>
      </c>
      <c r="F16" s="184" t="s">
        <v>82</v>
      </c>
      <c r="G16" s="183" t="s">
        <v>82</v>
      </c>
      <c r="H16" s="184" t="s">
        <v>82</v>
      </c>
    </row>
    <row r="17" spans="2:8">
      <c r="B17" s="111" t="s">
        <v>94</v>
      </c>
      <c r="C17" s="183" t="s">
        <v>82</v>
      </c>
      <c r="D17" s="184" t="s">
        <v>82</v>
      </c>
      <c r="E17" s="183" t="s">
        <v>82</v>
      </c>
      <c r="F17" s="184" t="s">
        <v>82</v>
      </c>
      <c r="G17" s="183" t="s">
        <v>82</v>
      </c>
      <c r="H17" s="184" t="s">
        <v>82</v>
      </c>
    </row>
    <row r="18" spans="2:8">
      <c r="B18" s="111" t="s">
        <v>95</v>
      </c>
      <c r="C18" s="183" t="s">
        <v>82</v>
      </c>
      <c r="D18" s="184" t="s">
        <v>82</v>
      </c>
      <c r="E18" s="183" t="s">
        <v>82</v>
      </c>
      <c r="F18" s="184" t="s">
        <v>82</v>
      </c>
      <c r="G18" s="183" t="s">
        <v>82</v>
      </c>
      <c r="H18" s="184" t="s">
        <v>82</v>
      </c>
    </row>
    <row r="19" spans="2:8">
      <c r="B19" s="111" t="s">
        <v>96</v>
      </c>
      <c r="C19" s="183" t="s">
        <v>82</v>
      </c>
      <c r="D19" s="184" t="s">
        <v>82</v>
      </c>
      <c r="E19" s="183" t="s">
        <v>82</v>
      </c>
      <c r="F19" s="184" t="s">
        <v>82</v>
      </c>
      <c r="G19" s="183" t="s">
        <v>82</v>
      </c>
      <c r="H19" s="184" t="s">
        <v>82</v>
      </c>
    </row>
    <row r="20" spans="2:8">
      <c r="B20" s="111" t="s">
        <v>97</v>
      </c>
      <c r="C20" s="183" t="s">
        <v>82</v>
      </c>
      <c r="D20" s="184" t="s">
        <v>82</v>
      </c>
      <c r="E20" s="183" t="s">
        <v>82</v>
      </c>
      <c r="F20" s="184" t="s">
        <v>82</v>
      </c>
      <c r="G20" s="183" t="s">
        <v>82</v>
      </c>
      <c r="H20" s="184" t="s">
        <v>82</v>
      </c>
    </row>
    <row r="21" spans="2:8">
      <c r="B21" s="111" t="s">
        <v>98</v>
      </c>
      <c r="C21" s="183" t="s">
        <v>82</v>
      </c>
      <c r="D21" s="184" t="s">
        <v>82</v>
      </c>
      <c r="E21" s="183" t="s">
        <v>82</v>
      </c>
      <c r="F21" s="184" t="s">
        <v>82</v>
      </c>
      <c r="G21" s="183" t="s">
        <v>82</v>
      </c>
      <c r="H21" s="184" t="s">
        <v>82</v>
      </c>
    </row>
    <row r="22" spans="2:8">
      <c r="B22" s="111" t="s">
        <v>99</v>
      </c>
      <c r="C22" s="183" t="s">
        <v>82</v>
      </c>
      <c r="D22" s="184" t="s">
        <v>82</v>
      </c>
      <c r="E22" s="183" t="s">
        <v>82</v>
      </c>
      <c r="F22" s="184" t="s">
        <v>82</v>
      </c>
      <c r="G22" s="183" t="s">
        <v>82</v>
      </c>
      <c r="H22" s="184" t="s">
        <v>82</v>
      </c>
    </row>
    <row r="23" spans="2:8">
      <c r="B23" s="111" t="s">
        <v>100</v>
      </c>
      <c r="C23" s="183" t="s">
        <v>82</v>
      </c>
      <c r="D23" s="184" t="s">
        <v>82</v>
      </c>
      <c r="E23" s="183" t="s">
        <v>82</v>
      </c>
      <c r="F23" s="184" t="s">
        <v>82</v>
      </c>
      <c r="G23" s="183" t="s">
        <v>82</v>
      </c>
      <c r="H23" s="184" t="s">
        <v>82</v>
      </c>
    </row>
    <row r="24" spans="2:8">
      <c r="B24" s="111" t="s">
        <v>101</v>
      </c>
      <c r="C24" s="183" t="s">
        <v>82</v>
      </c>
      <c r="D24" s="184" t="s">
        <v>82</v>
      </c>
      <c r="E24" s="183" t="s">
        <v>82</v>
      </c>
      <c r="F24" s="184" t="s">
        <v>82</v>
      </c>
      <c r="G24" s="183" t="s">
        <v>82</v>
      </c>
      <c r="H24" s="184" t="s">
        <v>82</v>
      </c>
    </row>
    <row r="25" spans="2:8">
      <c r="B25" s="111" t="s">
        <v>102</v>
      </c>
      <c r="C25" s="183" t="s">
        <v>82</v>
      </c>
      <c r="D25" s="184" t="s">
        <v>82</v>
      </c>
      <c r="E25" s="183" t="s">
        <v>82</v>
      </c>
      <c r="F25" s="184" t="s">
        <v>82</v>
      </c>
      <c r="G25" s="183" t="s">
        <v>82</v>
      </c>
      <c r="H25" s="184" t="s">
        <v>82</v>
      </c>
    </row>
    <row r="26" spans="2:8">
      <c r="B26" s="111" t="s">
        <v>103</v>
      </c>
      <c r="C26" s="183" t="s">
        <v>82</v>
      </c>
      <c r="D26" s="184" t="s">
        <v>82</v>
      </c>
      <c r="E26" s="183" t="s">
        <v>82</v>
      </c>
      <c r="F26" s="184" t="s">
        <v>82</v>
      </c>
      <c r="G26" s="183" t="s">
        <v>82</v>
      </c>
      <c r="H26" s="184" t="s">
        <v>82</v>
      </c>
    </row>
    <row r="27" spans="2:8">
      <c r="B27" s="111" t="s">
        <v>104</v>
      </c>
      <c r="C27" s="183" t="s">
        <v>82</v>
      </c>
      <c r="D27" s="184" t="s">
        <v>82</v>
      </c>
      <c r="E27" s="183" t="s">
        <v>82</v>
      </c>
      <c r="F27" s="184" t="s">
        <v>82</v>
      </c>
      <c r="G27" s="183" t="s">
        <v>82</v>
      </c>
      <c r="H27" s="184" t="s">
        <v>82</v>
      </c>
    </row>
    <row r="28" spans="2:8">
      <c r="B28" s="111" t="s">
        <v>105</v>
      </c>
      <c r="C28" s="183" t="s">
        <v>82</v>
      </c>
      <c r="D28" s="184" t="s">
        <v>82</v>
      </c>
      <c r="E28" s="183" t="s">
        <v>82</v>
      </c>
      <c r="F28" s="184" t="s">
        <v>82</v>
      </c>
      <c r="G28" s="183" t="s">
        <v>82</v>
      </c>
      <c r="H28" s="184" t="s">
        <v>82</v>
      </c>
    </row>
    <row r="29" spans="2:8">
      <c r="B29" s="115" t="s">
        <v>106</v>
      </c>
      <c r="C29" s="185" t="s">
        <v>82</v>
      </c>
      <c r="D29" s="186" t="s">
        <v>82</v>
      </c>
      <c r="E29" s="185" t="s">
        <v>82</v>
      </c>
      <c r="F29" s="186" t="s">
        <v>82</v>
      </c>
      <c r="G29" s="185" t="s">
        <v>82</v>
      </c>
      <c r="H29" s="186" t="s">
        <v>82</v>
      </c>
    </row>
    <row r="30" spans="2:8" ht="8" customHeight="1"/>
    <row r="31" spans="2:8">
      <c r="B31" s="119" t="s">
        <v>49</v>
      </c>
      <c r="C31" s="103">
        <v>20.94</v>
      </c>
      <c r="D31" s="137">
        <v>0.43</v>
      </c>
      <c r="E31" s="103">
        <v>20.99</v>
      </c>
      <c r="F31" s="137">
        <v>0.28999999999999998</v>
      </c>
      <c r="G31" s="103">
        <v>17.77</v>
      </c>
      <c r="H31" s="137">
        <v>0.4</v>
      </c>
    </row>
    <row r="33" spans="2:8">
      <c r="B33" s="267" t="s">
        <v>322</v>
      </c>
      <c r="C33" s="202"/>
      <c r="D33" s="202"/>
      <c r="E33" s="202"/>
      <c r="F33" s="202"/>
      <c r="G33" s="202"/>
      <c r="H33" s="202"/>
    </row>
    <row r="34" spans="2:8" ht="50" customHeight="1">
      <c r="B34" s="244" t="s">
        <v>341</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Q37"/>
  <sheetViews>
    <sheetView showGridLines="0" workbookViewId="0"/>
  </sheetViews>
  <sheetFormatPr baseColWidth="10" defaultColWidth="8.7265625" defaultRowHeight="14.5"/>
  <cols>
    <col min="1" max="1" width="1" customWidth="1"/>
    <col min="2" max="2" width="30.1796875" customWidth="1"/>
    <col min="3" max="3" width="1" customWidth="1"/>
    <col min="4" max="5" width="13" customWidth="1"/>
    <col min="6" max="6" width="1" customWidth="1"/>
    <col min="7" max="8" width="13" customWidth="1"/>
    <col min="9" max="9" width="1" customWidth="1"/>
    <col min="10" max="11" width="13" customWidth="1"/>
  </cols>
  <sheetData>
    <row r="1" spans="1:17" ht="12" customHeight="1"/>
    <row r="2" spans="1:17" ht="52.5" customHeight="1"/>
    <row r="3" spans="1:17" ht="9" customHeight="1"/>
    <row r="4" spans="1:17" ht="24.5" customHeight="1">
      <c r="A4" s="201" t="s">
        <v>45</v>
      </c>
      <c r="B4" s="202"/>
      <c r="C4" s="202"/>
      <c r="D4" s="202"/>
      <c r="E4" s="202"/>
      <c r="F4" s="202"/>
      <c r="G4" s="202"/>
      <c r="H4" s="202"/>
      <c r="I4" s="202"/>
      <c r="J4" s="202"/>
      <c r="K4" s="202"/>
      <c r="L4" s="202"/>
      <c r="M4" s="202"/>
      <c r="N4" s="202"/>
      <c r="O4" s="202"/>
      <c r="P4" s="202"/>
      <c r="Q4" s="202"/>
    </row>
    <row r="5" spans="1:17" ht="19.5" customHeight="1">
      <c r="B5" s="203" t="s">
        <v>113</v>
      </c>
      <c r="C5" s="202"/>
      <c r="D5" s="202"/>
      <c r="E5" s="202"/>
      <c r="F5" s="202"/>
      <c r="G5" s="202"/>
      <c r="H5" s="202"/>
      <c r="I5" s="202"/>
      <c r="J5" s="202"/>
      <c r="K5" s="202"/>
      <c r="L5" s="202"/>
      <c r="M5" s="202"/>
      <c r="N5" s="202"/>
      <c r="O5" s="202"/>
      <c r="P5" s="202"/>
      <c r="Q5" s="202"/>
    </row>
    <row r="6" spans="1:17" ht="9" customHeight="1"/>
    <row r="7" spans="1:17" ht="7" customHeight="1"/>
    <row r="8" spans="1:17" ht="30" customHeight="1">
      <c r="B8" s="269" t="s">
        <v>348</v>
      </c>
      <c r="C8" s="270"/>
      <c r="D8" s="270"/>
      <c r="E8" s="270"/>
      <c r="F8" s="270"/>
      <c r="G8" s="270"/>
      <c r="H8" s="270"/>
      <c r="I8" s="270"/>
      <c r="J8" s="270"/>
      <c r="K8" s="271"/>
    </row>
    <row r="9" spans="1:17" ht="9" customHeight="1"/>
    <row r="10" spans="1:17" ht="69.5" customHeight="1">
      <c r="B10" s="222" t="s">
        <v>114</v>
      </c>
      <c r="D10" s="268" t="s">
        <v>349</v>
      </c>
      <c r="E10" s="229"/>
      <c r="G10" s="268" t="s">
        <v>350</v>
      </c>
      <c r="H10" s="229"/>
      <c r="J10" s="268" t="s">
        <v>351</v>
      </c>
      <c r="K10" s="229"/>
    </row>
    <row r="11" spans="1:17" ht="39.5" customHeight="1">
      <c r="B11" s="224"/>
      <c r="D11" s="39" t="s">
        <v>352</v>
      </c>
      <c r="E11" s="15" t="s">
        <v>353</v>
      </c>
      <c r="G11" s="39" t="s">
        <v>352</v>
      </c>
      <c r="H11" s="15" t="s">
        <v>353</v>
      </c>
      <c r="J11" s="39" t="s">
        <v>352</v>
      </c>
      <c r="K11" s="15" t="s">
        <v>353</v>
      </c>
    </row>
    <row r="12" spans="1:17" ht="10" customHeight="1"/>
    <row r="13" spans="1:17">
      <c r="B13" s="107" t="s">
        <v>88</v>
      </c>
      <c r="D13" s="95">
        <v>83941</v>
      </c>
      <c r="E13" s="187">
        <v>384</v>
      </c>
      <c r="G13" s="95">
        <v>70395</v>
      </c>
      <c r="H13" s="187">
        <v>18</v>
      </c>
      <c r="J13" s="95">
        <v>70395</v>
      </c>
      <c r="K13" s="187">
        <v>424</v>
      </c>
    </row>
    <row r="14" spans="1:17">
      <c r="B14" s="111" t="s">
        <v>89</v>
      </c>
      <c r="D14" s="72">
        <v>10545</v>
      </c>
      <c r="E14" s="188">
        <v>91</v>
      </c>
      <c r="G14" s="72">
        <v>9715</v>
      </c>
      <c r="H14" s="188">
        <v>22</v>
      </c>
      <c r="J14" s="72">
        <v>9715</v>
      </c>
      <c r="K14" s="188">
        <v>114</v>
      </c>
    </row>
    <row r="15" spans="1:17">
      <c r="B15" s="111" t="s">
        <v>90</v>
      </c>
      <c r="D15" s="72">
        <v>7115</v>
      </c>
      <c r="E15" s="188">
        <v>302</v>
      </c>
      <c r="G15" s="72">
        <v>6078</v>
      </c>
      <c r="H15" s="188">
        <v>121</v>
      </c>
      <c r="J15" s="72">
        <v>6078</v>
      </c>
      <c r="K15" s="188">
        <v>421</v>
      </c>
    </row>
    <row r="16" spans="1:17">
      <c r="B16" s="111" t="s">
        <v>91</v>
      </c>
      <c r="D16" s="72">
        <v>8790</v>
      </c>
      <c r="E16" s="188">
        <v>97</v>
      </c>
      <c r="G16" s="72">
        <v>6448</v>
      </c>
      <c r="H16" s="188">
        <v>92</v>
      </c>
      <c r="J16" s="72">
        <v>6448</v>
      </c>
      <c r="K16" s="188">
        <v>196</v>
      </c>
    </row>
    <row r="17" spans="2:11">
      <c r="B17" s="111" t="s">
        <v>92</v>
      </c>
      <c r="D17" s="72">
        <v>24361</v>
      </c>
      <c r="E17" s="188">
        <v>166</v>
      </c>
      <c r="G17" s="72">
        <v>31682</v>
      </c>
      <c r="H17" s="188">
        <v>68</v>
      </c>
      <c r="J17" s="72">
        <v>31682</v>
      </c>
      <c r="K17" s="188">
        <v>283</v>
      </c>
    </row>
    <row r="18" spans="2:11">
      <c r="B18" s="111" t="s">
        <v>93</v>
      </c>
      <c r="D18" s="72">
        <v>3166</v>
      </c>
      <c r="E18" s="188">
        <v>125</v>
      </c>
      <c r="G18" s="72">
        <v>1960</v>
      </c>
      <c r="H18" s="188">
        <v>46</v>
      </c>
      <c r="J18" s="72">
        <v>1960</v>
      </c>
      <c r="K18" s="188">
        <v>172</v>
      </c>
    </row>
    <row r="19" spans="2:11">
      <c r="B19" s="111" t="s">
        <v>94</v>
      </c>
      <c r="D19" s="72">
        <v>13776</v>
      </c>
      <c r="E19" s="188">
        <v>118</v>
      </c>
      <c r="G19" s="72">
        <v>13174</v>
      </c>
      <c r="H19" s="188">
        <v>0</v>
      </c>
      <c r="J19" s="72">
        <v>13174</v>
      </c>
      <c r="K19" s="188">
        <v>120</v>
      </c>
    </row>
    <row r="20" spans="2:11">
      <c r="B20" s="111" t="s">
        <v>95</v>
      </c>
      <c r="D20" s="72">
        <v>13887</v>
      </c>
      <c r="E20" s="188">
        <v>111</v>
      </c>
      <c r="G20" s="72">
        <v>13831</v>
      </c>
      <c r="H20" s="188">
        <v>53</v>
      </c>
      <c r="J20" s="72">
        <v>13831</v>
      </c>
      <c r="K20" s="188">
        <v>165</v>
      </c>
    </row>
    <row r="21" spans="2:11">
      <c r="B21" s="111" t="s">
        <v>96</v>
      </c>
      <c r="D21" s="72">
        <v>72146</v>
      </c>
      <c r="E21" s="188">
        <v>208</v>
      </c>
      <c r="G21" s="72">
        <v>23108</v>
      </c>
      <c r="H21" s="188">
        <v>58</v>
      </c>
      <c r="J21" s="72">
        <v>23108</v>
      </c>
      <c r="K21" s="188">
        <v>266</v>
      </c>
    </row>
    <row r="22" spans="2:11">
      <c r="B22" s="111" t="s">
        <v>97</v>
      </c>
      <c r="D22" s="72">
        <v>38880</v>
      </c>
      <c r="E22" s="188">
        <v>255</v>
      </c>
      <c r="G22" s="72">
        <v>29714</v>
      </c>
      <c r="H22" s="188">
        <v>41</v>
      </c>
      <c r="J22" s="72">
        <v>29714</v>
      </c>
      <c r="K22" s="188">
        <v>298</v>
      </c>
    </row>
    <row r="23" spans="2:11">
      <c r="B23" s="111" t="s">
        <v>98</v>
      </c>
      <c r="D23" s="72">
        <v>8515</v>
      </c>
      <c r="E23" s="188">
        <v>157</v>
      </c>
      <c r="G23" s="72">
        <v>4023</v>
      </c>
      <c r="H23" s="188">
        <v>115</v>
      </c>
      <c r="J23" s="72">
        <v>4023</v>
      </c>
      <c r="K23" s="188">
        <v>268</v>
      </c>
    </row>
    <row r="24" spans="2:11">
      <c r="B24" s="111" t="s">
        <v>99</v>
      </c>
      <c r="D24" s="72">
        <v>10667</v>
      </c>
      <c r="E24" s="188">
        <v>182</v>
      </c>
      <c r="G24" s="72">
        <v>19208</v>
      </c>
      <c r="H24" s="188">
        <v>139</v>
      </c>
      <c r="J24" s="72">
        <v>19208</v>
      </c>
      <c r="K24" s="188">
        <v>309</v>
      </c>
    </row>
    <row r="25" spans="2:11">
      <c r="B25" s="111" t="s">
        <v>100</v>
      </c>
      <c r="D25" s="72">
        <v>52058</v>
      </c>
      <c r="E25" s="188">
        <v>213</v>
      </c>
      <c r="G25" s="72">
        <v>42926</v>
      </c>
      <c r="H25" s="188">
        <v>51</v>
      </c>
      <c r="J25" s="72">
        <v>42926</v>
      </c>
      <c r="K25" s="188">
        <v>338</v>
      </c>
    </row>
    <row r="26" spans="2:11">
      <c r="B26" s="111" t="s">
        <v>101</v>
      </c>
      <c r="D26" s="72">
        <v>14275</v>
      </c>
      <c r="E26" s="188">
        <v>299</v>
      </c>
      <c r="G26" s="72">
        <v>6913</v>
      </c>
      <c r="H26" s="188">
        <v>208</v>
      </c>
      <c r="J26" s="72">
        <v>6913</v>
      </c>
      <c r="K26" s="188">
        <v>545</v>
      </c>
    </row>
    <row r="27" spans="2:11">
      <c r="B27" s="111" t="s">
        <v>102</v>
      </c>
      <c r="D27" s="72">
        <v>2894</v>
      </c>
      <c r="E27" s="188">
        <v>143</v>
      </c>
      <c r="G27" s="72">
        <v>1943</v>
      </c>
      <c r="H27" s="188">
        <v>85</v>
      </c>
      <c r="J27" s="72">
        <v>1943</v>
      </c>
      <c r="K27" s="188">
        <v>221</v>
      </c>
    </row>
    <row r="28" spans="2:11">
      <c r="B28" s="111" t="s">
        <v>103</v>
      </c>
      <c r="D28" s="72">
        <v>16639</v>
      </c>
      <c r="E28" s="188">
        <v>81</v>
      </c>
      <c r="G28" s="72">
        <v>8696</v>
      </c>
      <c r="H28" s="188">
        <v>46</v>
      </c>
      <c r="J28" s="72">
        <v>8696</v>
      </c>
      <c r="K28" s="188">
        <v>130</v>
      </c>
    </row>
    <row r="29" spans="2:11">
      <c r="B29" s="111" t="s">
        <v>104</v>
      </c>
      <c r="D29" s="72">
        <v>2580</v>
      </c>
      <c r="E29" s="188">
        <v>74</v>
      </c>
      <c r="G29" s="72">
        <v>1304</v>
      </c>
      <c r="H29" s="188">
        <v>75</v>
      </c>
      <c r="J29" s="72">
        <v>1304</v>
      </c>
      <c r="K29" s="188">
        <v>134</v>
      </c>
    </row>
    <row r="30" spans="2:11">
      <c r="B30" s="111" t="s">
        <v>105</v>
      </c>
      <c r="D30" s="72">
        <v>354</v>
      </c>
      <c r="E30" s="188">
        <v>32</v>
      </c>
      <c r="G30" s="72">
        <v>223</v>
      </c>
      <c r="H30" s="188">
        <v>49</v>
      </c>
      <c r="J30" s="72">
        <v>223</v>
      </c>
      <c r="K30" s="188">
        <v>81</v>
      </c>
    </row>
    <row r="31" spans="2:11">
      <c r="B31" s="115" t="s">
        <v>106</v>
      </c>
      <c r="D31" s="87">
        <v>445</v>
      </c>
      <c r="E31" s="189">
        <v>84</v>
      </c>
      <c r="G31" s="87">
        <v>350</v>
      </c>
      <c r="H31" s="189">
        <v>92</v>
      </c>
      <c r="J31" s="87">
        <v>350</v>
      </c>
      <c r="K31" s="189">
        <v>184</v>
      </c>
    </row>
    <row r="32" spans="2:11" ht="8" customHeight="1"/>
    <row r="33" spans="2:11">
      <c r="B33" s="119" t="s">
        <v>49</v>
      </c>
      <c r="D33" s="60">
        <v>385034</v>
      </c>
      <c r="E33" s="190">
        <v>232</v>
      </c>
      <c r="G33" s="60">
        <v>291691</v>
      </c>
      <c r="H33" s="190">
        <v>54</v>
      </c>
      <c r="J33" s="60">
        <v>291691</v>
      </c>
      <c r="K33" s="190">
        <v>309</v>
      </c>
    </row>
    <row r="35" spans="2:11" ht="33.5" customHeight="1">
      <c r="B35" s="244" t="s">
        <v>354</v>
      </c>
      <c r="C35" s="202"/>
      <c r="D35" s="202"/>
      <c r="E35" s="202"/>
      <c r="F35" s="202"/>
      <c r="G35" s="202"/>
      <c r="H35" s="202"/>
      <c r="I35" s="202"/>
      <c r="J35" s="202"/>
      <c r="K35" s="202"/>
    </row>
    <row r="36" spans="2:11" ht="47" customHeight="1">
      <c r="B36" s="244" t="s">
        <v>355</v>
      </c>
      <c r="C36" s="202"/>
      <c r="D36" s="202"/>
      <c r="E36" s="202"/>
      <c r="F36" s="202"/>
      <c r="G36" s="202"/>
      <c r="H36" s="202"/>
      <c r="I36" s="202"/>
      <c r="J36" s="202"/>
      <c r="K36" s="202"/>
    </row>
    <row r="37" spans="2:11" ht="45" customHeight="1">
      <c r="B37" s="244" t="s">
        <v>356</v>
      </c>
      <c r="C37" s="202"/>
      <c r="D37" s="202"/>
      <c r="E37" s="202"/>
      <c r="F37" s="202"/>
      <c r="G37" s="202"/>
      <c r="H37" s="202"/>
      <c r="I37" s="202"/>
      <c r="J37" s="202"/>
      <c r="K37" s="202"/>
    </row>
  </sheetData>
  <mergeCells count="10">
    <mergeCell ref="D10:E10"/>
    <mergeCell ref="B8:K8"/>
    <mergeCell ref="B37:K37"/>
    <mergeCell ref="G10:H10"/>
    <mergeCell ref="A4:Q4"/>
    <mergeCell ref="J10:K10"/>
    <mergeCell ref="B35:K35"/>
    <mergeCell ref="B10:B11"/>
    <mergeCell ref="B36:K36"/>
    <mergeCell ref="B5:Q5"/>
  </mergeCells>
  <conditionalFormatting sqref="E13:E31">
    <cfRule type="colorScale" priority="1">
      <colorScale>
        <cfvo type="min"/>
        <cfvo type="max"/>
        <color rgb="FFFCFCFF"/>
        <color rgb="FFAD84C6"/>
      </colorScale>
    </cfRule>
  </conditionalFormatting>
  <conditionalFormatting sqref="H13:H31">
    <cfRule type="colorScale" priority="2">
      <colorScale>
        <cfvo type="min"/>
        <cfvo type="max"/>
        <color rgb="FFFCFCFF"/>
        <color rgb="FFAD84C6"/>
      </colorScale>
    </cfRule>
  </conditionalFormatting>
  <conditionalFormatting sqref="K13:K31">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71" orientation="landscape"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A5:I38"/>
  <sheetViews>
    <sheetView showGridLines="0" workbookViewId="0"/>
  </sheetViews>
  <sheetFormatPr baseColWidth="10" defaultColWidth="8.7265625" defaultRowHeight="14.5"/>
  <cols>
    <col min="1" max="1" width="4.453125" customWidth="1"/>
    <col min="2" max="2" width="30.1796875" customWidth="1"/>
    <col min="3" max="3" width="19.1796875" customWidth="1"/>
    <col min="4" max="4" width="12" customWidth="1"/>
    <col min="5" max="5" width="17" customWidth="1"/>
    <col min="6" max="6" width="12" customWidth="1"/>
    <col min="7" max="7" width="17" customWidth="1"/>
    <col min="8" max="8" width="12" customWidth="1"/>
    <col min="9" max="9" width="17" customWidth="1"/>
  </cols>
  <sheetData>
    <row r="5" spans="1:9" ht="19.5" customHeight="1"/>
    <row r="6" spans="1:9" ht="42" customHeight="1">
      <c r="A6" s="201" t="s">
        <v>357</v>
      </c>
      <c r="B6" s="202"/>
      <c r="C6" s="202"/>
      <c r="D6" s="202"/>
      <c r="E6" s="202"/>
      <c r="F6" s="202"/>
      <c r="G6" s="202"/>
      <c r="H6" s="202"/>
      <c r="I6" s="202"/>
    </row>
    <row r="7" spans="1:9" ht="15.5">
      <c r="B7" s="203" t="s">
        <v>113</v>
      </c>
      <c r="C7" s="202"/>
      <c r="D7" s="202"/>
      <c r="E7" s="202"/>
      <c r="F7" s="202"/>
      <c r="G7" s="202"/>
      <c r="H7" s="202"/>
      <c r="I7" s="202"/>
    </row>
    <row r="8" spans="1:9" ht="11" customHeight="1"/>
    <row r="9" spans="1:9">
      <c r="B9" s="263" t="s">
        <v>114</v>
      </c>
      <c r="C9" s="264" t="s">
        <v>358</v>
      </c>
      <c r="D9" s="272"/>
      <c r="E9" s="265"/>
      <c r="F9" s="265"/>
      <c r="G9" s="265"/>
      <c r="H9" s="265"/>
      <c r="I9" s="229"/>
    </row>
    <row r="10" spans="1:9" ht="49.5" customHeight="1">
      <c r="B10" s="243"/>
      <c r="C10" s="249"/>
      <c r="D10" s="273" t="s">
        <v>359</v>
      </c>
      <c r="E10" s="206"/>
      <c r="F10" s="273" t="s">
        <v>360</v>
      </c>
      <c r="G10" s="210"/>
      <c r="H10" s="210"/>
      <c r="I10" s="211"/>
    </row>
    <row r="11" spans="1:9" ht="43" customHeight="1">
      <c r="B11" s="243"/>
      <c r="C11" s="249"/>
      <c r="D11" s="207"/>
      <c r="E11" s="209"/>
      <c r="F11" s="273" t="s">
        <v>361</v>
      </c>
      <c r="G11" s="211"/>
      <c r="H11" s="273" t="s">
        <v>362</v>
      </c>
      <c r="I11" s="211"/>
    </row>
    <row r="12" spans="1:9" ht="55" customHeight="1">
      <c r="B12" s="218"/>
      <c r="C12" s="220"/>
      <c r="D12" s="56" t="s">
        <v>119</v>
      </c>
      <c r="E12" s="56" t="s">
        <v>363</v>
      </c>
      <c r="F12" s="56" t="s">
        <v>119</v>
      </c>
      <c r="G12" s="56" t="s">
        <v>363</v>
      </c>
      <c r="H12" s="56" t="s">
        <v>119</v>
      </c>
      <c r="I12" s="57" t="s">
        <v>363</v>
      </c>
    </row>
    <row r="13" spans="1:9">
      <c r="B13" s="107" t="s">
        <v>88</v>
      </c>
      <c r="C13" s="98">
        <v>18075</v>
      </c>
      <c r="D13" s="95">
        <v>21</v>
      </c>
      <c r="E13" s="124">
        <v>0.1161825726141079</v>
      </c>
      <c r="F13" s="95">
        <v>950</v>
      </c>
      <c r="G13" s="124">
        <v>5.2558782849239281</v>
      </c>
      <c r="H13" s="95">
        <v>17104</v>
      </c>
      <c r="I13" s="124">
        <v>94.627939142461955</v>
      </c>
    </row>
    <row r="14" spans="1:9">
      <c r="B14" s="111" t="s">
        <v>89</v>
      </c>
      <c r="C14" s="75">
        <v>3848</v>
      </c>
      <c r="D14" s="72">
        <v>0</v>
      </c>
      <c r="E14" s="125">
        <v>0</v>
      </c>
      <c r="F14" s="72">
        <v>3707</v>
      </c>
      <c r="G14" s="125">
        <v>96.335758835758838</v>
      </c>
      <c r="H14" s="72">
        <v>141</v>
      </c>
      <c r="I14" s="125">
        <v>3.6642411642411639</v>
      </c>
    </row>
    <row r="15" spans="1:9">
      <c r="B15" s="111" t="s">
        <v>90</v>
      </c>
      <c r="C15" s="75">
        <v>5488</v>
      </c>
      <c r="D15" s="72">
        <v>0</v>
      </c>
      <c r="E15" s="125">
        <v>0</v>
      </c>
      <c r="F15" s="72">
        <v>429</v>
      </c>
      <c r="G15" s="125">
        <v>7.8170553935860063</v>
      </c>
      <c r="H15" s="72">
        <v>5059</v>
      </c>
      <c r="I15" s="125">
        <v>92.182944606413997</v>
      </c>
    </row>
    <row r="16" spans="1:9">
      <c r="B16" s="111" t="s">
        <v>91</v>
      </c>
      <c r="C16" s="75">
        <v>1491</v>
      </c>
      <c r="D16" s="72">
        <v>0</v>
      </c>
      <c r="E16" s="125">
        <v>0</v>
      </c>
      <c r="F16" s="72">
        <v>1374</v>
      </c>
      <c r="G16" s="125">
        <v>92.152917505030189</v>
      </c>
      <c r="H16" s="72">
        <v>117</v>
      </c>
      <c r="I16" s="125">
        <v>7.8470824949698192</v>
      </c>
    </row>
    <row r="17" spans="2:9">
      <c r="B17" s="111" t="s">
        <v>92</v>
      </c>
      <c r="C17" s="75">
        <v>2132</v>
      </c>
      <c r="D17" s="72">
        <v>0</v>
      </c>
      <c r="E17" s="125">
        <v>0</v>
      </c>
      <c r="F17" s="72">
        <v>1817</v>
      </c>
      <c r="G17" s="125">
        <v>85.225140712945588</v>
      </c>
      <c r="H17" s="72">
        <v>315</v>
      </c>
      <c r="I17" s="125">
        <v>14.77485928705441</v>
      </c>
    </row>
    <row r="18" spans="2:9">
      <c r="B18" s="111" t="s">
        <v>93</v>
      </c>
      <c r="C18" s="75">
        <v>489</v>
      </c>
      <c r="D18" s="72">
        <v>1</v>
      </c>
      <c r="E18" s="125">
        <v>0.20449897750511251</v>
      </c>
      <c r="F18" s="72">
        <v>414</v>
      </c>
      <c r="G18" s="125">
        <v>84.662576687116569</v>
      </c>
      <c r="H18" s="72">
        <v>74</v>
      </c>
      <c r="I18" s="125">
        <v>15.13292433537832</v>
      </c>
    </row>
    <row r="19" spans="2:9">
      <c r="B19" s="111" t="s">
        <v>94</v>
      </c>
      <c r="C19" s="75">
        <v>3630</v>
      </c>
      <c r="D19" s="72">
        <v>2756</v>
      </c>
      <c r="E19" s="125">
        <v>75.922865013774114</v>
      </c>
      <c r="F19" s="72">
        <v>872</v>
      </c>
      <c r="G19" s="125">
        <v>24.022038567493109</v>
      </c>
      <c r="H19" s="72">
        <v>2</v>
      </c>
      <c r="I19" s="125">
        <v>5.5096418732782357E-2</v>
      </c>
    </row>
    <row r="20" spans="2:9">
      <c r="B20" s="111" t="s">
        <v>95</v>
      </c>
      <c r="C20" s="75">
        <v>3557</v>
      </c>
      <c r="D20" s="72">
        <v>0</v>
      </c>
      <c r="E20" s="125">
        <v>0</v>
      </c>
      <c r="F20" s="72">
        <v>3090</v>
      </c>
      <c r="G20" s="125">
        <v>86.870958673039084</v>
      </c>
      <c r="H20" s="72">
        <v>467</v>
      </c>
      <c r="I20" s="125">
        <v>13.12904132696092</v>
      </c>
    </row>
    <row r="21" spans="2:9">
      <c r="B21" s="111" t="s">
        <v>96</v>
      </c>
      <c r="C21" s="75">
        <v>33803</v>
      </c>
      <c r="D21" s="72">
        <v>0</v>
      </c>
      <c r="E21" s="125">
        <v>0</v>
      </c>
      <c r="F21" s="72">
        <v>25469</v>
      </c>
      <c r="G21" s="125">
        <v>75.345383545839127</v>
      </c>
      <c r="H21" s="72">
        <v>8334</v>
      </c>
      <c r="I21" s="125">
        <v>24.65461645416087</v>
      </c>
    </row>
    <row r="22" spans="2:9">
      <c r="B22" s="111" t="s">
        <v>97</v>
      </c>
      <c r="C22" s="75">
        <v>20308</v>
      </c>
      <c r="D22" s="72">
        <v>224</v>
      </c>
      <c r="E22" s="125">
        <v>1.1030135907031711</v>
      </c>
      <c r="F22" s="72">
        <v>12213</v>
      </c>
      <c r="G22" s="125">
        <v>60.138861532401023</v>
      </c>
      <c r="H22" s="72">
        <v>7871</v>
      </c>
      <c r="I22" s="125">
        <v>38.758124876895813</v>
      </c>
    </row>
    <row r="23" spans="2:9">
      <c r="B23" s="111" t="s">
        <v>98</v>
      </c>
      <c r="C23" s="75">
        <v>3266</v>
      </c>
      <c r="D23" s="72">
        <v>0</v>
      </c>
      <c r="E23" s="125">
        <v>0</v>
      </c>
      <c r="F23" s="72">
        <v>2583</v>
      </c>
      <c r="G23" s="125">
        <v>79.087568891610545</v>
      </c>
      <c r="H23" s="72">
        <v>683</v>
      </c>
      <c r="I23" s="125">
        <v>20.91243110838947</v>
      </c>
    </row>
    <row r="24" spans="2:9">
      <c r="B24" s="111" t="s">
        <v>99</v>
      </c>
      <c r="C24" s="75">
        <v>19</v>
      </c>
      <c r="D24" s="72">
        <v>0</v>
      </c>
      <c r="E24" s="125">
        <v>0</v>
      </c>
      <c r="F24" s="72">
        <v>0</v>
      </c>
      <c r="G24" s="125">
        <v>0</v>
      </c>
      <c r="H24" s="72">
        <v>19</v>
      </c>
      <c r="I24" s="125">
        <v>100</v>
      </c>
    </row>
    <row r="25" spans="2:9">
      <c r="B25" s="111" t="s">
        <v>100</v>
      </c>
      <c r="C25" s="75">
        <v>126</v>
      </c>
      <c r="D25" s="72">
        <v>1</v>
      </c>
      <c r="E25" s="125">
        <v>0.79365079365079361</v>
      </c>
      <c r="F25" s="72">
        <v>48</v>
      </c>
      <c r="G25" s="125">
        <v>38.095238095238088</v>
      </c>
      <c r="H25" s="72">
        <v>77</v>
      </c>
      <c r="I25" s="125">
        <v>61.111111111111107</v>
      </c>
    </row>
    <row r="26" spans="2:9">
      <c r="B26" s="111" t="s">
        <v>101</v>
      </c>
      <c r="C26" s="75">
        <v>5181</v>
      </c>
      <c r="D26" s="72">
        <v>0</v>
      </c>
      <c r="E26" s="125">
        <v>0</v>
      </c>
      <c r="F26" s="72">
        <v>3294</v>
      </c>
      <c r="G26" s="125">
        <v>63.57845975680371</v>
      </c>
      <c r="H26" s="72">
        <v>1887</v>
      </c>
      <c r="I26" s="125">
        <v>36.42154024319629</v>
      </c>
    </row>
    <row r="27" spans="2:9">
      <c r="B27" s="111" t="s">
        <v>102</v>
      </c>
      <c r="C27" s="75">
        <v>88</v>
      </c>
      <c r="D27" s="72">
        <v>0</v>
      </c>
      <c r="E27" s="125">
        <v>0</v>
      </c>
      <c r="F27" s="72">
        <v>3</v>
      </c>
      <c r="G27" s="125">
        <v>3.4090909090909092</v>
      </c>
      <c r="H27" s="72">
        <v>85</v>
      </c>
      <c r="I27" s="125">
        <v>96.590909090909093</v>
      </c>
    </row>
    <row r="28" spans="2:9">
      <c r="B28" s="111" t="s">
        <v>103</v>
      </c>
      <c r="C28" s="75">
        <v>145</v>
      </c>
      <c r="D28" s="72">
        <v>2</v>
      </c>
      <c r="E28" s="125">
        <v>1.3793103448275861</v>
      </c>
      <c r="F28" s="72">
        <v>7</v>
      </c>
      <c r="G28" s="125">
        <v>4.8275862068965516</v>
      </c>
      <c r="H28" s="72">
        <v>136</v>
      </c>
      <c r="I28" s="125">
        <v>93.793103448275858</v>
      </c>
    </row>
    <row r="29" spans="2:9">
      <c r="B29" s="111" t="s">
        <v>104</v>
      </c>
      <c r="C29" s="75">
        <v>8</v>
      </c>
      <c r="D29" s="72">
        <v>0</v>
      </c>
      <c r="E29" s="125">
        <v>0</v>
      </c>
      <c r="F29" s="72">
        <v>2</v>
      </c>
      <c r="G29" s="125">
        <v>25</v>
      </c>
      <c r="H29" s="72">
        <v>6</v>
      </c>
      <c r="I29" s="125">
        <v>75</v>
      </c>
    </row>
    <row r="30" spans="2:9">
      <c r="B30" s="111" t="s">
        <v>105</v>
      </c>
      <c r="C30" s="75">
        <v>40</v>
      </c>
      <c r="D30" s="72">
        <v>0</v>
      </c>
      <c r="E30" s="125">
        <v>0</v>
      </c>
      <c r="F30" s="72">
        <v>20</v>
      </c>
      <c r="G30" s="125">
        <v>50</v>
      </c>
      <c r="H30" s="72">
        <v>20</v>
      </c>
      <c r="I30" s="125">
        <v>50</v>
      </c>
    </row>
    <row r="31" spans="2:9">
      <c r="B31" s="115" t="s">
        <v>106</v>
      </c>
      <c r="C31" s="90">
        <v>63</v>
      </c>
      <c r="D31" s="87">
        <v>0</v>
      </c>
      <c r="E31" s="126">
        <v>0</v>
      </c>
      <c r="F31" s="87">
        <v>49</v>
      </c>
      <c r="G31" s="126">
        <v>77.777777777777786</v>
      </c>
      <c r="H31" s="87">
        <v>14</v>
      </c>
      <c r="I31" s="126">
        <v>22.222222222222221</v>
      </c>
    </row>
    <row r="32" spans="2:9" ht="8" customHeight="1"/>
    <row r="33" spans="2:9">
      <c r="B33" s="119" t="s">
        <v>49</v>
      </c>
      <c r="C33" s="63">
        <v>101757</v>
      </c>
      <c r="D33" s="60">
        <v>3005</v>
      </c>
      <c r="E33" s="137">
        <v>2.9531137906974458</v>
      </c>
      <c r="F33" s="60">
        <v>56341</v>
      </c>
      <c r="G33" s="137">
        <v>55.368181058796942</v>
      </c>
      <c r="H33" s="60">
        <v>42411</v>
      </c>
      <c r="I33" s="137">
        <v>41.678705150505621</v>
      </c>
    </row>
    <row r="35" spans="2:9">
      <c r="B35" s="244" t="s">
        <v>364</v>
      </c>
      <c r="C35" s="202"/>
      <c r="D35" s="202"/>
      <c r="E35" s="202"/>
      <c r="F35" s="202"/>
      <c r="G35" s="202"/>
      <c r="H35" s="202"/>
      <c r="I35" s="202"/>
    </row>
    <row r="36" spans="2:9">
      <c r="B36" s="244" t="s">
        <v>365</v>
      </c>
      <c r="C36" s="202"/>
      <c r="D36" s="202"/>
      <c r="E36" s="202"/>
      <c r="F36" s="202"/>
      <c r="G36" s="202"/>
      <c r="H36" s="202"/>
      <c r="I36" s="202"/>
    </row>
    <row r="37" spans="2:9" ht="28" customHeight="1">
      <c r="B37" s="244" t="s">
        <v>366</v>
      </c>
      <c r="C37" s="202"/>
      <c r="D37" s="202"/>
      <c r="E37" s="202"/>
      <c r="F37" s="202"/>
      <c r="G37" s="202"/>
      <c r="H37" s="202"/>
      <c r="I37" s="202"/>
    </row>
    <row r="38" spans="2:9">
      <c r="B38" s="244" t="s">
        <v>367</v>
      </c>
      <c r="C38" s="202"/>
      <c r="D38" s="202"/>
      <c r="E38" s="202"/>
      <c r="F38" s="202"/>
      <c r="G38" s="202"/>
      <c r="H38" s="202"/>
      <c r="I38" s="202"/>
    </row>
  </sheetData>
  <mergeCells count="13">
    <mergeCell ref="B38:I38"/>
    <mergeCell ref="D9:I9"/>
    <mergeCell ref="B36:I36"/>
    <mergeCell ref="B37:I37"/>
    <mergeCell ref="A6:I6"/>
    <mergeCell ref="D10:E11"/>
    <mergeCell ref="F10:I10"/>
    <mergeCell ref="B35:I35"/>
    <mergeCell ref="H11:I11"/>
    <mergeCell ref="F11:G11"/>
    <mergeCell ref="C9:C12"/>
    <mergeCell ref="B9:B12"/>
    <mergeCell ref="B7:I7"/>
  </mergeCells>
  <printOptions horizontalCentered="1" verticalCentered="1"/>
  <pageMargins left="0.27777777777777779" right="0.27777777777777779" top="0.27777777777777779" bottom="0.27777777777777779" header="0.1388888888888889" footer="0.1388888888888889"/>
  <pageSetup paperSize="9" scale="79" orientation="landscape"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5:I35"/>
  <sheetViews>
    <sheetView showGridLines="0" workbookViewId="0"/>
  </sheetViews>
  <sheetFormatPr baseColWidth="10" defaultColWidth="8.7265625" defaultRowHeight="14.5"/>
  <cols>
    <col min="1" max="1" width="4.453125" customWidth="1"/>
    <col min="2" max="2" width="30.1796875" customWidth="1"/>
    <col min="3" max="3" width="19.1796875" customWidth="1"/>
    <col min="4" max="4" width="12" customWidth="1"/>
    <col min="5" max="5" width="17" customWidth="1"/>
    <col min="6" max="6" width="12" customWidth="1"/>
    <col min="7" max="7" width="17" customWidth="1"/>
    <col min="8" max="8" width="12" customWidth="1"/>
    <col min="9" max="9" width="17" customWidth="1"/>
  </cols>
  <sheetData>
    <row r="5" spans="1:9" ht="19.5" customHeight="1"/>
    <row r="6" spans="1:9" ht="42" customHeight="1">
      <c r="A6" s="201" t="s">
        <v>368</v>
      </c>
      <c r="B6" s="202"/>
      <c r="C6" s="202"/>
      <c r="D6" s="202"/>
      <c r="E6" s="202"/>
      <c r="F6" s="202"/>
      <c r="G6" s="202"/>
      <c r="H6" s="202"/>
      <c r="I6" s="202"/>
    </row>
    <row r="7" spans="1:9" ht="15.5">
      <c r="B7" s="203" t="s">
        <v>113</v>
      </c>
      <c r="C7" s="202"/>
      <c r="D7" s="202"/>
      <c r="E7" s="202"/>
      <c r="F7" s="202"/>
      <c r="G7" s="202"/>
      <c r="H7" s="202"/>
      <c r="I7" s="202"/>
    </row>
    <row r="8" spans="1:9" ht="11" customHeight="1"/>
    <row r="9" spans="1:9">
      <c r="B9" s="263" t="s">
        <v>114</v>
      </c>
      <c r="C9" s="264" t="s">
        <v>369</v>
      </c>
      <c r="D9" s="272"/>
      <c r="E9" s="265"/>
      <c r="F9" s="265"/>
      <c r="G9" s="265"/>
      <c r="H9" s="265"/>
      <c r="I9" s="229"/>
    </row>
    <row r="10" spans="1:9" ht="49.5" customHeight="1">
      <c r="B10" s="243"/>
      <c r="C10" s="249"/>
      <c r="D10" s="273" t="s">
        <v>359</v>
      </c>
      <c r="E10" s="206"/>
      <c r="F10" s="273" t="s">
        <v>360</v>
      </c>
      <c r="G10" s="210"/>
      <c r="H10" s="210"/>
      <c r="I10" s="211"/>
    </row>
    <row r="11" spans="1:9" ht="43" customHeight="1">
      <c r="B11" s="243"/>
      <c r="C11" s="249"/>
      <c r="D11" s="207"/>
      <c r="E11" s="209"/>
      <c r="F11" s="273" t="s">
        <v>370</v>
      </c>
      <c r="G11" s="211"/>
      <c r="H11" s="273" t="s">
        <v>371</v>
      </c>
      <c r="I11" s="211"/>
    </row>
    <row r="12" spans="1:9" ht="55" customHeight="1">
      <c r="B12" s="218"/>
      <c r="C12" s="220"/>
      <c r="D12" s="56" t="s">
        <v>119</v>
      </c>
      <c r="E12" s="56" t="s">
        <v>372</v>
      </c>
      <c r="F12" s="56" t="s">
        <v>119</v>
      </c>
      <c r="G12" s="56" t="s">
        <v>372</v>
      </c>
      <c r="H12" s="56" t="s">
        <v>119</v>
      </c>
      <c r="I12" s="57" t="s">
        <v>372</v>
      </c>
    </row>
    <row r="13" spans="1:9">
      <c r="B13" s="107" t="s">
        <v>88</v>
      </c>
      <c r="C13" s="98">
        <v>11021</v>
      </c>
      <c r="D13" s="95">
        <v>52</v>
      </c>
      <c r="E13" s="124">
        <v>0.47182651302059703</v>
      </c>
      <c r="F13" s="95">
        <v>264</v>
      </c>
      <c r="G13" s="124">
        <v>2.395426912258416</v>
      </c>
      <c r="H13" s="95">
        <v>10705</v>
      </c>
      <c r="I13" s="124">
        <v>97.132746574720983</v>
      </c>
    </row>
    <row r="14" spans="1:9">
      <c r="B14" s="111" t="s">
        <v>89</v>
      </c>
      <c r="C14" s="75">
        <v>71</v>
      </c>
      <c r="D14" s="72">
        <v>1</v>
      </c>
      <c r="E14" s="125">
        <v>1.408450704225352</v>
      </c>
      <c r="F14" s="72">
        <v>62</v>
      </c>
      <c r="G14" s="125">
        <v>87.323943661971825</v>
      </c>
      <c r="H14" s="72">
        <v>8</v>
      </c>
      <c r="I14" s="125">
        <v>11.26760563380282</v>
      </c>
    </row>
    <row r="15" spans="1:9">
      <c r="B15" s="111" t="s">
        <v>90</v>
      </c>
      <c r="C15" s="75">
        <v>527</v>
      </c>
      <c r="D15" s="72">
        <v>10</v>
      </c>
      <c r="E15" s="125">
        <v>1.897533206831119</v>
      </c>
      <c r="F15" s="72">
        <v>138</v>
      </c>
      <c r="G15" s="125">
        <v>26.185958254269451</v>
      </c>
      <c r="H15" s="72">
        <v>379</v>
      </c>
      <c r="I15" s="125">
        <v>71.916508538899421</v>
      </c>
    </row>
    <row r="16" spans="1:9">
      <c r="B16" s="111" t="s">
        <v>91</v>
      </c>
      <c r="C16" s="75">
        <v>4038</v>
      </c>
      <c r="D16" s="72">
        <v>2</v>
      </c>
      <c r="E16" s="125">
        <v>4.9529470034670627E-2</v>
      </c>
      <c r="F16" s="72">
        <v>1778</v>
      </c>
      <c r="G16" s="125">
        <v>44.031698860822189</v>
      </c>
      <c r="H16" s="72">
        <v>2258</v>
      </c>
      <c r="I16" s="125">
        <v>55.91877166914314</v>
      </c>
    </row>
    <row r="17" spans="2:9">
      <c r="B17" s="111" t="s">
        <v>92</v>
      </c>
      <c r="C17" s="75">
        <v>389</v>
      </c>
      <c r="D17" s="72">
        <v>32</v>
      </c>
      <c r="E17" s="125">
        <v>8.2262210796915163</v>
      </c>
      <c r="F17" s="72">
        <v>207</v>
      </c>
      <c r="G17" s="125">
        <v>53.213367609254497</v>
      </c>
      <c r="H17" s="72">
        <v>150</v>
      </c>
      <c r="I17" s="125">
        <v>38.560411311053983</v>
      </c>
    </row>
    <row r="18" spans="2:9">
      <c r="B18" s="111" t="s">
        <v>93</v>
      </c>
      <c r="C18" s="75">
        <v>1428</v>
      </c>
      <c r="D18" s="72">
        <v>290</v>
      </c>
      <c r="E18" s="125">
        <v>20.308123249299719</v>
      </c>
      <c r="F18" s="72">
        <v>1041</v>
      </c>
      <c r="G18" s="125">
        <v>72.899159663865547</v>
      </c>
      <c r="H18" s="72">
        <v>97</v>
      </c>
      <c r="I18" s="125">
        <v>6.7927170868347337</v>
      </c>
    </row>
    <row r="19" spans="2:9">
      <c r="B19" s="111" t="s">
        <v>94</v>
      </c>
      <c r="C19" s="75">
        <v>200</v>
      </c>
      <c r="D19" s="72">
        <v>71</v>
      </c>
      <c r="E19" s="125">
        <v>35.5</v>
      </c>
      <c r="F19" s="72">
        <v>128</v>
      </c>
      <c r="G19" s="125">
        <v>64</v>
      </c>
      <c r="H19" s="72">
        <v>1</v>
      </c>
      <c r="I19" s="125">
        <v>0.5</v>
      </c>
    </row>
    <row r="20" spans="2:9">
      <c r="B20" s="111" t="s">
        <v>95</v>
      </c>
      <c r="C20" s="75">
        <v>3185</v>
      </c>
      <c r="D20" s="72">
        <v>13</v>
      </c>
      <c r="E20" s="125">
        <v>0.40816326530612251</v>
      </c>
      <c r="F20" s="72">
        <v>1652</v>
      </c>
      <c r="G20" s="125">
        <v>51.868131868131883</v>
      </c>
      <c r="H20" s="72">
        <v>1520</v>
      </c>
      <c r="I20" s="125">
        <v>47.723704866562009</v>
      </c>
    </row>
    <row r="21" spans="2:9">
      <c r="B21" s="111" t="s">
        <v>96</v>
      </c>
      <c r="C21" s="75">
        <v>43516</v>
      </c>
      <c r="D21" s="72">
        <v>27</v>
      </c>
      <c r="E21" s="125">
        <v>6.2046143947053961E-2</v>
      </c>
      <c r="F21" s="72">
        <v>7532</v>
      </c>
      <c r="G21" s="125">
        <v>17.308576155896681</v>
      </c>
      <c r="H21" s="72">
        <v>35957</v>
      </c>
      <c r="I21" s="125">
        <v>82.629377700156255</v>
      </c>
    </row>
    <row r="22" spans="2:9">
      <c r="B22" s="111" t="s">
        <v>97</v>
      </c>
      <c r="C22" s="75">
        <v>10558</v>
      </c>
      <c r="D22" s="72">
        <v>1474</v>
      </c>
      <c r="E22" s="125">
        <v>13.96097745785187</v>
      </c>
      <c r="F22" s="72">
        <v>2432</v>
      </c>
      <c r="G22" s="125">
        <v>23.034665656374319</v>
      </c>
      <c r="H22" s="72">
        <v>6652</v>
      </c>
      <c r="I22" s="125">
        <v>63.004356885773817</v>
      </c>
    </row>
    <row r="23" spans="2:9">
      <c r="B23" s="111" t="s">
        <v>98</v>
      </c>
      <c r="C23" s="75">
        <v>4951</v>
      </c>
      <c r="D23" s="72">
        <v>15</v>
      </c>
      <c r="E23" s="125">
        <v>0.30296909715209053</v>
      </c>
      <c r="F23" s="72">
        <v>1250</v>
      </c>
      <c r="G23" s="125">
        <v>25.247424762674211</v>
      </c>
      <c r="H23" s="72">
        <v>3686</v>
      </c>
      <c r="I23" s="125">
        <v>74.449606140173714</v>
      </c>
    </row>
    <row r="24" spans="2:9">
      <c r="B24" s="111" t="s">
        <v>99</v>
      </c>
      <c r="C24" s="75">
        <v>570</v>
      </c>
      <c r="D24" s="72">
        <v>36</v>
      </c>
      <c r="E24" s="125">
        <v>6.3157894736842106</v>
      </c>
      <c r="F24" s="72">
        <v>25</v>
      </c>
      <c r="G24" s="125">
        <v>4.3859649122807012</v>
      </c>
      <c r="H24" s="72">
        <v>509</v>
      </c>
      <c r="I24" s="125">
        <v>89.298245614035082</v>
      </c>
    </row>
    <row r="25" spans="2:9">
      <c r="B25" s="111" t="s">
        <v>100</v>
      </c>
      <c r="C25" s="75">
        <v>12127</v>
      </c>
      <c r="D25" s="72">
        <v>534</v>
      </c>
      <c r="E25" s="125">
        <v>4.4033973777521229</v>
      </c>
      <c r="F25" s="72">
        <v>1081</v>
      </c>
      <c r="G25" s="125">
        <v>8.9139935680712465</v>
      </c>
      <c r="H25" s="72">
        <v>10512</v>
      </c>
      <c r="I25" s="125">
        <v>86.682609054176623</v>
      </c>
    </row>
    <row r="26" spans="2:9">
      <c r="B26" s="111" t="s">
        <v>101</v>
      </c>
      <c r="C26" s="75">
        <v>7699</v>
      </c>
      <c r="D26" s="72">
        <v>7</v>
      </c>
      <c r="E26" s="125">
        <v>9.0920898818028312E-2</v>
      </c>
      <c r="F26" s="72">
        <v>364</v>
      </c>
      <c r="G26" s="125">
        <v>4.7278867385374728</v>
      </c>
      <c r="H26" s="72">
        <v>7328</v>
      </c>
      <c r="I26" s="125">
        <v>95.181192362644495</v>
      </c>
    </row>
    <row r="27" spans="2:9">
      <c r="B27" s="111" t="s">
        <v>102</v>
      </c>
      <c r="C27" s="75">
        <v>448</v>
      </c>
      <c r="D27" s="72">
        <v>92</v>
      </c>
      <c r="E27" s="125">
        <v>20.535714285714281</v>
      </c>
      <c r="F27" s="72">
        <v>26</v>
      </c>
      <c r="G27" s="125">
        <v>5.8035714285714288</v>
      </c>
      <c r="H27" s="72">
        <v>330</v>
      </c>
      <c r="I27" s="125">
        <v>73.660714285714292</v>
      </c>
    </row>
    <row r="28" spans="2:9">
      <c r="B28" s="111" t="s">
        <v>103</v>
      </c>
      <c r="C28" s="75">
        <v>12973</v>
      </c>
      <c r="D28" s="72">
        <v>1124</v>
      </c>
      <c r="E28" s="125">
        <v>8.6641486163570498</v>
      </c>
      <c r="F28" s="72">
        <v>3091</v>
      </c>
      <c r="G28" s="125">
        <v>23.82640869498189</v>
      </c>
      <c r="H28" s="72">
        <v>8758</v>
      </c>
      <c r="I28" s="125">
        <v>67.509442688661068</v>
      </c>
    </row>
    <row r="29" spans="2:9">
      <c r="B29" s="111" t="s">
        <v>104</v>
      </c>
      <c r="C29" s="75">
        <v>967</v>
      </c>
      <c r="D29" s="72">
        <v>140</v>
      </c>
      <c r="E29" s="125">
        <v>14.47776628748707</v>
      </c>
      <c r="F29" s="72">
        <v>573</v>
      </c>
      <c r="G29" s="125">
        <v>59.255429162357807</v>
      </c>
      <c r="H29" s="72">
        <v>254</v>
      </c>
      <c r="I29" s="125">
        <v>26.266804550155118</v>
      </c>
    </row>
    <row r="30" spans="2:9">
      <c r="B30" s="111" t="s">
        <v>105</v>
      </c>
      <c r="C30" s="75">
        <v>77</v>
      </c>
      <c r="D30" s="72">
        <v>0</v>
      </c>
      <c r="E30" s="125">
        <v>0</v>
      </c>
      <c r="F30" s="72">
        <v>49</v>
      </c>
      <c r="G30" s="125">
        <v>63.636363636363633</v>
      </c>
      <c r="H30" s="72">
        <v>28</v>
      </c>
      <c r="I30" s="125">
        <v>36.363636363636367</v>
      </c>
    </row>
    <row r="31" spans="2:9">
      <c r="B31" s="115" t="s">
        <v>106</v>
      </c>
      <c r="C31" s="90">
        <v>173</v>
      </c>
      <c r="D31" s="87">
        <v>0</v>
      </c>
      <c r="E31" s="126">
        <v>0</v>
      </c>
      <c r="F31" s="87">
        <v>83</v>
      </c>
      <c r="G31" s="126">
        <v>47.97687861271676</v>
      </c>
      <c r="H31" s="87">
        <v>90</v>
      </c>
      <c r="I31" s="126">
        <v>52.023121387283233</v>
      </c>
    </row>
    <row r="32" spans="2:9" ht="8" customHeight="1"/>
    <row r="33" spans="2:9">
      <c r="B33" s="119" t="s">
        <v>49</v>
      </c>
      <c r="C33" s="63">
        <v>114918</v>
      </c>
      <c r="D33" s="60">
        <v>3920</v>
      </c>
      <c r="E33" s="137">
        <v>3.4111279347012649</v>
      </c>
      <c r="F33" s="60">
        <v>21776</v>
      </c>
      <c r="G33" s="137">
        <v>18.949163751544582</v>
      </c>
      <c r="H33" s="60">
        <v>89222</v>
      </c>
      <c r="I33" s="137">
        <v>77.639708313754156</v>
      </c>
    </row>
    <row r="35" spans="2:9">
      <c r="B35" s="244" t="s">
        <v>364</v>
      </c>
      <c r="C35" s="202"/>
      <c r="D35" s="202"/>
      <c r="E35" s="202"/>
      <c r="F35" s="202"/>
      <c r="G35" s="202"/>
      <c r="H35" s="202"/>
      <c r="I35" s="202"/>
    </row>
  </sheetData>
  <mergeCells count="10">
    <mergeCell ref="A6:I6"/>
    <mergeCell ref="D10:E11"/>
    <mergeCell ref="F10:I10"/>
    <mergeCell ref="B35:I35"/>
    <mergeCell ref="H11:I11"/>
    <mergeCell ref="F11:G11"/>
    <mergeCell ref="C9:C12"/>
    <mergeCell ref="B9:B12"/>
    <mergeCell ref="B7:I7"/>
    <mergeCell ref="D9:I9"/>
  </mergeCells>
  <printOptions horizontalCentered="1" verticalCentered="1"/>
  <pageMargins left="0.27777777777777779" right="0.27777777777777779" top="0.27777777777777779" bottom="0.27777777777777779" header="0.1388888888888889" footer="0.1388888888888889"/>
  <pageSetup paperSize="9" scale="87" orientation="landscape"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5:L36"/>
  <sheetViews>
    <sheetView showGridLines="0" workbookViewId="0"/>
  </sheetViews>
  <sheetFormatPr baseColWidth="10" defaultColWidth="8.7265625" defaultRowHeight="14.5"/>
  <cols>
    <col min="1" max="1" width="4.453125" customWidth="1"/>
    <col min="2" max="2" width="30.1796875" customWidth="1"/>
    <col min="3" max="3" width="2.1796875" customWidth="1"/>
    <col min="4" max="6" width="17" customWidth="1"/>
    <col min="7" max="7" width="2.1796875" customWidth="1"/>
    <col min="8" max="9" width="17" customWidth="1"/>
    <col min="10" max="10" width="2.1796875" customWidth="1"/>
    <col min="11" max="12" width="17" customWidth="1"/>
  </cols>
  <sheetData>
    <row r="5" spans="1:12" ht="19.5" customHeight="1"/>
    <row r="6" spans="1:12" ht="42" customHeight="1">
      <c r="A6" s="201" t="s">
        <v>373</v>
      </c>
      <c r="B6" s="202"/>
      <c r="C6" s="202"/>
      <c r="D6" s="202"/>
      <c r="E6" s="202"/>
      <c r="F6" s="202"/>
      <c r="G6" s="202"/>
      <c r="H6" s="202"/>
      <c r="I6" s="202"/>
      <c r="J6" s="202"/>
      <c r="K6" s="202"/>
      <c r="L6" s="202"/>
    </row>
    <row r="7" spans="1:12" ht="19" customHeight="1">
      <c r="B7" s="203" t="s">
        <v>113</v>
      </c>
      <c r="C7" s="202"/>
      <c r="D7" s="202"/>
      <c r="E7" s="202"/>
      <c r="F7" s="202"/>
      <c r="G7" s="202"/>
      <c r="H7" s="202"/>
      <c r="I7" s="202"/>
      <c r="J7" s="202"/>
      <c r="K7" s="202"/>
      <c r="L7" s="202"/>
    </row>
    <row r="8" spans="1:12" ht="11" customHeight="1"/>
    <row r="9" spans="1:12">
      <c r="B9" s="222" t="s">
        <v>114</v>
      </c>
      <c r="D9" s="228" t="s">
        <v>60</v>
      </c>
      <c r="E9" s="275" t="s">
        <v>374</v>
      </c>
      <c r="F9" s="261"/>
      <c r="H9" s="268" t="s">
        <v>375</v>
      </c>
      <c r="I9" s="261"/>
      <c r="K9" s="268" t="s">
        <v>376</v>
      </c>
      <c r="L9" s="261"/>
    </row>
    <row r="10" spans="1:12">
      <c r="B10" s="223"/>
      <c r="D10" s="243"/>
      <c r="E10" s="276"/>
      <c r="F10" s="274"/>
      <c r="H10" s="226"/>
      <c r="I10" s="274"/>
      <c r="K10" s="226"/>
      <c r="L10" s="274"/>
    </row>
    <row r="11" spans="1:12">
      <c r="B11" s="223"/>
      <c r="D11" s="243"/>
      <c r="E11" s="276"/>
      <c r="F11" s="274"/>
      <c r="H11" s="226"/>
      <c r="I11" s="274"/>
      <c r="K11" s="226"/>
      <c r="L11" s="274"/>
    </row>
    <row r="12" spans="1:12" ht="36" customHeight="1">
      <c r="B12" s="223"/>
      <c r="D12" s="218"/>
      <c r="E12" s="207"/>
      <c r="F12" s="209"/>
      <c r="H12" s="262"/>
      <c r="I12" s="209"/>
      <c r="K12" s="262"/>
      <c r="L12" s="209"/>
    </row>
    <row r="13" spans="1:12" ht="33" customHeight="1">
      <c r="B13" s="224"/>
      <c r="D13" s="39" t="s">
        <v>119</v>
      </c>
      <c r="E13" s="14" t="s">
        <v>119</v>
      </c>
      <c r="F13" s="15" t="s">
        <v>175</v>
      </c>
      <c r="H13" s="39" t="s">
        <v>119</v>
      </c>
      <c r="I13" s="15" t="s">
        <v>377</v>
      </c>
      <c r="K13" s="39" t="s">
        <v>119</v>
      </c>
      <c r="L13" s="15" t="s">
        <v>377</v>
      </c>
    </row>
    <row r="14" spans="1:12">
      <c r="B14" s="107" t="s">
        <v>88</v>
      </c>
      <c r="D14" s="98">
        <v>471830</v>
      </c>
      <c r="E14" s="95">
        <v>17104</v>
      </c>
      <c r="F14" s="124">
        <v>3.6250344403704728</v>
      </c>
      <c r="H14" s="95">
        <v>10705</v>
      </c>
      <c r="I14" s="124">
        <v>38.494731921320437</v>
      </c>
      <c r="K14" s="95">
        <v>27809</v>
      </c>
      <c r="L14" s="124">
        <v>5.8938600767225484</v>
      </c>
    </row>
    <row r="15" spans="1:12">
      <c r="B15" s="111" t="s">
        <v>89</v>
      </c>
      <c r="D15" s="75">
        <v>63419</v>
      </c>
      <c r="E15" s="72">
        <v>141</v>
      </c>
      <c r="F15" s="125">
        <v>0.2223308472224412</v>
      </c>
      <c r="H15" s="72">
        <v>8</v>
      </c>
      <c r="I15" s="125">
        <v>5.3691275167785237</v>
      </c>
      <c r="K15" s="72">
        <v>149</v>
      </c>
      <c r="L15" s="125">
        <v>0.234945363376906</v>
      </c>
    </row>
    <row r="16" spans="1:12">
      <c r="B16" s="111" t="s">
        <v>90</v>
      </c>
      <c r="D16" s="75">
        <v>50862</v>
      </c>
      <c r="E16" s="72">
        <v>5059</v>
      </c>
      <c r="F16" s="125">
        <v>9.9465219613857094</v>
      </c>
      <c r="H16" s="72">
        <v>379</v>
      </c>
      <c r="I16" s="125">
        <v>6.9694740713497616</v>
      </c>
      <c r="K16" s="72">
        <v>5438</v>
      </c>
      <c r="L16" s="125">
        <v>10.691675514136289</v>
      </c>
    </row>
    <row r="17" spans="2:12">
      <c r="B17" s="111" t="s">
        <v>91</v>
      </c>
      <c r="D17" s="75">
        <v>51051</v>
      </c>
      <c r="E17" s="72">
        <v>117</v>
      </c>
      <c r="F17" s="125">
        <v>0.22918258212375861</v>
      </c>
      <c r="H17" s="72">
        <v>2258</v>
      </c>
      <c r="I17" s="125">
        <v>95.073684210526309</v>
      </c>
      <c r="K17" s="72">
        <v>2375</v>
      </c>
      <c r="L17" s="125">
        <v>4.6522105345634754</v>
      </c>
    </row>
    <row r="18" spans="2:12">
      <c r="B18" s="111" t="s">
        <v>92</v>
      </c>
      <c r="D18" s="75">
        <v>88754</v>
      </c>
      <c r="E18" s="72">
        <v>315</v>
      </c>
      <c r="F18" s="125">
        <v>0.3549135813597134</v>
      </c>
      <c r="H18" s="72">
        <v>150</v>
      </c>
      <c r="I18" s="125">
        <v>32.258064516129032</v>
      </c>
      <c r="K18" s="72">
        <v>465</v>
      </c>
      <c r="L18" s="125">
        <v>0.52392004867386266</v>
      </c>
    </row>
    <row r="19" spans="2:12">
      <c r="B19" s="111" t="s">
        <v>93</v>
      </c>
      <c r="D19" s="75">
        <v>25923</v>
      </c>
      <c r="E19" s="72">
        <v>74</v>
      </c>
      <c r="F19" s="125">
        <v>0.28546078771747102</v>
      </c>
      <c r="H19" s="72">
        <v>97</v>
      </c>
      <c r="I19" s="125">
        <v>56.725146198830409</v>
      </c>
      <c r="K19" s="72">
        <v>171</v>
      </c>
      <c r="L19" s="125">
        <v>0.6596458743201018</v>
      </c>
    </row>
    <row r="20" spans="2:12">
      <c r="B20" s="111" t="s">
        <v>94</v>
      </c>
      <c r="D20" s="75">
        <v>161882</v>
      </c>
      <c r="E20" s="72">
        <v>2</v>
      </c>
      <c r="F20" s="125">
        <v>1.2354678098862131E-3</v>
      </c>
      <c r="H20" s="72">
        <v>1</v>
      </c>
      <c r="I20" s="125">
        <v>33.333333333333329</v>
      </c>
      <c r="K20" s="72">
        <v>3</v>
      </c>
      <c r="L20" s="125">
        <v>1.8532017148293199E-3</v>
      </c>
    </row>
    <row r="21" spans="2:12">
      <c r="B21" s="111" t="s">
        <v>95</v>
      </c>
      <c r="D21" s="75">
        <v>105904</v>
      </c>
      <c r="E21" s="72">
        <v>467</v>
      </c>
      <c r="F21" s="125">
        <v>0.44096540262879591</v>
      </c>
      <c r="H21" s="72">
        <v>1520</v>
      </c>
      <c r="I21" s="125">
        <v>76.497232008052336</v>
      </c>
      <c r="K21" s="72">
        <v>1987</v>
      </c>
      <c r="L21" s="125">
        <v>1.8762275268167401</v>
      </c>
    </row>
    <row r="22" spans="2:12">
      <c r="B22" s="111" t="s">
        <v>96</v>
      </c>
      <c r="D22" s="75">
        <v>434532</v>
      </c>
      <c r="E22" s="72">
        <v>8334</v>
      </c>
      <c r="F22" s="125">
        <v>1.917925492253735</v>
      </c>
      <c r="H22" s="72">
        <v>35957</v>
      </c>
      <c r="I22" s="125">
        <v>81.183536158587515</v>
      </c>
      <c r="K22" s="72">
        <v>44291</v>
      </c>
      <c r="L22" s="125">
        <v>10.19280513287859</v>
      </c>
    </row>
    <row r="23" spans="2:12">
      <c r="B23" s="111" t="s">
        <v>97</v>
      </c>
      <c r="D23" s="75">
        <v>248567</v>
      </c>
      <c r="E23" s="72">
        <v>7871</v>
      </c>
      <c r="F23" s="125">
        <v>3.1665506684314488</v>
      </c>
      <c r="H23" s="72">
        <v>6652</v>
      </c>
      <c r="I23" s="125">
        <v>45.803208703435928</v>
      </c>
      <c r="K23" s="72">
        <v>14523</v>
      </c>
      <c r="L23" s="125">
        <v>5.8426903008042093</v>
      </c>
    </row>
    <row r="24" spans="2:12">
      <c r="B24" s="111" t="s">
        <v>98</v>
      </c>
      <c r="D24" s="75">
        <v>62011</v>
      </c>
      <c r="E24" s="72">
        <v>683</v>
      </c>
      <c r="F24" s="125">
        <v>1.1014174904452441</v>
      </c>
      <c r="H24" s="72">
        <v>3686</v>
      </c>
      <c r="I24" s="125">
        <v>84.367132066834515</v>
      </c>
      <c r="K24" s="72">
        <v>4369</v>
      </c>
      <c r="L24" s="125">
        <v>7.0455241811936586</v>
      </c>
    </row>
    <row r="25" spans="2:12">
      <c r="B25" s="111" t="s">
        <v>99</v>
      </c>
      <c r="D25" s="75">
        <v>104183</v>
      </c>
      <c r="E25" s="72">
        <v>19</v>
      </c>
      <c r="F25" s="125">
        <v>1.8237140416382708E-2</v>
      </c>
      <c r="H25" s="72">
        <v>509</v>
      </c>
      <c r="I25" s="125">
        <v>96.401515151515156</v>
      </c>
      <c r="K25" s="72">
        <v>528</v>
      </c>
      <c r="L25" s="125">
        <v>0.50680053367631961</v>
      </c>
    </row>
    <row r="26" spans="2:12">
      <c r="B26" s="111" t="s">
        <v>100</v>
      </c>
      <c r="D26" s="75">
        <v>292863</v>
      </c>
      <c r="E26" s="72">
        <v>77</v>
      </c>
      <c r="F26" s="125">
        <v>2.6292157083687592E-2</v>
      </c>
      <c r="H26" s="72">
        <v>10512</v>
      </c>
      <c r="I26" s="125">
        <v>99.27283029558977</v>
      </c>
      <c r="K26" s="72">
        <v>10589</v>
      </c>
      <c r="L26" s="125">
        <v>3.6156837838852982</v>
      </c>
    </row>
    <row r="27" spans="2:12">
      <c r="B27" s="111" t="s">
        <v>101</v>
      </c>
      <c r="D27" s="75">
        <v>76310</v>
      </c>
      <c r="E27" s="72">
        <v>1887</v>
      </c>
      <c r="F27" s="125">
        <v>2.4728082820076001</v>
      </c>
      <c r="H27" s="72">
        <v>7328</v>
      </c>
      <c r="I27" s="125">
        <v>79.522517634291916</v>
      </c>
      <c r="K27" s="72">
        <v>9215</v>
      </c>
      <c r="L27" s="125">
        <v>12.075743677106541</v>
      </c>
    </row>
    <row r="28" spans="2:12">
      <c r="B28" s="111" t="s">
        <v>102</v>
      </c>
      <c r="D28" s="75">
        <v>24253</v>
      </c>
      <c r="E28" s="72">
        <v>85</v>
      </c>
      <c r="F28" s="125">
        <v>0.3504721065435204</v>
      </c>
      <c r="H28" s="72">
        <v>330</v>
      </c>
      <c r="I28" s="125">
        <v>79.518072289156621</v>
      </c>
      <c r="K28" s="72">
        <v>415</v>
      </c>
      <c r="L28" s="125">
        <v>1.7111285201830699</v>
      </c>
    </row>
    <row r="29" spans="2:12">
      <c r="B29" s="111" t="s">
        <v>103</v>
      </c>
      <c r="D29" s="75">
        <v>122281</v>
      </c>
      <c r="E29" s="72">
        <v>136</v>
      </c>
      <c r="F29" s="125">
        <v>0.1112192409286807</v>
      </c>
      <c r="H29" s="72">
        <v>8758</v>
      </c>
      <c r="I29" s="125">
        <v>98.470879244434457</v>
      </c>
      <c r="K29" s="72">
        <v>8894</v>
      </c>
      <c r="L29" s="125">
        <v>7.2734112413212193</v>
      </c>
    </row>
    <row r="30" spans="2:12">
      <c r="B30" s="111" t="s">
        <v>104</v>
      </c>
      <c r="D30" s="75">
        <v>15399</v>
      </c>
      <c r="E30" s="72">
        <v>6</v>
      </c>
      <c r="F30" s="125">
        <v>3.8963569062926161E-2</v>
      </c>
      <c r="H30" s="72">
        <v>254</v>
      </c>
      <c r="I30" s="125">
        <v>97.692307692307693</v>
      </c>
      <c r="K30" s="72">
        <v>260</v>
      </c>
      <c r="L30" s="125">
        <v>1.688421326060134</v>
      </c>
    </row>
    <row r="31" spans="2:12">
      <c r="B31" s="111" t="s">
        <v>105</v>
      </c>
      <c r="D31" s="75">
        <v>2550</v>
      </c>
      <c r="E31" s="72">
        <v>20</v>
      </c>
      <c r="F31" s="125">
        <v>0.78431372549019607</v>
      </c>
      <c r="H31" s="72">
        <v>28</v>
      </c>
      <c r="I31" s="125">
        <v>58.333333333333343</v>
      </c>
      <c r="K31" s="72">
        <v>48</v>
      </c>
      <c r="L31" s="125">
        <v>1.8823529411764699</v>
      </c>
    </row>
    <row r="32" spans="2:12">
      <c r="B32" s="115" t="s">
        <v>106</v>
      </c>
      <c r="D32" s="90">
        <v>3391</v>
      </c>
      <c r="E32" s="87">
        <v>14</v>
      </c>
      <c r="F32" s="126">
        <v>0.41285756414037161</v>
      </c>
      <c r="H32" s="87">
        <v>90</v>
      </c>
      <c r="I32" s="126">
        <v>86.538461538461547</v>
      </c>
      <c r="K32" s="87">
        <v>104</v>
      </c>
      <c r="L32" s="126">
        <v>3.0669419050427602</v>
      </c>
    </row>
    <row r="33" spans="2:12" ht="8" customHeight="1"/>
    <row r="34" spans="2:12">
      <c r="B34" s="119" t="s">
        <v>49</v>
      </c>
      <c r="D34" s="63">
        <v>2405965</v>
      </c>
      <c r="E34" s="60">
        <v>42411</v>
      </c>
      <c r="F34" s="137">
        <v>1.762743847063444</v>
      </c>
      <c r="H34" s="60">
        <v>89222</v>
      </c>
      <c r="I34" s="137">
        <v>67.780875616296825</v>
      </c>
      <c r="K34" s="60">
        <v>131633</v>
      </c>
      <c r="L34" s="137">
        <v>5.4711103444979461</v>
      </c>
    </row>
    <row r="36" spans="2:12">
      <c r="B36" s="244" t="s">
        <v>364</v>
      </c>
      <c r="C36" s="202"/>
      <c r="D36" s="202"/>
      <c r="E36" s="202"/>
      <c r="F36" s="202"/>
      <c r="G36" s="202"/>
      <c r="H36" s="202"/>
      <c r="I36" s="202"/>
    </row>
  </sheetData>
  <mergeCells count="8">
    <mergeCell ref="B7:L7"/>
    <mergeCell ref="A6:L6"/>
    <mergeCell ref="B36:I36"/>
    <mergeCell ref="H9:I12"/>
    <mergeCell ref="K9:L12"/>
    <mergeCell ref="D9:D12"/>
    <mergeCell ref="E9:F12"/>
    <mergeCell ref="B9:B13"/>
  </mergeCells>
  <printOptions horizontalCentered="1" verticalCentered="1"/>
  <pageMargins left="0.27777777777777779" right="0.27777777777777779" top="0.27777777777777779" bottom="0.27777777777777779" header="0.1388888888888889" footer="0.1388888888888889"/>
  <pageSetup paperSize="9" scale="88" orientation="landscape"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6:T7"/>
  <sheetViews>
    <sheetView showGridLines="0" workbookViewId="0"/>
  </sheetViews>
  <sheetFormatPr baseColWidth="10" defaultColWidth="8.7265625" defaultRowHeight="14.5"/>
  <sheetData>
    <row r="6" spans="1:20" ht="21">
      <c r="A6" s="201" t="s">
        <v>378</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AA28"/>
  <sheetViews>
    <sheetView showGridLines="0" workbookViewId="0"/>
  </sheetViews>
  <sheetFormatPr baseColWidth="10" defaultColWidth="8.7265625" defaultRowHeight="14.5"/>
  <cols>
    <col min="1" max="1" width="1.1796875" customWidth="1"/>
    <col min="2" max="2" width="25.1796875" customWidth="1"/>
    <col min="3" max="3" width="0.6328125" customWidth="1"/>
    <col min="4" max="12" width="10.1796875" customWidth="1"/>
    <col min="13" max="13" width="0.81640625" customWidth="1"/>
    <col min="14" max="27" width="10.1796875" customWidth="1"/>
  </cols>
  <sheetData>
    <row r="2" spans="2:27" ht="49" customHeight="1"/>
    <row r="3" spans="2:27" ht="24" customHeight="1">
      <c r="B3" s="201" t="s">
        <v>110</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87</v>
      </c>
      <c r="E5" s="205"/>
      <c r="F5" s="205"/>
      <c r="G5" s="205"/>
      <c r="H5" s="205"/>
      <c r="I5" s="205"/>
      <c r="J5" s="205"/>
      <c r="K5" s="205"/>
      <c r="L5" s="206"/>
      <c r="M5" s="12"/>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M6" s="12"/>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29" t="s">
        <v>88</v>
      </c>
      <c r="D9" s="40">
        <v>73871</v>
      </c>
      <c r="E9" s="108">
        <v>56534</v>
      </c>
      <c r="F9" s="108">
        <v>38325</v>
      </c>
      <c r="G9" s="108">
        <v>36606</v>
      </c>
      <c r="H9" s="108">
        <v>35558</v>
      </c>
      <c r="I9" s="108">
        <v>17192</v>
      </c>
      <c r="J9" s="108">
        <v>13300</v>
      </c>
      <c r="K9" s="108">
        <v>11021</v>
      </c>
      <c r="L9" s="194"/>
      <c r="M9" s="7"/>
      <c r="N9" s="195">
        <f t="shared" ref="N9:N28" si="0">E9/D9-1</f>
        <v>-0.23469291061444952</v>
      </c>
      <c r="O9" s="196">
        <f t="shared" ref="O9:O28" si="1">E9-D9</f>
        <v>-17337</v>
      </c>
      <c r="P9" s="195">
        <f t="shared" ref="P9:P28" si="2">F9/E9-1</f>
        <v>-0.32208936215374817</v>
      </c>
      <c r="Q9" s="196">
        <f t="shared" ref="Q9:Q28" si="3">F9-E9</f>
        <v>-18209</v>
      </c>
      <c r="R9" s="195">
        <f t="shared" ref="R9:R28" si="4">G9/F9-1</f>
        <v>-4.4853228962817959E-2</v>
      </c>
      <c r="S9" s="196">
        <f t="shared" ref="S9:S28" si="5">G9-F9</f>
        <v>-1719</v>
      </c>
      <c r="T9" s="195">
        <f t="shared" ref="T9:T28" si="6">H9/G9-1</f>
        <v>-2.862918647216306E-2</v>
      </c>
      <c r="U9" s="196">
        <f t="shared" ref="U9:U28" si="7">H9-G9</f>
        <v>-1048</v>
      </c>
      <c r="V9" s="195">
        <f t="shared" ref="V9:V28" si="8">I9/H9-1</f>
        <v>-0.51650824005849594</v>
      </c>
      <c r="W9" s="196">
        <f t="shared" ref="W9:W28" si="9">I9-H9</f>
        <v>-18366</v>
      </c>
      <c r="X9" s="195">
        <f t="shared" ref="X9:X28" si="10">J9/I9-1</f>
        <v>-0.2263843648208469</v>
      </c>
      <c r="Y9" s="196">
        <f t="shared" ref="Y9:Y28" si="11">J9-I9</f>
        <v>-3892</v>
      </c>
      <c r="Z9" s="195">
        <v>-0.22140586365241971</v>
      </c>
      <c r="AA9" s="196">
        <v>-3134</v>
      </c>
    </row>
    <row r="10" spans="2:27">
      <c r="B10" s="169" t="s">
        <v>89</v>
      </c>
      <c r="D10" s="42">
        <v>6236</v>
      </c>
      <c r="E10" s="112">
        <v>4811</v>
      </c>
      <c r="F10" s="112">
        <v>2779</v>
      </c>
      <c r="G10" s="112">
        <v>1565</v>
      </c>
      <c r="H10" s="112">
        <v>186</v>
      </c>
      <c r="I10" s="112">
        <v>86</v>
      </c>
      <c r="J10" s="112">
        <v>53</v>
      </c>
      <c r="K10" s="112">
        <v>71</v>
      </c>
      <c r="L10" s="197"/>
      <c r="M10" s="8"/>
      <c r="N10" s="198">
        <f t="shared" si="0"/>
        <v>-0.22851186658114175</v>
      </c>
      <c r="O10" s="199">
        <f t="shared" si="1"/>
        <v>-1425</v>
      </c>
      <c r="P10" s="198">
        <f t="shared" si="2"/>
        <v>-0.4223654125961338</v>
      </c>
      <c r="Q10" s="199">
        <f t="shared" si="3"/>
        <v>-2032</v>
      </c>
      <c r="R10" s="198">
        <f t="shared" si="4"/>
        <v>-0.43684778697373161</v>
      </c>
      <c r="S10" s="199">
        <f t="shared" si="5"/>
        <v>-1214</v>
      </c>
      <c r="T10" s="198">
        <f t="shared" si="6"/>
        <v>-0.88115015974440891</v>
      </c>
      <c r="U10" s="199">
        <f t="shared" si="7"/>
        <v>-1379</v>
      </c>
      <c r="V10" s="198">
        <f t="shared" si="8"/>
        <v>-0.5376344086021505</v>
      </c>
      <c r="W10" s="199">
        <f t="shared" si="9"/>
        <v>-100</v>
      </c>
      <c r="X10" s="198">
        <f t="shared" si="10"/>
        <v>-0.38372093023255816</v>
      </c>
      <c r="Y10" s="199">
        <f t="shared" si="11"/>
        <v>-33</v>
      </c>
      <c r="Z10" s="198">
        <v>-0.40336134453781508</v>
      </c>
      <c r="AA10" s="199">
        <v>-48</v>
      </c>
    </row>
    <row r="11" spans="2:27">
      <c r="B11" s="169" t="s">
        <v>90</v>
      </c>
      <c r="D11" s="42">
        <v>5794</v>
      </c>
      <c r="E11" s="112">
        <v>3064</v>
      </c>
      <c r="F11" s="112">
        <v>2063</v>
      </c>
      <c r="G11" s="112">
        <v>2778</v>
      </c>
      <c r="H11" s="112">
        <v>1346</v>
      </c>
      <c r="I11" s="112">
        <v>445</v>
      </c>
      <c r="J11" s="112">
        <v>379</v>
      </c>
      <c r="K11" s="112">
        <v>527</v>
      </c>
      <c r="L11" s="197"/>
      <c r="M11" s="8"/>
      <c r="N11" s="198">
        <f t="shared" si="0"/>
        <v>-0.47117707973765965</v>
      </c>
      <c r="O11" s="199">
        <f t="shared" si="1"/>
        <v>-2730</v>
      </c>
      <c r="P11" s="198">
        <f t="shared" si="2"/>
        <v>-0.32669712793733685</v>
      </c>
      <c r="Q11" s="199">
        <f t="shared" si="3"/>
        <v>-1001</v>
      </c>
      <c r="R11" s="198">
        <f t="shared" si="4"/>
        <v>0.34658264663111971</v>
      </c>
      <c r="S11" s="199">
        <f t="shared" si="5"/>
        <v>715</v>
      </c>
      <c r="T11" s="198">
        <f t="shared" si="6"/>
        <v>-0.51547876169906415</v>
      </c>
      <c r="U11" s="199">
        <f t="shared" si="7"/>
        <v>-1432</v>
      </c>
      <c r="V11" s="198">
        <f t="shared" si="8"/>
        <v>-0.66939078751857362</v>
      </c>
      <c r="W11" s="199">
        <f t="shared" si="9"/>
        <v>-901</v>
      </c>
      <c r="X11" s="198">
        <f t="shared" si="10"/>
        <v>-0.14831460674157304</v>
      </c>
      <c r="Y11" s="199">
        <f t="shared" si="11"/>
        <v>-66</v>
      </c>
      <c r="Z11" s="198">
        <v>0.6116207951070336</v>
      </c>
      <c r="AA11" s="199">
        <v>200</v>
      </c>
    </row>
    <row r="12" spans="2:27">
      <c r="B12" s="169" t="s">
        <v>91</v>
      </c>
      <c r="D12" s="42">
        <v>4317</v>
      </c>
      <c r="E12" s="112">
        <v>2454</v>
      </c>
      <c r="F12" s="112">
        <v>2514</v>
      </c>
      <c r="G12" s="112">
        <v>3293</v>
      </c>
      <c r="H12" s="112">
        <v>4117</v>
      </c>
      <c r="I12" s="112">
        <v>3750</v>
      </c>
      <c r="J12" s="112">
        <v>3846</v>
      </c>
      <c r="K12" s="112">
        <v>4038</v>
      </c>
      <c r="L12" s="197"/>
      <c r="M12" s="8"/>
      <c r="N12" s="198">
        <f t="shared" si="0"/>
        <v>-0.43154968728283527</v>
      </c>
      <c r="O12" s="199">
        <f t="shared" si="1"/>
        <v>-1863</v>
      </c>
      <c r="P12" s="198">
        <f t="shared" si="2"/>
        <v>2.4449877750611249E-2</v>
      </c>
      <c r="Q12" s="199">
        <f t="shared" si="3"/>
        <v>60</v>
      </c>
      <c r="R12" s="198">
        <f t="shared" si="4"/>
        <v>0.30986475735879071</v>
      </c>
      <c r="S12" s="199">
        <f t="shared" si="5"/>
        <v>779</v>
      </c>
      <c r="T12" s="198">
        <f t="shared" si="6"/>
        <v>0.25022775584573331</v>
      </c>
      <c r="U12" s="199">
        <f t="shared" si="7"/>
        <v>824</v>
      </c>
      <c r="V12" s="198">
        <f t="shared" si="8"/>
        <v>-8.9142579548214695E-2</v>
      </c>
      <c r="W12" s="199">
        <f t="shared" si="9"/>
        <v>-367</v>
      </c>
      <c r="X12" s="198">
        <f t="shared" si="10"/>
        <v>2.5600000000000067E-2</v>
      </c>
      <c r="Y12" s="199">
        <f t="shared" si="11"/>
        <v>96</v>
      </c>
      <c r="Z12" s="198">
        <v>0.19185360094451001</v>
      </c>
      <c r="AA12" s="199">
        <v>650</v>
      </c>
    </row>
    <row r="13" spans="2:27">
      <c r="B13" s="169" t="s">
        <v>92</v>
      </c>
      <c r="D13" s="42">
        <v>9040</v>
      </c>
      <c r="E13" s="112">
        <v>8082</v>
      </c>
      <c r="F13" s="112">
        <v>9950</v>
      </c>
      <c r="G13" s="112">
        <v>7071</v>
      </c>
      <c r="H13" s="112">
        <v>5826</v>
      </c>
      <c r="I13" s="112">
        <v>7478</v>
      </c>
      <c r="J13" s="112">
        <v>2427</v>
      </c>
      <c r="K13" s="112">
        <v>389</v>
      </c>
      <c r="L13" s="197"/>
      <c r="M13" s="8"/>
      <c r="N13" s="198">
        <f t="shared" si="0"/>
        <v>-0.10597345132743363</v>
      </c>
      <c r="O13" s="199">
        <f t="shared" si="1"/>
        <v>-958</v>
      </c>
      <c r="P13" s="198">
        <f t="shared" si="2"/>
        <v>0.23113090819104176</v>
      </c>
      <c r="Q13" s="199">
        <f t="shared" si="3"/>
        <v>1868</v>
      </c>
      <c r="R13" s="198">
        <f t="shared" si="4"/>
        <v>-0.28934673366834174</v>
      </c>
      <c r="S13" s="199">
        <f t="shared" si="5"/>
        <v>-2879</v>
      </c>
      <c r="T13" s="198">
        <f t="shared" si="6"/>
        <v>-0.1760712770470938</v>
      </c>
      <c r="U13" s="199">
        <f t="shared" si="7"/>
        <v>-1245</v>
      </c>
      <c r="V13" s="198">
        <f t="shared" si="8"/>
        <v>0.28355647099210435</v>
      </c>
      <c r="W13" s="199">
        <f t="shared" si="9"/>
        <v>1652</v>
      </c>
      <c r="X13" s="198">
        <f t="shared" si="10"/>
        <v>-0.67544798074351431</v>
      </c>
      <c r="Y13" s="199">
        <f t="shared" si="11"/>
        <v>-5051</v>
      </c>
      <c r="Z13" s="198">
        <v>-0.96571478935307598</v>
      </c>
      <c r="AA13" s="199">
        <v>-10957</v>
      </c>
    </row>
    <row r="14" spans="2:27">
      <c r="B14" s="169" t="s">
        <v>93</v>
      </c>
      <c r="D14" s="42">
        <v>3990</v>
      </c>
      <c r="E14" s="112">
        <v>3899</v>
      </c>
      <c r="F14" s="112">
        <v>1365</v>
      </c>
      <c r="G14" s="112">
        <v>873</v>
      </c>
      <c r="H14" s="112">
        <v>1583</v>
      </c>
      <c r="I14" s="112">
        <v>376</v>
      </c>
      <c r="J14" s="112">
        <v>425</v>
      </c>
      <c r="K14" s="112">
        <v>1428</v>
      </c>
      <c r="L14" s="197"/>
      <c r="M14" s="8"/>
      <c r="N14" s="198">
        <f t="shared" si="0"/>
        <v>-2.2807017543859609E-2</v>
      </c>
      <c r="O14" s="199">
        <f t="shared" si="1"/>
        <v>-91</v>
      </c>
      <c r="P14" s="198">
        <f t="shared" si="2"/>
        <v>-0.64991023339317766</v>
      </c>
      <c r="Q14" s="199">
        <f t="shared" si="3"/>
        <v>-2534</v>
      </c>
      <c r="R14" s="198">
        <f t="shared" si="4"/>
        <v>-0.36043956043956049</v>
      </c>
      <c r="S14" s="199">
        <f t="shared" si="5"/>
        <v>-492</v>
      </c>
      <c r="T14" s="198">
        <f t="shared" si="6"/>
        <v>0.81328751431844215</v>
      </c>
      <c r="U14" s="199">
        <f t="shared" si="7"/>
        <v>710</v>
      </c>
      <c r="V14" s="198">
        <f t="shared" si="8"/>
        <v>-0.76247631080227418</v>
      </c>
      <c r="W14" s="199">
        <f t="shared" si="9"/>
        <v>-1207</v>
      </c>
      <c r="X14" s="198">
        <f t="shared" si="10"/>
        <v>0.13031914893617014</v>
      </c>
      <c r="Y14" s="199">
        <f t="shared" si="11"/>
        <v>49</v>
      </c>
      <c r="Z14" s="198">
        <v>6.3230769230769228</v>
      </c>
      <c r="AA14" s="199">
        <v>1233</v>
      </c>
    </row>
    <row r="15" spans="2:27">
      <c r="B15" s="169" t="s">
        <v>94</v>
      </c>
      <c r="D15" s="42">
        <v>1593</v>
      </c>
      <c r="E15" s="112">
        <v>119</v>
      </c>
      <c r="F15" s="112">
        <v>186</v>
      </c>
      <c r="G15" s="112">
        <v>207</v>
      </c>
      <c r="H15" s="112">
        <v>157</v>
      </c>
      <c r="I15" s="112">
        <v>151</v>
      </c>
      <c r="J15" s="112">
        <v>151</v>
      </c>
      <c r="K15" s="112">
        <v>200</v>
      </c>
      <c r="L15" s="197"/>
      <c r="M15" s="8"/>
      <c r="N15" s="198">
        <f t="shared" si="0"/>
        <v>-0.92529817953546767</v>
      </c>
      <c r="O15" s="199">
        <f t="shared" si="1"/>
        <v>-1474</v>
      </c>
      <c r="P15" s="198">
        <f t="shared" si="2"/>
        <v>0.56302521008403361</v>
      </c>
      <c r="Q15" s="199">
        <f t="shared" si="3"/>
        <v>67</v>
      </c>
      <c r="R15" s="198">
        <f t="shared" si="4"/>
        <v>0.11290322580645151</v>
      </c>
      <c r="S15" s="199">
        <f t="shared" si="5"/>
        <v>21</v>
      </c>
      <c r="T15" s="198">
        <f t="shared" si="6"/>
        <v>-0.24154589371980673</v>
      </c>
      <c r="U15" s="199">
        <f t="shared" si="7"/>
        <v>-50</v>
      </c>
      <c r="V15" s="198">
        <f t="shared" si="8"/>
        <v>-3.8216560509554132E-2</v>
      </c>
      <c r="W15" s="199">
        <f t="shared" si="9"/>
        <v>-6</v>
      </c>
      <c r="X15" s="198">
        <f t="shared" si="10"/>
        <v>0</v>
      </c>
      <c r="Y15" s="199">
        <f t="shared" si="11"/>
        <v>0</v>
      </c>
      <c r="Z15" s="198">
        <v>0.30718954248366009</v>
      </c>
      <c r="AA15" s="199">
        <v>47</v>
      </c>
    </row>
    <row r="16" spans="2:27">
      <c r="B16" s="169" t="s">
        <v>95</v>
      </c>
      <c r="D16" s="42">
        <v>5895</v>
      </c>
      <c r="E16" s="112">
        <v>4923</v>
      </c>
      <c r="F16" s="112">
        <v>3015</v>
      </c>
      <c r="G16" s="112">
        <v>2591</v>
      </c>
      <c r="H16" s="112">
        <v>2478</v>
      </c>
      <c r="I16" s="112">
        <v>2010</v>
      </c>
      <c r="J16" s="112">
        <v>1924</v>
      </c>
      <c r="K16" s="112">
        <v>3185</v>
      </c>
      <c r="L16" s="197"/>
      <c r="M16" s="8"/>
      <c r="N16" s="198">
        <f t="shared" si="0"/>
        <v>-0.16488549618320614</v>
      </c>
      <c r="O16" s="199">
        <f t="shared" si="1"/>
        <v>-972</v>
      </c>
      <c r="P16" s="198">
        <f t="shared" si="2"/>
        <v>-0.38756855575868376</v>
      </c>
      <c r="Q16" s="199">
        <f t="shared" si="3"/>
        <v>-1908</v>
      </c>
      <c r="R16" s="198">
        <f t="shared" si="4"/>
        <v>-0.14063018242122716</v>
      </c>
      <c r="S16" s="199">
        <f t="shared" si="5"/>
        <v>-424</v>
      </c>
      <c r="T16" s="198">
        <f t="shared" si="6"/>
        <v>-4.3612504824392162E-2</v>
      </c>
      <c r="U16" s="199">
        <f t="shared" si="7"/>
        <v>-113</v>
      </c>
      <c r="V16" s="198">
        <f t="shared" si="8"/>
        <v>-0.18886198547215494</v>
      </c>
      <c r="W16" s="199">
        <f t="shared" si="9"/>
        <v>-468</v>
      </c>
      <c r="X16" s="198">
        <f t="shared" si="10"/>
        <v>-4.2786069651741254E-2</v>
      </c>
      <c r="Y16" s="199">
        <f t="shared" si="11"/>
        <v>-86</v>
      </c>
      <c r="Z16" s="198">
        <v>-0.21026531118274239</v>
      </c>
      <c r="AA16" s="199">
        <v>-848</v>
      </c>
    </row>
    <row r="17" spans="2:27">
      <c r="B17" s="169" t="s">
        <v>96</v>
      </c>
      <c r="D17" s="42">
        <v>76253</v>
      </c>
      <c r="E17" s="112">
        <v>73386</v>
      </c>
      <c r="F17" s="112">
        <v>78542</v>
      </c>
      <c r="G17" s="112">
        <v>69770</v>
      </c>
      <c r="H17" s="112">
        <v>48470</v>
      </c>
      <c r="I17" s="112">
        <v>39755</v>
      </c>
      <c r="J17" s="112">
        <v>38335</v>
      </c>
      <c r="K17" s="112">
        <v>43516</v>
      </c>
      <c r="L17" s="197"/>
      <c r="M17" s="8"/>
      <c r="N17" s="198">
        <f t="shared" si="0"/>
        <v>-3.7598520713939099E-2</v>
      </c>
      <c r="O17" s="199">
        <f t="shared" si="1"/>
        <v>-2867</v>
      </c>
      <c r="P17" s="198">
        <f t="shared" si="2"/>
        <v>7.0258632436704493E-2</v>
      </c>
      <c r="Q17" s="199">
        <f t="shared" si="3"/>
        <v>5156</v>
      </c>
      <c r="R17" s="198">
        <f t="shared" si="4"/>
        <v>-0.11168546764788267</v>
      </c>
      <c r="S17" s="199">
        <f t="shared" si="5"/>
        <v>-8772</v>
      </c>
      <c r="T17" s="198">
        <f t="shared" si="6"/>
        <v>-0.30528880607711051</v>
      </c>
      <c r="U17" s="199">
        <f t="shared" si="7"/>
        <v>-21300</v>
      </c>
      <c r="V17" s="198">
        <f t="shared" si="8"/>
        <v>-0.17980193934392408</v>
      </c>
      <c r="W17" s="199">
        <f t="shared" si="9"/>
        <v>-8715</v>
      </c>
      <c r="X17" s="198">
        <f t="shared" si="10"/>
        <v>-3.5718777512262601E-2</v>
      </c>
      <c r="Y17" s="199">
        <f t="shared" si="11"/>
        <v>-1420</v>
      </c>
      <c r="Z17" s="198">
        <v>0.1218355246197473</v>
      </c>
      <c r="AA17" s="199">
        <v>4726</v>
      </c>
    </row>
    <row r="18" spans="2:27">
      <c r="B18" s="169" t="s">
        <v>97</v>
      </c>
      <c r="D18" s="42">
        <v>14865</v>
      </c>
      <c r="E18" s="112">
        <v>13381</v>
      </c>
      <c r="F18" s="112">
        <v>11826</v>
      </c>
      <c r="G18" s="112">
        <v>10571</v>
      </c>
      <c r="H18" s="112">
        <v>15501</v>
      </c>
      <c r="I18" s="112">
        <v>7989</v>
      </c>
      <c r="J18" s="112">
        <v>8677</v>
      </c>
      <c r="K18" s="112">
        <v>10558</v>
      </c>
      <c r="L18" s="197"/>
      <c r="M18" s="8"/>
      <c r="N18" s="198">
        <f t="shared" si="0"/>
        <v>-9.9831819710729852E-2</v>
      </c>
      <c r="O18" s="199">
        <f t="shared" si="1"/>
        <v>-1484</v>
      </c>
      <c r="P18" s="198">
        <f t="shared" si="2"/>
        <v>-0.11620955085569096</v>
      </c>
      <c r="Q18" s="199">
        <f t="shared" si="3"/>
        <v>-1555</v>
      </c>
      <c r="R18" s="198">
        <f t="shared" si="4"/>
        <v>-0.10612210383899878</v>
      </c>
      <c r="S18" s="199">
        <f t="shared" si="5"/>
        <v>-1255</v>
      </c>
      <c r="T18" s="198">
        <f t="shared" si="6"/>
        <v>0.46637025825371303</v>
      </c>
      <c r="U18" s="199">
        <f t="shared" si="7"/>
        <v>4930</v>
      </c>
      <c r="V18" s="198">
        <f t="shared" si="8"/>
        <v>-0.48461389587768533</v>
      </c>
      <c r="W18" s="199">
        <f t="shared" si="9"/>
        <v>-7512</v>
      </c>
      <c r="X18" s="198">
        <f t="shared" si="10"/>
        <v>8.6118412817624224E-2</v>
      </c>
      <c r="Y18" s="199">
        <f t="shared" si="11"/>
        <v>688</v>
      </c>
      <c r="Z18" s="198">
        <v>0.22269832078749291</v>
      </c>
      <c r="AA18" s="199">
        <v>1923</v>
      </c>
    </row>
    <row r="19" spans="2:27">
      <c r="B19" s="169" t="s">
        <v>98</v>
      </c>
      <c r="D19" s="42">
        <v>7206</v>
      </c>
      <c r="E19" s="112">
        <v>5685</v>
      </c>
      <c r="F19" s="112">
        <v>5272</v>
      </c>
      <c r="G19" s="112">
        <v>6122</v>
      </c>
      <c r="H19" s="112">
        <v>5753</v>
      </c>
      <c r="I19" s="112">
        <v>3823</v>
      </c>
      <c r="J19" s="112">
        <v>4838</v>
      </c>
      <c r="K19" s="112">
        <v>4951</v>
      </c>
      <c r="L19" s="197"/>
      <c r="M19" s="8"/>
      <c r="N19" s="198">
        <f t="shared" si="0"/>
        <v>-0.21107410491257284</v>
      </c>
      <c r="O19" s="199">
        <f t="shared" si="1"/>
        <v>-1521</v>
      </c>
      <c r="P19" s="198">
        <f t="shared" si="2"/>
        <v>-7.2647317502198772E-2</v>
      </c>
      <c r="Q19" s="199">
        <f t="shared" si="3"/>
        <v>-413</v>
      </c>
      <c r="R19" s="198">
        <f t="shared" si="4"/>
        <v>0.16122913505311076</v>
      </c>
      <c r="S19" s="199">
        <f t="shared" si="5"/>
        <v>850</v>
      </c>
      <c r="T19" s="198">
        <f t="shared" si="6"/>
        <v>-6.0274420124142414E-2</v>
      </c>
      <c r="U19" s="199">
        <f t="shared" si="7"/>
        <v>-369</v>
      </c>
      <c r="V19" s="198">
        <f t="shared" si="8"/>
        <v>-0.33547714236050752</v>
      </c>
      <c r="W19" s="199">
        <f t="shared" si="9"/>
        <v>-1930</v>
      </c>
      <c r="X19" s="198">
        <f t="shared" si="10"/>
        <v>0.26549829976458272</v>
      </c>
      <c r="Y19" s="199">
        <f t="shared" si="11"/>
        <v>1015</v>
      </c>
      <c r="Z19" s="198">
        <v>0.1765684410646389</v>
      </c>
      <c r="AA19" s="199">
        <v>743</v>
      </c>
    </row>
    <row r="20" spans="2:27">
      <c r="B20" s="169" t="s">
        <v>99</v>
      </c>
      <c r="D20" s="42">
        <v>8456</v>
      </c>
      <c r="E20" s="112">
        <v>4923</v>
      </c>
      <c r="F20" s="112">
        <v>4018</v>
      </c>
      <c r="G20" s="112">
        <v>3271</v>
      </c>
      <c r="H20" s="112">
        <v>1893</v>
      </c>
      <c r="I20" s="112">
        <v>1256</v>
      </c>
      <c r="J20" s="112">
        <v>594</v>
      </c>
      <c r="K20" s="112">
        <v>570</v>
      </c>
      <c r="L20" s="197"/>
      <c r="M20" s="8"/>
      <c r="N20" s="198">
        <f t="shared" si="0"/>
        <v>-0.41780983916745507</v>
      </c>
      <c r="O20" s="199">
        <f t="shared" si="1"/>
        <v>-3533</v>
      </c>
      <c r="P20" s="198">
        <f t="shared" si="2"/>
        <v>-0.18383099735933373</v>
      </c>
      <c r="Q20" s="199">
        <f t="shared" si="3"/>
        <v>-905</v>
      </c>
      <c r="R20" s="198">
        <f t="shared" si="4"/>
        <v>-0.18591338974614235</v>
      </c>
      <c r="S20" s="199">
        <f t="shared" si="5"/>
        <v>-747</v>
      </c>
      <c r="T20" s="198">
        <f t="shared" si="6"/>
        <v>-0.42127789666768567</v>
      </c>
      <c r="U20" s="199">
        <f t="shared" si="7"/>
        <v>-1378</v>
      </c>
      <c r="V20" s="198">
        <f t="shared" si="8"/>
        <v>-0.33650290544109873</v>
      </c>
      <c r="W20" s="199">
        <f t="shared" si="9"/>
        <v>-637</v>
      </c>
      <c r="X20" s="198">
        <f t="shared" si="10"/>
        <v>-0.52707006369426757</v>
      </c>
      <c r="Y20" s="199">
        <f t="shared" si="11"/>
        <v>-662</v>
      </c>
      <c r="Z20" s="198">
        <v>-0.49912126537785578</v>
      </c>
      <c r="AA20" s="199">
        <v>-568</v>
      </c>
    </row>
    <row r="21" spans="2:27">
      <c r="B21" s="169" t="s">
        <v>100</v>
      </c>
      <c r="D21" s="42">
        <v>28300</v>
      </c>
      <c r="E21" s="112">
        <v>28494</v>
      </c>
      <c r="F21" s="112">
        <v>10563</v>
      </c>
      <c r="G21" s="112">
        <v>9303</v>
      </c>
      <c r="H21" s="112">
        <v>8062</v>
      </c>
      <c r="I21" s="112">
        <v>10859</v>
      </c>
      <c r="J21" s="112">
        <v>10056</v>
      </c>
      <c r="K21" s="112">
        <v>12127</v>
      </c>
      <c r="L21" s="197"/>
      <c r="M21" s="8"/>
      <c r="N21" s="198">
        <f t="shared" si="0"/>
        <v>6.8551236749117006E-3</v>
      </c>
      <c r="O21" s="199">
        <f t="shared" si="1"/>
        <v>194</v>
      </c>
      <c r="P21" s="198">
        <f t="shared" si="2"/>
        <v>-0.62929037692145717</v>
      </c>
      <c r="Q21" s="199">
        <f t="shared" si="3"/>
        <v>-17931</v>
      </c>
      <c r="R21" s="198">
        <f t="shared" si="4"/>
        <v>-0.11928429423459241</v>
      </c>
      <c r="S21" s="199">
        <f t="shared" si="5"/>
        <v>-1260</v>
      </c>
      <c r="T21" s="198">
        <f t="shared" si="6"/>
        <v>-0.13339782865742233</v>
      </c>
      <c r="U21" s="199">
        <f t="shared" si="7"/>
        <v>-1241</v>
      </c>
      <c r="V21" s="198">
        <f t="shared" si="8"/>
        <v>0.34693624410816182</v>
      </c>
      <c r="W21" s="199">
        <f t="shared" si="9"/>
        <v>2797</v>
      </c>
      <c r="X21" s="198">
        <f t="shared" si="10"/>
        <v>-7.3947877336771328E-2</v>
      </c>
      <c r="Y21" s="199">
        <f t="shared" si="11"/>
        <v>-803</v>
      </c>
      <c r="Z21" s="198">
        <v>-0.109814284665639</v>
      </c>
      <c r="AA21" s="199">
        <v>-1496</v>
      </c>
    </row>
    <row r="22" spans="2:27">
      <c r="B22" s="169" t="s">
        <v>101</v>
      </c>
      <c r="D22" s="42">
        <v>6258</v>
      </c>
      <c r="E22" s="112">
        <v>4718</v>
      </c>
      <c r="F22" s="112">
        <v>5035</v>
      </c>
      <c r="G22" s="112">
        <v>6525</v>
      </c>
      <c r="H22" s="112">
        <v>7096</v>
      </c>
      <c r="I22" s="112">
        <v>6987</v>
      </c>
      <c r="J22" s="112">
        <v>7279</v>
      </c>
      <c r="K22" s="112">
        <v>7699</v>
      </c>
      <c r="L22" s="197"/>
      <c r="M22" s="8"/>
      <c r="N22" s="198">
        <f t="shared" si="0"/>
        <v>-0.24608501118568238</v>
      </c>
      <c r="O22" s="199">
        <f t="shared" si="1"/>
        <v>-1540</v>
      </c>
      <c r="P22" s="198">
        <f t="shared" si="2"/>
        <v>6.7189487070792753E-2</v>
      </c>
      <c r="Q22" s="199">
        <f t="shared" si="3"/>
        <v>317</v>
      </c>
      <c r="R22" s="198">
        <f t="shared" si="4"/>
        <v>0.29592850049652442</v>
      </c>
      <c r="S22" s="199">
        <f t="shared" si="5"/>
        <v>1490</v>
      </c>
      <c r="T22" s="198">
        <f t="shared" si="6"/>
        <v>8.7509578544061384E-2</v>
      </c>
      <c r="U22" s="199">
        <f t="shared" si="7"/>
        <v>571</v>
      </c>
      <c r="V22" s="198">
        <f t="shared" si="8"/>
        <v>-1.5360766629086808E-2</v>
      </c>
      <c r="W22" s="199">
        <f t="shared" si="9"/>
        <v>-109</v>
      </c>
      <c r="X22" s="198">
        <f t="shared" si="10"/>
        <v>4.1791899241448327E-2</v>
      </c>
      <c r="Y22" s="199">
        <f t="shared" si="11"/>
        <v>292</v>
      </c>
      <c r="Z22" s="198">
        <v>0.27720637027206368</v>
      </c>
      <c r="AA22" s="199">
        <v>1671</v>
      </c>
    </row>
    <row r="23" spans="2:27">
      <c r="B23" s="169" t="s">
        <v>102</v>
      </c>
      <c r="D23" s="42">
        <v>836</v>
      </c>
      <c r="E23" s="112">
        <v>801</v>
      </c>
      <c r="F23" s="112">
        <v>1019</v>
      </c>
      <c r="G23" s="112">
        <v>768</v>
      </c>
      <c r="H23" s="112">
        <v>659</v>
      </c>
      <c r="I23" s="112">
        <v>458</v>
      </c>
      <c r="J23" s="112">
        <v>609</v>
      </c>
      <c r="K23" s="112">
        <v>448</v>
      </c>
      <c r="L23" s="197"/>
      <c r="M23" s="8"/>
      <c r="N23" s="198">
        <f t="shared" si="0"/>
        <v>-4.186602870813394E-2</v>
      </c>
      <c r="O23" s="199">
        <f t="shared" si="1"/>
        <v>-35</v>
      </c>
      <c r="P23" s="198">
        <f t="shared" si="2"/>
        <v>0.27215980024968789</v>
      </c>
      <c r="Q23" s="199">
        <f t="shared" si="3"/>
        <v>218</v>
      </c>
      <c r="R23" s="198">
        <f t="shared" si="4"/>
        <v>-0.24631992149165849</v>
      </c>
      <c r="S23" s="199">
        <f t="shared" si="5"/>
        <v>-251</v>
      </c>
      <c r="T23" s="198">
        <f t="shared" si="6"/>
        <v>-0.14192708333333337</v>
      </c>
      <c r="U23" s="199">
        <f t="shared" si="7"/>
        <v>-109</v>
      </c>
      <c r="V23" s="198">
        <f t="shared" si="8"/>
        <v>-0.30500758725341426</v>
      </c>
      <c r="W23" s="199">
        <f t="shared" si="9"/>
        <v>-201</v>
      </c>
      <c r="X23" s="198">
        <f t="shared" si="10"/>
        <v>0.32969432314410474</v>
      </c>
      <c r="Y23" s="199">
        <f t="shared" si="11"/>
        <v>151</v>
      </c>
      <c r="Z23" s="198">
        <v>0.23756906077348061</v>
      </c>
      <c r="AA23" s="199">
        <v>86</v>
      </c>
    </row>
    <row r="24" spans="2:27">
      <c r="B24" s="169" t="s">
        <v>103</v>
      </c>
      <c r="D24" s="42">
        <v>13680</v>
      </c>
      <c r="E24" s="112">
        <v>13558</v>
      </c>
      <c r="F24" s="112">
        <v>13090</v>
      </c>
      <c r="G24" s="112">
        <v>13861</v>
      </c>
      <c r="H24" s="112">
        <v>14769</v>
      </c>
      <c r="I24" s="112">
        <v>14321</v>
      </c>
      <c r="J24" s="112">
        <v>13234</v>
      </c>
      <c r="K24" s="112">
        <v>12973</v>
      </c>
      <c r="L24" s="197"/>
      <c r="M24" s="8"/>
      <c r="N24" s="198">
        <f t="shared" si="0"/>
        <v>-8.9181286549707695E-3</v>
      </c>
      <c r="O24" s="199">
        <f t="shared" si="1"/>
        <v>-122</v>
      </c>
      <c r="P24" s="198">
        <f t="shared" si="2"/>
        <v>-3.451836554064025E-2</v>
      </c>
      <c r="Q24" s="199">
        <f t="shared" si="3"/>
        <v>-468</v>
      </c>
      <c r="R24" s="198">
        <f t="shared" si="4"/>
        <v>5.8899923605805871E-2</v>
      </c>
      <c r="S24" s="199">
        <f t="shared" si="5"/>
        <v>771</v>
      </c>
      <c r="T24" s="198">
        <f t="shared" si="6"/>
        <v>6.5507539138590198E-2</v>
      </c>
      <c r="U24" s="199">
        <f t="shared" si="7"/>
        <v>908</v>
      </c>
      <c r="V24" s="198">
        <f t="shared" si="8"/>
        <v>-3.0333807299072424E-2</v>
      </c>
      <c r="W24" s="199">
        <f t="shared" si="9"/>
        <v>-448</v>
      </c>
      <c r="X24" s="198">
        <f t="shared" si="10"/>
        <v>-7.5902520773688975E-2</v>
      </c>
      <c r="Y24" s="199">
        <f t="shared" si="11"/>
        <v>-1087</v>
      </c>
      <c r="Z24" s="198">
        <v>-7.0302422244517659E-2</v>
      </c>
      <c r="AA24" s="199">
        <v>-981</v>
      </c>
    </row>
    <row r="25" spans="2:27">
      <c r="B25" s="169" t="s">
        <v>104</v>
      </c>
      <c r="D25" s="42">
        <v>3116</v>
      </c>
      <c r="E25" s="112">
        <v>3168</v>
      </c>
      <c r="F25" s="112">
        <v>3686</v>
      </c>
      <c r="G25" s="112">
        <v>1997</v>
      </c>
      <c r="H25" s="112">
        <v>1466</v>
      </c>
      <c r="I25" s="112">
        <v>1072</v>
      </c>
      <c r="J25" s="112">
        <v>809</v>
      </c>
      <c r="K25" s="112">
        <v>967</v>
      </c>
      <c r="L25" s="197"/>
      <c r="M25" s="8"/>
      <c r="N25" s="198">
        <f t="shared" si="0"/>
        <v>1.6688061617458283E-2</v>
      </c>
      <c r="O25" s="199">
        <f t="shared" si="1"/>
        <v>52</v>
      </c>
      <c r="P25" s="198">
        <f t="shared" si="2"/>
        <v>0.16351010101010099</v>
      </c>
      <c r="Q25" s="199">
        <f t="shared" si="3"/>
        <v>518</v>
      </c>
      <c r="R25" s="198">
        <f t="shared" si="4"/>
        <v>-0.45822029300054257</v>
      </c>
      <c r="S25" s="199">
        <f t="shared" si="5"/>
        <v>-1689</v>
      </c>
      <c r="T25" s="198">
        <f t="shared" si="6"/>
        <v>-0.26589884827240862</v>
      </c>
      <c r="U25" s="199">
        <f t="shared" si="7"/>
        <v>-531</v>
      </c>
      <c r="V25" s="198">
        <f t="shared" si="8"/>
        <v>-0.26875852660300137</v>
      </c>
      <c r="W25" s="199">
        <f t="shared" si="9"/>
        <v>-394</v>
      </c>
      <c r="X25" s="198">
        <f t="shared" si="10"/>
        <v>-0.24533582089552242</v>
      </c>
      <c r="Y25" s="199">
        <f t="shared" si="11"/>
        <v>-263</v>
      </c>
      <c r="Z25" s="198">
        <v>-9.8788443616029786E-2</v>
      </c>
      <c r="AA25" s="199">
        <v>-106</v>
      </c>
    </row>
    <row r="26" spans="2:27">
      <c r="B26" s="169" t="s">
        <v>105</v>
      </c>
      <c r="D26" s="42">
        <v>22</v>
      </c>
      <c r="E26" s="112">
        <v>26</v>
      </c>
      <c r="F26" s="112">
        <v>45</v>
      </c>
      <c r="G26" s="112">
        <v>77</v>
      </c>
      <c r="H26" s="112">
        <v>52</v>
      </c>
      <c r="I26" s="112">
        <v>71</v>
      </c>
      <c r="J26" s="112">
        <v>102</v>
      </c>
      <c r="K26" s="112">
        <v>77</v>
      </c>
      <c r="L26" s="197"/>
      <c r="M26" s="8"/>
      <c r="N26" s="198">
        <f t="shared" si="0"/>
        <v>0.18181818181818188</v>
      </c>
      <c r="O26" s="199">
        <f t="shared" si="1"/>
        <v>4</v>
      </c>
      <c r="P26" s="198">
        <f t="shared" si="2"/>
        <v>0.73076923076923084</v>
      </c>
      <c r="Q26" s="199">
        <f t="shared" si="3"/>
        <v>19</v>
      </c>
      <c r="R26" s="198">
        <f t="shared" si="4"/>
        <v>0.71111111111111103</v>
      </c>
      <c r="S26" s="199">
        <f t="shared" si="5"/>
        <v>32</v>
      </c>
      <c r="T26" s="198">
        <f t="shared" si="6"/>
        <v>-0.32467532467532467</v>
      </c>
      <c r="U26" s="199">
        <f t="shared" si="7"/>
        <v>-25</v>
      </c>
      <c r="V26" s="198">
        <f t="shared" si="8"/>
        <v>0.36538461538461542</v>
      </c>
      <c r="W26" s="199">
        <f t="shared" si="9"/>
        <v>19</v>
      </c>
      <c r="X26" s="198">
        <f t="shared" si="10"/>
        <v>0.43661971830985924</v>
      </c>
      <c r="Y26" s="199">
        <f t="shared" si="11"/>
        <v>31</v>
      </c>
      <c r="Z26" s="198">
        <v>-0.4031007751937985</v>
      </c>
      <c r="AA26" s="199">
        <v>-52</v>
      </c>
    </row>
    <row r="27" spans="2:27">
      <c r="B27" s="169" t="s">
        <v>106</v>
      </c>
      <c r="D27" s="42">
        <v>126</v>
      </c>
      <c r="E27" s="112">
        <v>217</v>
      </c>
      <c r="F27" s="112">
        <v>143</v>
      </c>
      <c r="G27" s="112">
        <v>174</v>
      </c>
      <c r="H27" s="112">
        <v>269</v>
      </c>
      <c r="I27" s="112">
        <v>254</v>
      </c>
      <c r="J27" s="112">
        <v>289</v>
      </c>
      <c r="K27" s="112">
        <v>173</v>
      </c>
      <c r="L27" s="197"/>
      <c r="M27" s="8"/>
      <c r="N27" s="198">
        <f t="shared" si="0"/>
        <v>0.72222222222222232</v>
      </c>
      <c r="O27" s="199">
        <f t="shared" si="1"/>
        <v>91</v>
      </c>
      <c r="P27" s="198">
        <f t="shared" si="2"/>
        <v>-0.34101382488479259</v>
      </c>
      <c r="Q27" s="199">
        <f t="shared" si="3"/>
        <v>-74</v>
      </c>
      <c r="R27" s="198">
        <f t="shared" si="4"/>
        <v>0.21678321678321688</v>
      </c>
      <c r="S27" s="199">
        <f t="shared" si="5"/>
        <v>31</v>
      </c>
      <c r="T27" s="198">
        <f t="shared" si="6"/>
        <v>0.54597701149425282</v>
      </c>
      <c r="U27" s="199">
        <f t="shared" si="7"/>
        <v>95</v>
      </c>
      <c r="V27" s="198">
        <f t="shared" si="8"/>
        <v>-5.5762081784386575E-2</v>
      </c>
      <c r="W27" s="199">
        <f t="shared" si="9"/>
        <v>-15</v>
      </c>
      <c r="X27" s="198">
        <f t="shared" si="10"/>
        <v>0.13779527559055116</v>
      </c>
      <c r="Y27" s="199">
        <f t="shared" si="11"/>
        <v>35</v>
      </c>
      <c r="Z27" s="198">
        <v>-0.2880658436213992</v>
      </c>
      <c r="AA27" s="199">
        <v>-70</v>
      </c>
    </row>
    <row r="28" spans="2:27">
      <c r="B28" s="31" t="s">
        <v>49</v>
      </c>
      <c r="D28" s="63">
        <v>269854</v>
      </c>
      <c r="E28" s="63">
        <v>232243</v>
      </c>
      <c r="F28" s="63">
        <v>193436</v>
      </c>
      <c r="G28" s="63">
        <v>177423</v>
      </c>
      <c r="H28" s="63">
        <v>155241</v>
      </c>
      <c r="I28" s="63">
        <v>118333</v>
      </c>
      <c r="J28" s="63">
        <v>107327</v>
      </c>
      <c r="K28" s="63">
        <v>114918</v>
      </c>
      <c r="L28" s="64"/>
      <c r="M28" s="11"/>
      <c r="N28" s="200">
        <f t="shared" si="0"/>
        <v>-0.13937536593861866</v>
      </c>
      <c r="O28" s="62">
        <f t="shared" si="1"/>
        <v>-37611</v>
      </c>
      <c r="P28" s="200">
        <f t="shared" si="2"/>
        <v>-0.16709653251120593</v>
      </c>
      <c r="Q28" s="62">
        <f t="shared" si="3"/>
        <v>-38807</v>
      </c>
      <c r="R28" s="200">
        <f t="shared" si="4"/>
        <v>-8.2781902024442244E-2</v>
      </c>
      <c r="S28" s="62">
        <f t="shared" si="5"/>
        <v>-16013</v>
      </c>
      <c r="T28" s="200">
        <f t="shared" si="6"/>
        <v>-0.12502324952232802</v>
      </c>
      <c r="U28" s="62">
        <f t="shared" si="7"/>
        <v>-22182</v>
      </c>
      <c r="V28" s="200">
        <f t="shared" si="8"/>
        <v>-0.23774647161510165</v>
      </c>
      <c r="W28" s="62">
        <f t="shared" si="9"/>
        <v>-36908</v>
      </c>
      <c r="X28" s="200">
        <f t="shared" si="10"/>
        <v>-9.3008712700599183E-2</v>
      </c>
      <c r="Y28" s="62">
        <f t="shared" si="11"/>
        <v>-11006</v>
      </c>
      <c r="Z28" s="200">
        <v>-5.7268722466960353E-2</v>
      </c>
      <c r="AA28" s="62">
        <v>-6981</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90BBF026-55A0-462F-8579-E14631051B3E}">
          <x14:colorSeries rgb="FF376092"/>
          <x14:colorNegative rgb="FFD00000"/>
          <x14:colorAxis rgb="FF000000"/>
          <x14:colorMarkers rgb="FFD00000"/>
          <x14:colorFirst rgb="FFD00000"/>
          <x14:colorLast rgb="FFD00000"/>
          <x14:colorHigh rgb="FFD00000"/>
          <x14:colorLow rgb="FFD00000"/>
          <x14:sparklines>
            <x14:sparkline>
              <xm:f>EVO_sinPIA!$D$9:$K$9</xm:f>
              <xm:sqref>L9</xm:sqref>
            </x14:sparkline>
            <x14:sparkline>
              <xm:f>EVO_sinPIA!$D$10:$K$10</xm:f>
              <xm:sqref>L10</xm:sqref>
            </x14:sparkline>
            <x14:sparkline>
              <xm:f>EVO_sinPIA!$D$11:$K$11</xm:f>
              <xm:sqref>L11</xm:sqref>
            </x14:sparkline>
            <x14:sparkline>
              <xm:f>EVO_sinPIA!$D$12:$K$12</xm:f>
              <xm:sqref>L12</xm:sqref>
            </x14:sparkline>
            <x14:sparkline>
              <xm:f>EVO_sinPIA!$D$13:$K$13</xm:f>
              <xm:sqref>L13</xm:sqref>
            </x14:sparkline>
            <x14:sparkline>
              <xm:f>EVO_sinPIA!$D$14:$K$14</xm:f>
              <xm:sqref>L14</xm:sqref>
            </x14:sparkline>
            <x14:sparkline>
              <xm:f>EVO_sinPIA!$D$15:$K$15</xm:f>
              <xm:sqref>L15</xm:sqref>
            </x14:sparkline>
            <x14:sparkline>
              <xm:f>EVO_sinPIA!$D$16:$K$16</xm:f>
              <xm:sqref>L16</xm:sqref>
            </x14:sparkline>
            <x14:sparkline>
              <xm:f>EVO_sinPIA!$D$17:$K$17</xm:f>
              <xm:sqref>L17</xm:sqref>
            </x14:sparkline>
            <x14:sparkline>
              <xm:f>EVO_sinPIA!$D$18:$K$18</xm:f>
              <xm:sqref>L18</xm:sqref>
            </x14:sparkline>
            <x14:sparkline>
              <xm:f>EVO_sinPIA!$D$19:$K$19</xm:f>
              <xm:sqref>L19</xm:sqref>
            </x14:sparkline>
            <x14:sparkline>
              <xm:f>EVO_sinPIA!$D$20:$K$20</xm:f>
              <xm:sqref>L20</xm:sqref>
            </x14:sparkline>
            <x14:sparkline>
              <xm:f>EVO_sinPIA!$D$21:$K$21</xm:f>
              <xm:sqref>L21</xm:sqref>
            </x14:sparkline>
            <x14:sparkline>
              <xm:f>EVO_sinPIA!$D$22:$K$22</xm:f>
              <xm:sqref>L22</xm:sqref>
            </x14:sparkline>
            <x14:sparkline>
              <xm:f>EVO_sinPIA!$D$23:$K$23</xm:f>
              <xm:sqref>L23</xm:sqref>
            </x14:sparkline>
            <x14:sparkline>
              <xm:f>EVO_sinPIA!$D$24:$K$24</xm:f>
              <xm:sqref>L24</xm:sqref>
            </x14:sparkline>
            <x14:sparkline>
              <xm:f>EVO_sinPIA!$D$25:$K$25</xm:f>
              <xm:sqref>L25</xm:sqref>
            </x14:sparkline>
            <x14:sparkline>
              <xm:f>EVO_sinPIA!$D$26:$K$26</xm:f>
              <xm:sqref>L26</xm:sqref>
            </x14:sparkline>
            <x14:sparkline>
              <xm:f>EVO_sinPIA!$D$27:$K$27</xm:f>
              <xm:sqref>L27</xm:sqref>
            </x14:sparkline>
            <x14:sparkline>
              <xm:f>EVO_sinPIA!$D$28:$K$28</xm:f>
              <xm:sqref>L28</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A6:T7"/>
  <sheetViews>
    <sheetView showGridLines="0" workbookViewId="0"/>
  </sheetViews>
  <sheetFormatPr baseColWidth="10" defaultColWidth="8.7265625" defaultRowHeight="14.5"/>
  <sheetData>
    <row r="6" spans="1:20" ht="21">
      <c r="A6" s="201" t="s">
        <v>379</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A6:T7"/>
  <sheetViews>
    <sheetView showGridLines="0" workbookViewId="0"/>
  </sheetViews>
  <sheetFormatPr baseColWidth="10" defaultColWidth="8.7265625" defaultRowHeight="14.5"/>
  <sheetData>
    <row r="6" spans="1:20" ht="21">
      <c r="A6" s="201" t="s">
        <v>380</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6:T7"/>
  <sheetViews>
    <sheetView showGridLines="0" workbookViewId="0"/>
  </sheetViews>
  <sheetFormatPr baseColWidth="10" defaultColWidth="8.7265625" defaultRowHeight="14.5"/>
  <sheetData>
    <row r="6" spans="1:20" ht="21">
      <c r="A6" s="201" t="s">
        <v>381</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B1:Q33"/>
  <sheetViews>
    <sheetView showGridLines="0" workbookViewId="0"/>
  </sheetViews>
  <sheetFormatPr baseColWidth="10" defaultColWidth="8.7265625" defaultRowHeight="14.5"/>
  <cols>
    <col min="1" max="1" width="0.6328125" customWidth="1"/>
    <col min="2" max="2" width="29.1796875" customWidth="1"/>
    <col min="3" max="3" width="0.6328125" customWidth="1"/>
    <col min="4" max="4" width="13.453125" customWidth="1"/>
    <col min="5" max="5" width="0.6328125" customWidth="1"/>
    <col min="6" max="7" width="13.453125" customWidth="1"/>
    <col min="8" max="8" width="0.6328125" customWidth="1"/>
    <col min="9" max="10" width="13.453125" customWidth="1"/>
    <col min="11" max="11" width="0.6328125" customWidth="1"/>
    <col min="12" max="17" width="13.453125" customWidth="1"/>
  </cols>
  <sheetData>
    <row r="1" spans="2:17" ht="12" customHeight="1"/>
    <row r="2" spans="2:17" ht="52.5" customHeight="1"/>
    <row r="3" spans="2:17" ht="23.5" customHeight="1">
      <c r="B3" s="201" t="s">
        <v>382</v>
      </c>
      <c r="C3" s="202"/>
      <c r="D3" s="202"/>
      <c r="E3" s="202"/>
      <c r="F3" s="202"/>
      <c r="G3" s="202"/>
      <c r="H3" s="202"/>
      <c r="I3" s="202"/>
      <c r="J3" s="202"/>
      <c r="K3" s="202"/>
      <c r="L3" s="202"/>
      <c r="M3" s="202"/>
      <c r="N3" s="202"/>
      <c r="O3" s="202"/>
      <c r="P3" s="202"/>
      <c r="Q3" s="202"/>
    </row>
    <row r="4" spans="2:17" ht="18" customHeight="1">
      <c r="B4" s="203" t="s">
        <v>113</v>
      </c>
      <c r="C4" s="202"/>
      <c r="D4" s="202"/>
      <c r="E4" s="202"/>
      <c r="F4" s="202"/>
      <c r="G4" s="202"/>
      <c r="H4" s="202"/>
      <c r="I4" s="202"/>
      <c r="J4" s="202"/>
      <c r="K4" s="202"/>
      <c r="L4" s="202"/>
      <c r="M4" s="202"/>
      <c r="N4" s="202"/>
      <c r="O4" s="202"/>
      <c r="P4" s="202"/>
      <c r="Q4" s="202"/>
    </row>
    <row r="5" spans="2:17" ht="9.5" customHeight="1"/>
    <row r="6" spans="2:17" ht="9.5" customHeight="1">
      <c r="B6" s="222" t="s">
        <v>114</v>
      </c>
      <c r="D6" s="277" t="s">
        <v>383</v>
      </c>
      <c r="F6" s="228" t="s">
        <v>384</v>
      </c>
      <c r="G6" s="261"/>
      <c r="I6" s="228" t="s">
        <v>385</v>
      </c>
      <c r="J6" s="261"/>
      <c r="L6" s="228" t="s">
        <v>359</v>
      </c>
      <c r="M6" s="261"/>
      <c r="N6" s="264" t="s">
        <v>360</v>
      </c>
      <c r="O6" s="215"/>
      <c r="P6" s="215"/>
      <c r="Q6" s="261"/>
    </row>
    <row r="7" spans="2:17">
      <c r="B7" s="223"/>
      <c r="D7" s="223"/>
      <c r="F7" s="226"/>
      <c r="G7" s="274"/>
      <c r="I7" s="226"/>
      <c r="J7" s="274"/>
      <c r="L7" s="226"/>
      <c r="M7" s="274"/>
      <c r="N7" s="207"/>
      <c r="O7" s="208"/>
      <c r="P7" s="208"/>
      <c r="Q7" s="209"/>
    </row>
    <row r="8" spans="2:17" ht="46.5" customHeight="1">
      <c r="B8" s="223"/>
      <c r="D8" s="224"/>
      <c r="F8" s="262"/>
      <c r="G8" s="209"/>
      <c r="I8" s="262"/>
      <c r="J8" s="209"/>
      <c r="L8" s="262"/>
      <c r="M8" s="209"/>
      <c r="N8" s="219" t="s">
        <v>386</v>
      </c>
      <c r="O8" s="211"/>
      <c r="P8" s="219" t="s">
        <v>387</v>
      </c>
      <c r="Q8" s="211"/>
    </row>
    <row r="9" spans="2:17" ht="89" customHeight="1">
      <c r="B9" s="224"/>
      <c r="D9" s="58" t="s">
        <v>119</v>
      </c>
      <c r="F9" s="20" t="s">
        <v>119</v>
      </c>
      <c r="G9" s="21" t="s">
        <v>388</v>
      </c>
      <c r="I9" s="20" t="s">
        <v>119</v>
      </c>
      <c r="J9" s="21" t="s">
        <v>388</v>
      </c>
      <c r="L9" s="20" t="s">
        <v>119</v>
      </c>
      <c r="M9" s="28" t="s">
        <v>389</v>
      </c>
      <c r="N9" s="28" t="s">
        <v>119</v>
      </c>
      <c r="O9" s="28" t="s">
        <v>389</v>
      </c>
      <c r="P9" s="28" t="s">
        <v>119</v>
      </c>
      <c r="Q9" s="21" t="s">
        <v>389</v>
      </c>
    </row>
    <row r="10" spans="2:17" ht="8" customHeight="1"/>
    <row r="11" spans="2:17">
      <c r="B11" s="16" t="s">
        <v>88</v>
      </c>
      <c r="D11" s="98">
        <v>358621</v>
      </c>
      <c r="F11" s="95">
        <f t="shared" ref="F11:F29" si="0">D11-I11</f>
        <v>345635</v>
      </c>
      <c r="G11" s="124">
        <f t="shared" ref="G11:G29" si="1">IFERROR(F11/D11*100,"-")</f>
        <v>96.378906979792035</v>
      </c>
      <c r="I11" s="95">
        <f t="shared" ref="I11:I29" si="2">L11+N11+P11</f>
        <v>12986</v>
      </c>
      <c r="J11" s="124">
        <f t="shared" ref="J11:J29" si="3">IFERROR(I11/D11*100,"-")</f>
        <v>3.6210930202079634</v>
      </c>
      <c r="L11" s="95">
        <v>3884</v>
      </c>
      <c r="M11" s="124">
        <f t="shared" ref="M11:M29" si="4">IFERROR(L11/I11*100,"-")</f>
        <v>29.909132912367163</v>
      </c>
      <c r="N11" s="95">
        <v>7019</v>
      </c>
      <c r="O11" s="124">
        <f t="shared" ref="O11:O29" si="5">IFERROR(N11/I11*100,"-")</f>
        <v>54.050515940243336</v>
      </c>
      <c r="P11" s="95">
        <v>2083</v>
      </c>
      <c r="Q11" s="124">
        <f t="shared" ref="Q11:Q29" si="6">IFERROR(P11/I11*100,"-")</f>
        <v>16.040351147389497</v>
      </c>
    </row>
    <row r="12" spans="2:17">
      <c r="B12" s="17" t="s">
        <v>89</v>
      </c>
      <c r="D12" s="75">
        <v>51639</v>
      </c>
      <c r="F12" s="72">
        <f t="shared" si="0"/>
        <v>50984</v>
      </c>
      <c r="G12" s="125">
        <f t="shared" si="1"/>
        <v>98.731578845446265</v>
      </c>
      <c r="I12" s="72">
        <f t="shared" si="2"/>
        <v>655</v>
      </c>
      <c r="J12" s="125">
        <f t="shared" si="3"/>
        <v>1.2684211545537287</v>
      </c>
      <c r="L12" s="72">
        <v>0</v>
      </c>
      <c r="M12" s="125">
        <f t="shared" si="4"/>
        <v>0</v>
      </c>
      <c r="N12" s="72">
        <v>543</v>
      </c>
      <c r="O12" s="125">
        <f t="shared" si="5"/>
        <v>82.900763358778633</v>
      </c>
      <c r="P12" s="72">
        <v>112</v>
      </c>
      <c r="Q12" s="125">
        <f t="shared" si="6"/>
        <v>17.099236641221374</v>
      </c>
    </row>
    <row r="13" spans="2:17">
      <c r="B13" s="17" t="s">
        <v>90</v>
      </c>
      <c r="D13" s="75">
        <v>36078</v>
      </c>
      <c r="F13" s="72">
        <f t="shared" si="0"/>
        <v>35178</v>
      </c>
      <c r="G13" s="125">
        <f t="shared" si="1"/>
        <v>97.505404955928825</v>
      </c>
      <c r="I13" s="72">
        <f t="shared" si="2"/>
        <v>900</v>
      </c>
      <c r="J13" s="125">
        <f t="shared" si="3"/>
        <v>2.494595044071179</v>
      </c>
      <c r="L13" s="72">
        <v>3</v>
      </c>
      <c r="M13" s="125">
        <f t="shared" si="4"/>
        <v>0.33333333333333337</v>
      </c>
      <c r="N13" s="72">
        <v>237</v>
      </c>
      <c r="O13" s="125">
        <f t="shared" si="5"/>
        <v>26.333333333333332</v>
      </c>
      <c r="P13" s="72">
        <v>660</v>
      </c>
      <c r="Q13" s="125">
        <f t="shared" si="6"/>
        <v>73.333333333333329</v>
      </c>
    </row>
    <row r="14" spans="2:17">
      <c r="B14" s="17" t="s">
        <v>91</v>
      </c>
      <c r="D14" s="75">
        <v>35374</v>
      </c>
      <c r="F14" s="72">
        <f t="shared" si="0"/>
        <v>35374</v>
      </c>
      <c r="G14" s="125">
        <f t="shared" si="1"/>
        <v>100</v>
      </c>
      <c r="I14" s="72">
        <f t="shared" si="2"/>
        <v>0</v>
      </c>
      <c r="J14" s="125">
        <f t="shared" si="3"/>
        <v>0</v>
      </c>
      <c r="L14" s="72">
        <v>0</v>
      </c>
      <c r="M14" s="125" t="str">
        <f t="shared" si="4"/>
        <v>-</v>
      </c>
      <c r="N14" s="72">
        <v>0</v>
      </c>
      <c r="O14" s="125" t="str">
        <f t="shared" si="5"/>
        <v>-</v>
      </c>
      <c r="P14" s="72">
        <v>0</v>
      </c>
      <c r="Q14" s="125" t="str">
        <f t="shared" si="6"/>
        <v>-</v>
      </c>
    </row>
    <row r="15" spans="2:17">
      <c r="B15" s="17" t="s">
        <v>92</v>
      </c>
      <c r="D15" s="75">
        <v>77018</v>
      </c>
      <c r="F15" s="72">
        <f t="shared" si="0"/>
        <v>63510</v>
      </c>
      <c r="G15" s="125">
        <f t="shared" si="1"/>
        <v>82.461242826352276</v>
      </c>
      <c r="I15" s="72">
        <f t="shared" si="2"/>
        <v>13508</v>
      </c>
      <c r="J15" s="125">
        <f t="shared" si="3"/>
        <v>17.538757173647717</v>
      </c>
      <c r="L15" s="72">
        <v>12644</v>
      </c>
      <c r="M15" s="125">
        <f t="shared" si="4"/>
        <v>93.603790346461352</v>
      </c>
      <c r="N15" s="72">
        <v>272</v>
      </c>
      <c r="O15" s="125">
        <f t="shared" si="5"/>
        <v>2.0136215575954992</v>
      </c>
      <c r="P15" s="72">
        <v>592</v>
      </c>
      <c r="Q15" s="125">
        <f t="shared" si="6"/>
        <v>4.3825880959431451</v>
      </c>
    </row>
    <row r="16" spans="2:17">
      <c r="B16" s="17" t="s">
        <v>93</v>
      </c>
      <c r="D16" s="75">
        <v>19351</v>
      </c>
      <c r="F16" s="72">
        <f t="shared" si="0"/>
        <v>19350</v>
      </c>
      <c r="G16" s="125">
        <f t="shared" si="1"/>
        <v>99.994832308407837</v>
      </c>
      <c r="I16" s="72">
        <f t="shared" si="2"/>
        <v>1</v>
      </c>
      <c r="J16" s="125">
        <f t="shared" si="3"/>
        <v>5.1676915921657794E-3</v>
      </c>
      <c r="L16" s="72">
        <v>0</v>
      </c>
      <c r="M16" s="125">
        <f t="shared" si="4"/>
        <v>0</v>
      </c>
      <c r="N16" s="72">
        <v>0</v>
      </c>
      <c r="O16" s="125">
        <f t="shared" si="5"/>
        <v>0</v>
      </c>
      <c r="P16" s="72">
        <v>1</v>
      </c>
      <c r="Q16" s="125">
        <f t="shared" si="6"/>
        <v>100</v>
      </c>
    </row>
    <row r="17" spans="2:17">
      <c r="B17" s="17" t="s">
        <v>95</v>
      </c>
      <c r="D17" s="75">
        <v>82675</v>
      </c>
      <c r="F17" s="72">
        <f t="shared" si="0"/>
        <v>81240</v>
      </c>
      <c r="G17" s="125">
        <f t="shared" si="1"/>
        <v>98.264287874206218</v>
      </c>
      <c r="I17" s="72">
        <f t="shared" si="2"/>
        <v>1435</v>
      </c>
      <c r="J17" s="125">
        <f t="shared" si="3"/>
        <v>1.7357121257937709</v>
      </c>
      <c r="L17" s="72">
        <v>5</v>
      </c>
      <c r="M17" s="125">
        <f t="shared" si="4"/>
        <v>0.34843205574912894</v>
      </c>
      <c r="N17" s="72">
        <v>371</v>
      </c>
      <c r="O17" s="125">
        <f t="shared" si="5"/>
        <v>25.853658536585368</v>
      </c>
      <c r="P17" s="72">
        <v>1059</v>
      </c>
      <c r="Q17" s="125">
        <f t="shared" si="6"/>
        <v>73.797909407665514</v>
      </c>
    </row>
    <row r="18" spans="2:17">
      <c r="B18" s="17" t="s">
        <v>94</v>
      </c>
      <c r="D18" s="75">
        <v>128805</v>
      </c>
      <c r="F18" s="72">
        <f t="shared" si="0"/>
        <v>125810</v>
      </c>
      <c r="G18" s="125">
        <f t="shared" si="1"/>
        <v>97.674779705756762</v>
      </c>
      <c r="I18" s="72">
        <f t="shared" si="2"/>
        <v>2995</v>
      </c>
      <c r="J18" s="125">
        <f t="shared" si="3"/>
        <v>2.3252202942432358</v>
      </c>
      <c r="L18" s="72">
        <v>2992</v>
      </c>
      <c r="M18" s="125">
        <f t="shared" si="4"/>
        <v>99.899833055091818</v>
      </c>
      <c r="N18" s="72">
        <v>3</v>
      </c>
      <c r="O18" s="125">
        <f t="shared" si="5"/>
        <v>0.10016694490818029</v>
      </c>
      <c r="P18" s="72">
        <v>0</v>
      </c>
      <c r="Q18" s="125">
        <f t="shared" si="6"/>
        <v>0</v>
      </c>
    </row>
    <row r="19" spans="2:17">
      <c r="B19" s="17" t="s">
        <v>96</v>
      </c>
      <c r="D19" s="75">
        <v>261818</v>
      </c>
      <c r="F19" s="72">
        <f t="shared" si="0"/>
        <v>261818</v>
      </c>
      <c r="G19" s="125">
        <f t="shared" si="1"/>
        <v>100</v>
      </c>
      <c r="I19" s="72">
        <f t="shared" si="2"/>
        <v>0</v>
      </c>
      <c r="J19" s="125">
        <f t="shared" si="3"/>
        <v>0</v>
      </c>
      <c r="L19" s="72">
        <v>0</v>
      </c>
      <c r="M19" s="125" t="str">
        <f t="shared" si="4"/>
        <v>-</v>
      </c>
      <c r="N19" s="72">
        <v>0</v>
      </c>
      <c r="O19" s="125" t="str">
        <f t="shared" si="5"/>
        <v>-</v>
      </c>
      <c r="P19" s="72">
        <v>0</v>
      </c>
      <c r="Q19" s="125" t="str">
        <f t="shared" si="6"/>
        <v>-</v>
      </c>
    </row>
    <row r="20" spans="2:17">
      <c r="B20" s="17" t="s">
        <v>97</v>
      </c>
      <c r="D20" s="75">
        <v>185871</v>
      </c>
      <c r="F20" s="72">
        <f t="shared" si="0"/>
        <v>183305</v>
      </c>
      <c r="G20" s="125">
        <f t="shared" si="1"/>
        <v>98.619472645006482</v>
      </c>
      <c r="I20" s="72">
        <f t="shared" si="2"/>
        <v>2566</v>
      </c>
      <c r="J20" s="125">
        <f t="shared" si="3"/>
        <v>1.3805273549935171</v>
      </c>
      <c r="L20" s="72">
        <v>12</v>
      </c>
      <c r="M20" s="125">
        <f t="shared" si="4"/>
        <v>0.46765393608729544</v>
      </c>
      <c r="N20" s="72">
        <v>1786</v>
      </c>
      <c r="O20" s="125">
        <f t="shared" si="5"/>
        <v>69.602494154325797</v>
      </c>
      <c r="P20" s="72">
        <v>768</v>
      </c>
      <c r="Q20" s="125">
        <f t="shared" si="6"/>
        <v>29.929851909586908</v>
      </c>
    </row>
    <row r="21" spans="2:17">
      <c r="B21" s="17" t="s">
        <v>98</v>
      </c>
      <c r="D21" s="75">
        <v>37627</v>
      </c>
      <c r="F21" s="72">
        <f t="shared" si="0"/>
        <v>37479</v>
      </c>
      <c r="G21" s="125">
        <f t="shared" si="1"/>
        <v>99.606665426422509</v>
      </c>
      <c r="I21" s="72">
        <f t="shared" si="2"/>
        <v>148</v>
      </c>
      <c r="J21" s="125">
        <f t="shared" si="3"/>
        <v>0.39333457357748425</v>
      </c>
      <c r="L21" s="72">
        <v>0</v>
      </c>
      <c r="M21" s="125">
        <f t="shared" si="4"/>
        <v>0</v>
      </c>
      <c r="N21" s="72">
        <v>0</v>
      </c>
      <c r="O21" s="125">
        <f t="shared" si="5"/>
        <v>0</v>
      </c>
      <c r="P21" s="72">
        <v>148</v>
      </c>
      <c r="Q21" s="125">
        <f t="shared" si="6"/>
        <v>100</v>
      </c>
    </row>
    <row r="22" spans="2:17">
      <c r="B22" s="17" t="s">
        <v>99</v>
      </c>
      <c r="D22" s="75">
        <v>98062</v>
      </c>
      <c r="F22" s="72">
        <f t="shared" si="0"/>
        <v>97299</v>
      </c>
      <c r="G22" s="125">
        <f t="shared" si="1"/>
        <v>99.221920825600137</v>
      </c>
      <c r="I22" s="72">
        <f t="shared" si="2"/>
        <v>763</v>
      </c>
      <c r="J22" s="125">
        <f t="shared" si="3"/>
        <v>0.77807917439986951</v>
      </c>
      <c r="L22" s="72">
        <v>5</v>
      </c>
      <c r="M22" s="125">
        <f t="shared" si="4"/>
        <v>0.65530799475753598</v>
      </c>
      <c r="N22" s="72">
        <v>5</v>
      </c>
      <c r="O22" s="125">
        <f t="shared" si="5"/>
        <v>0.65530799475753598</v>
      </c>
      <c r="P22" s="72">
        <v>753</v>
      </c>
      <c r="Q22" s="125">
        <f t="shared" si="6"/>
        <v>98.689384010484929</v>
      </c>
    </row>
    <row r="23" spans="2:17">
      <c r="B23" s="17" t="s">
        <v>100</v>
      </c>
      <c r="D23" s="75">
        <v>225211</v>
      </c>
      <c r="F23" s="72">
        <f t="shared" si="0"/>
        <v>225211</v>
      </c>
      <c r="G23" s="125">
        <f t="shared" si="1"/>
        <v>100</v>
      </c>
      <c r="I23" s="72">
        <f t="shared" si="2"/>
        <v>0</v>
      </c>
      <c r="J23" s="125">
        <f t="shared" si="3"/>
        <v>0</v>
      </c>
      <c r="L23" s="72">
        <v>0</v>
      </c>
      <c r="M23" s="125" t="str">
        <f t="shared" si="4"/>
        <v>-</v>
      </c>
      <c r="N23" s="72">
        <v>0</v>
      </c>
      <c r="O23" s="125" t="str">
        <f t="shared" si="5"/>
        <v>-</v>
      </c>
      <c r="P23" s="72">
        <v>0</v>
      </c>
      <c r="Q23" s="125" t="str">
        <f t="shared" si="6"/>
        <v>-</v>
      </c>
    </row>
    <row r="24" spans="2:17">
      <c r="B24" s="17" t="s">
        <v>101</v>
      </c>
      <c r="D24" s="75">
        <v>52295</v>
      </c>
      <c r="F24" s="72">
        <f t="shared" si="0"/>
        <v>52000</v>
      </c>
      <c r="G24" s="125">
        <f t="shared" si="1"/>
        <v>99.435892532746919</v>
      </c>
      <c r="I24" s="72">
        <f t="shared" si="2"/>
        <v>295</v>
      </c>
      <c r="J24" s="125">
        <f t="shared" si="3"/>
        <v>0.56410746725308347</v>
      </c>
      <c r="L24" s="72">
        <v>1</v>
      </c>
      <c r="M24" s="125">
        <f t="shared" si="4"/>
        <v>0.33898305084745761</v>
      </c>
      <c r="N24" s="72">
        <v>272</v>
      </c>
      <c r="O24" s="125">
        <f t="shared" si="5"/>
        <v>92.20338983050847</v>
      </c>
      <c r="P24" s="72">
        <v>22</v>
      </c>
      <c r="Q24" s="125">
        <f t="shared" si="6"/>
        <v>7.4576271186440684</v>
      </c>
    </row>
    <row r="25" spans="2:17">
      <c r="B25" s="17" t="s">
        <v>102</v>
      </c>
      <c r="D25" s="75">
        <v>17254</v>
      </c>
      <c r="F25" s="72">
        <f t="shared" si="0"/>
        <v>17254</v>
      </c>
      <c r="G25" s="125">
        <f t="shared" si="1"/>
        <v>100</v>
      </c>
      <c r="I25" s="72">
        <f t="shared" si="2"/>
        <v>0</v>
      </c>
      <c r="J25" s="125">
        <f t="shared" si="3"/>
        <v>0</v>
      </c>
      <c r="L25" s="72">
        <v>0</v>
      </c>
      <c r="M25" s="125" t="str">
        <f t="shared" si="4"/>
        <v>-</v>
      </c>
      <c r="N25" s="72">
        <v>0</v>
      </c>
      <c r="O25" s="125" t="str">
        <f t="shared" si="5"/>
        <v>-</v>
      </c>
      <c r="P25" s="72">
        <v>0</v>
      </c>
      <c r="Q25" s="125" t="str">
        <f t="shared" si="6"/>
        <v>-</v>
      </c>
    </row>
    <row r="26" spans="2:17">
      <c r="B26" s="17" t="s">
        <v>103</v>
      </c>
      <c r="D26" s="75">
        <v>75104</v>
      </c>
      <c r="F26" s="72">
        <f t="shared" si="0"/>
        <v>75104</v>
      </c>
      <c r="G26" s="125">
        <f t="shared" si="1"/>
        <v>100</v>
      </c>
      <c r="I26" s="72">
        <f t="shared" si="2"/>
        <v>0</v>
      </c>
      <c r="J26" s="125">
        <f t="shared" si="3"/>
        <v>0</v>
      </c>
      <c r="L26" s="72">
        <v>0</v>
      </c>
      <c r="M26" s="125" t="str">
        <f t="shared" si="4"/>
        <v>-</v>
      </c>
      <c r="N26" s="72">
        <v>0</v>
      </c>
      <c r="O26" s="125" t="str">
        <f t="shared" si="5"/>
        <v>-</v>
      </c>
      <c r="P26" s="72">
        <v>0</v>
      </c>
      <c r="Q26" s="125" t="str">
        <f t="shared" si="6"/>
        <v>-</v>
      </c>
    </row>
    <row r="27" spans="2:17">
      <c r="B27" s="17" t="s">
        <v>104</v>
      </c>
      <c r="D27" s="75">
        <v>9786</v>
      </c>
      <c r="F27" s="72">
        <f t="shared" si="0"/>
        <v>9783</v>
      </c>
      <c r="G27" s="125">
        <f t="shared" si="1"/>
        <v>99.96934396076027</v>
      </c>
      <c r="I27" s="72">
        <f t="shared" si="2"/>
        <v>3</v>
      </c>
      <c r="J27" s="125">
        <f t="shared" si="3"/>
        <v>3.0656039239730225E-2</v>
      </c>
      <c r="L27" s="72">
        <v>1</v>
      </c>
      <c r="M27" s="125">
        <f t="shared" si="4"/>
        <v>33.333333333333329</v>
      </c>
      <c r="N27" s="72">
        <v>0</v>
      </c>
      <c r="O27" s="125">
        <f t="shared" si="5"/>
        <v>0</v>
      </c>
      <c r="P27" s="72">
        <v>2</v>
      </c>
      <c r="Q27" s="125">
        <f t="shared" si="6"/>
        <v>66.666666666666657</v>
      </c>
    </row>
    <row r="28" spans="2:17">
      <c r="B28" s="17" t="s">
        <v>105</v>
      </c>
      <c r="D28" s="75">
        <v>1668</v>
      </c>
      <c r="F28" s="72">
        <f t="shared" si="0"/>
        <v>1668</v>
      </c>
      <c r="G28" s="125">
        <f t="shared" si="1"/>
        <v>100</v>
      </c>
      <c r="I28" s="72">
        <f t="shared" si="2"/>
        <v>0</v>
      </c>
      <c r="J28" s="125">
        <f t="shared" si="3"/>
        <v>0</v>
      </c>
      <c r="L28" s="72">
        <v>0</v>
      </c>
      <c r="M28" s="125" t="str">
        <f t="shared" si="4"/>
        <v>-</v>
      </c>
      <c r="N28" s="72">
        <v>0</v>
      </c>
      <c r="O28" s="125" t="str">
        <f t="shared" si="5"/>
        <v>-</v>
      </c>
      <c r="P28" s="72">
        <v>0</v>
      </c>
      <c r="Q28" s="125" t="str">
        <f t="shared" si="6"/>
        <v>-</v>
      </c>
    </row>
    <row r="29" spans="2:17">
      <c r="B29" s="18" t="s">
        <v>106</v>
      </c>
      <c r="D29" s="90">
        <v>2435</v>
      </c>
      <c r="F29" s="87">
        <f t="shared" si="0"/>
        <v>2288</v>
      </c>
      <c r="G29" s="126">
        <f t="shared" si="1"/>
        <v>93.96303901437372</v>
      </c>
      <c r="I29" s="87">
        <f t="shared" si="2"/>
        <v>147</v>
      </c>
      <c r="J29" s="126">
        <f t="shared" si="3"/>
        <v>6.0369609856262834</v>
      </c>
      <c r="L29" s="87">
        <v>0</v>
      </c>
      <c r="M29" s="126">
        <f t="shared" si="4"/>
        <v>0</v>
      </c>
      <c r="N29" s="87">
        <v>110</v>
      </c>
      <c r="O29" s="126">
        <f t="shared" si="5"/>
        <v>74.829931972789126</v>
      </c>
      <c r="P29" s="87">
        <v>37</v>
      </c>
      <c r="Q29" s="126">
        <f t="shared" si="6"/>
        <v>25.170068027210885</v>
      </c>
    </row>
    <row r="30" spans="2:17" ht="8" customHeight="1"/>
    <row r="31" spans="2:17">
      <c r="B31" s="19" t="s">
        <v>49</v>
      </c>
      <c r="D31" s="63">
        <f>SUM(D11:D29)</f>
        <v>1756692</v>
      </c>
      <c r="F31" s="60">
        <f>D31-I31</f>
        <v>1720290</v>
      </c>
      <c r="G31" s="137">
        <f>IFERROR(F31/D31*100,"-")</f>
        <v>97.927809769726281</v>
      </c>
      <c r="I31" s="60">
        <f>L31+N31+P31</f>
        <v>36402</v>
      </c>
      <c r="J31" s="137">
        <f>IFERROR(I31/D31*100,"-")</f>
        <v>2.0721902302737192</v>
      </c>
      <c r="L31" s="60">
        <f>SUM(L11:L29)</f>
        <v>19547</v>
      </c>
      <c r="M31" s="137">
        <f>IFERROR(L31/I31*100,"-")</f>
        <v>53.697599033020161</v>
      </c>
      <c r="N31" s="60">
        <f>SUM(N11:N29)</f>
        <v>10618</v>
      </c>
      <c r="O31" s="137">
        <f>IFERROR(N31/I31*100,"-")</f>
        <v>29.168726993022361</v>
      </c>
      <c r="P31" s="60">
        <f>SUM(P11:P29)</f>
        <v>6237</v>
      </c>
      <c r="Q31" s="137">
        <f>IFERROR(P31/I31*100,"-")</f>
        <v>17.133673973957475</v>
      </c>
    </row>
    <row r="33" spans="2:17" ht="35" customHeight="1">
      <c r="B33" s="244" t="s">
        <v>390</v>
      </c>
      <c r="C33" s="202"/>
      <c r="D33" s="202"/>
      <c r="E33" s="202"/>
      <c r="F33" s="202"/>
      <c r="G33" s="202"/>
      <c r="H33" s="202"/>
      <c r="I33" s="202"/>
      <c r="J33" s="202"/>
      <c r="K33" s="202"/>
      <c r="L33" s="202"/>
      <c r="M33" s="202"/>
      <c r="N33" s="202"/>
      <c r="O33" s="202"/>
      <c r="P33" s="202"/>
      <c r="Q33" s="202"/>
    </row>
  </sheetData>
  <mergeCells count="11">
    <mergeCell ref="B33:Q33"/>
    <mergeCell ref="D6:D8"/>
    <mergeCell ref="B3:Q3"/>
    <mergeCell ref="L6:M8"/>
    <mergeCell ref="N8:O8"/>
    <mergeCell ref="P8:Q8"/>
    <mergeCell ref="B4:Q4"/>
    <mergeCell ref="B6:B9"/>
    <mergeCell ref="F6:G8"/>
    <mergeCell ref="N6:Q7"/>
    <mergeCell ref="I6:J8"/>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A1:Y30"/>
  <sheetViews>
    <sheetView showGridLines="0" workbookViewId="0"/>
  </sheetViews>
  <sheetFormatPr baseColWidth="10" defaultColWidth="8.7265625" defaultRowHeight="14.5"/>
  <cols>
    <col min="1" max="1" width="0.6328125" customWidth="1"/>
    <col min="2" max="2" width="27.1796875" customWidth="1"/>
    <col min="3" max="3" width="0.6328125" customWidth="1"/>
    <col min="4" max="4" width="9" customWidth="1"/>
    <col min="5" max="5" width="0.6328125" customWidth="1"/>
    <col min="6" max="23" width="9" customWidth="1"/>
    <col min="24" max="24" width="0.6328125" customWidth="1"/>
    <col min="25" max="25" width="15.1796875" customWidth="1"/>
  </cols>
  <sheetData>
    <row r="1" spans="1:25" ht="12" customHeight="1"/>
    <row r="2" spans="1:25" ht="52.5" customHeight="1"/>
    <row r="3" spans="1:25" ht="23.5" customHeight="1">
      <c r="A3" s="201" t="s">
        <v>391</v>
      </c>
      <c r="B3" s="202"/>
      <c r="C3" s="202"/>
      <c r="D3" s="202"/>
      <c r="E3" s="202"/>
      <c r="F3" s="202"/>
      <c r="G3" s="202"/>
      <c r="H3" s="202"/>
      <c r="I3" s="202"/>
      <c r="J3" s="202"/>
      <c r="K3" s="202"/>
      <c r="L3" s="202"/>
      <c r="M3" s="202"/>
      <c r="N3" s="202"/>
      <c r="O3" s="202"/>
      <c r="P3" s="202"/>
      <c r="Q3" s="202"/>
      <c r="R3" s="202"/>
      <c r="S3" s="202"/>
      <c r="T3" s="202"/>
      <c r="U3" s="202"/>
      <c r="V3" s="202"/>
      <c r="W3" s="202"/>
    </row>
    <row r="4" spans="1:25" ht="18" customHeight="1">
      <c r="B4" s="203" t="s">
        <v>113</v>
      </c>
      <c r="C4" s="202"/>
      <c r="D4" s="202"/>
      <c r="E4" s="202"/>
      <c r="F4" s="202"/>
      <c r="G4" s="202"/>
      <c r="H4" s="202"/>
      <c r="I4" s="202"/>
      <c r="J4" s="202"/>
      <c r="K4" s="202"/>
      <c r="L4" s="202"/>
      <c r="M4" s="202"/>
      <c r="N4" s="202"/>
      <c r="O4" s="202"/>
      <c r="P4" s="202"/>
      <c r="Q4" s="202"/>
      <c r="R4" s="202"/>
      <c r="S4" s="202"/>
      <c r="T4" s="202"/>
      <c r="U4" s="202"/>
      <c r="V4" s="202"/>
      <c r="W4" s="202"/>
    </row>
    <row r="5" spans="1:25" ht="9.5" customHeight="1"/>
    <row r="6" spans="1:25" ht="17" customHeight="1">
      <c r="B6" s="222" t="s">
        <v>114</v>
      </c>
      <c r="D6" s="278" t="s">
        <v>392</v>
      </c>
      <c r="F6" s="268" t="s">
        <v>393</v>
      </c>
      <c r="G6" s="265"/>
      <c r="H6" s="265"/>
      <c r="I6" s="265"/>
      <c r="J6" s="265"/>
      <c r="K6" s="265"/>
      <c r="L6" s="265"/>
      <c r="M6" s="265"/>
      <c r="N6" s="265"/>
      <c r="O6" s="265"/>
      <c r="P6" s="265"/>
      <c r="Q6" s="265"/>
      <c r="R6" s="265"/>
      <c r="S6" s="265"/>
      <c r="T6" s="265"/>
      <c r="U6" s="265"/>
      <c r="V6" s="265"/>
      <c r="W6" s="229"/>
    </row>
    <row r="7" spans="1:25" ht="60" customHeight="1">
      <c r="B7" s="223"/>
      <c r="D7" s="224"/>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59" t="s">
        <v>394</v>
      </c>
    </row>
    <row r="8" spans="1:25" ht="14" customHeight="1">
      <c r="B8" s="224"/>
      <c r="D8" s="50" t="s">
        <v>119</v>
      </c>
      <c r="F8" s="39" t="s">
        <v>119</v>
      </c>
      <c r="G8" s="14" t="s">
        <v>58</v>
      </c>
      <c r="H8" s="14" t="s">
        <v>119</v>
      </c>
      <c r="I8" s="14" t="s">
        <v>58</v>
      </c>
      <c r="J8" s="14" t="s">
        <v>119</v>
      </c>
      <c r="K8" s="14" t="s">
        <v>58</v>
      </c>
      <c r="L8" s="14" t="s">
        <v>119</v>
      </c>
      <c r="M8" s="14" t="s">
        <v>58</v>
      </c>
      <c r="N8" s="14" t="s">
        <v>119</v>
      </c>
      <c r="O8" s="14" t="s">
        <v>58</v>
      </c>
      <c r="P8" s="14" t="s">
        <v>119</v>
      </c>
      <c r="Q8" s="14" t="s">
        <v>58</v>
      </c>
      <c r="R8" s="14" t="s">
        <v>119</v>
      </c>
      <c r="S8" s="14" t="s">
        <v>58</v>
      </c>
      <c r="T8" s="14" t="s">
        <v>119</v>
      </c>
      <c r="U8" s="14" t="s">
        <v>58</v>
      </c>
      <c r="V8" s="14" t="s">
        <v>119</v>
      </c>
      <c r="W8" s="15" t="s">
        <v>58</v>
      </c>
      <c r="Y8" s="50" t="s">
        <v>119</v>
      </c>
    </row>
    <row r="9" spans="1:25" ht="8" customHeight="1"/>
    <row r="10" spans="1:25">
      <c r="B10" s="107" t="s">
        <v>88</v>
      </c>
      <c r="D10" s="98">
        <v>345635</v>
      </c>
      <c r="F10" s="95">
        <v>409</v>
      </c>
      <c r="G10" s="124">
        <f t="shared" ref="G10:G28" si="0">IFERROR(F10/V10*100,"-")</f>
        <v>7.69300218940209E-2</v>
      </c>
      <c r="H10" s="95">
        <v>190027</v>
      </c>
      <c r="I10" s="124">
        <f t="shared" ref="I10:I28" si="1">IFERROR(H10/V10*100,"-")</f>
        <v>35.742741492555282</v>
      </c>
      <c r="J10" s="95">
        <v>203949</v>
      </c>
      <c r="K10" s="124">
        <f t="shared" ref="K10:K28" si="2">IFERROR(J10/V10*100,"-")</f>
        <v>38.361371724361049</v>
      </c>
      <c r="L10" s="95">
        <v>14628</v>
      </c>
      <c r="M10" s="124">
        <f t="shared" ref="M10:M28" si="3">IFERROR(L10/V10*100,"-")</f>
        <v>2.7514238637304103</v>
      </c>
      <c r="N10" s="95">
        <v>26611</v>
      </c>
      <c r="O10" s="124">
        <f t="shared" ref="O10:O28" si="4">IFERROR(N10/V10*100,"-")</f>
        <v>5.0053418401510763</v>
      </c>
      <c r="P10" s="95">
        <v>3283</v>
      </c>
      <c r="Q10" s="124">
        <f t="shared" ref="Q10:Q28" si="5">IFERROR(P10/V10*100,"-")</f>
        <v>0.61750919774589386</v>
      </c>
      <c r="R10" s="95">
        <v>92733</v>
      </c>
      <c r="S10" s="124">
        <f t="shared" ref="S10:S28" si="6">IFERROR(R10/V10*100,"-")</f>
        <v>17.442424744005478</v>
      </c>
      <c r="T10" s="95">
        <v>12</v>
      </c>
      <c r="U10" s="124">
        <f t="shared" ref="U10:U28" si="7">IFERROR(T10/V10*100,"-")</f>
        <v>2.257115556792789E-3</v>
      </c>
      <c r="V10" s="95">
        <v>531652</v>
      </c>
      <c r="W10" s="124">
        <f t="shared" ref="W10:W28" si="8">IFERROR(V10/V10*100,"-")</f>
        <v>100</v>
      </c>
      <c r="Y10" s="191">
        <f t="shared" ref="Y10:Y28" si="9">IFERROR(V10/D10,"-")</f>
        <v>1.5381891301517496</v>
      </c>
    </row>
    <row r="11" spans="1:25">
      <c r="B11" s="111" t="s">
        <v>89</v>
      </c>
      <c r="D11" s="75">
        <v>50984</v>
      </c>
      <c r="F11" s="72">
        <v>5085</v>
      </c>
      <c r="G11" s="125">
        <f t="shared" si="0"/>
        <v>7.6339888905569735</v>
      </c>
      <c r="H11" s="72">
        <v>10899</v>
      </c>
      <c r="I11" s="125">
        <f t="shared" si="1"/>
        <v>16.362408046839814</v>
      </c>
      <c r="J11" s="72">
        <v>5775</v>
      </c>
      <c r="K11" s="125">
        <f t="shared" si="2"/>
        <v>8.6698693889806329</v>
      </c>
      <c r="L11" s="72">
        <v>1791</v>
      </c>
      <c r="M11" s="125">
        <f t="shared" si="3"/>
        <v>2.6887854676475005</v>
      </c>
      <c r="N11" s="72">
        <v>3895</v>
      </c>
      <c r="O11" s="125">
        <f t="shared" si="4"/>
        <v>5.8474703497973275</v>
      </c>
      <c r="P11" s="72">
        <v>11227</v>
      </c>
      <c r="Q11" s="125">
        <f t="shared" si="5"/>
        <v>16.854826602612221</v>
      </c>
      <c r="R11" s="72">
        <v>27938</v>
      </c>
      <c r="S11" s="125">
        <f t="shared" si="6"/>
        <v>41.942651253565529</v>
      </c>
      <c r="T11" s="72">
        <v>0</v>
      </c>
      <c r="U11" s="125">
        <f t="shared" si="7"/>
        <v>0</v>
      </c>
      <c r="V11" s="72">
        <v>66610</v>
      </c>
      <c r="W11" s="125">
        <f t="shared" si="8"/>
        <v>100</v>
      </c>
      <c r="Y11" s="192">
        <f t="shared" si="9"/>
        <v>1.3064883100580573</v>
      </c>
    </row>
    <row r="12" spans="1:25">
      <c r="B12" s="111" t="s">
        <v>90</v>
      </c>
      <c r="D12" s="75">
        <v>35178</v>
      </c>
      <c r="F12" s="72">
        <v>5729</v>
      </c>
      <c r="G12" s="125">
        <f t="shared" si="0"/>
        <v>11.393739310289964</v>
      </c>
      <c r="H12" s="72">
        <v>10825</v>
      </c>
      <c r="I12" s="125">
        <f t="shared" si="1"/>
        <v>21.528578815480689</v>
      </c>
      <c r="J12" s="72">
        <v>8421</v>
      </c>
      <c r="K12" s="125">
        <f t="shared" si="2"/>
        <v>16.747543852670933</v>
      </c>
      <c r="L12" s="72">
        <v>2174</v>
      </c>
      <c r="M12" s="125">
        <f t="shared" si="3"/>
        <v>4.3236148124577385</v>
      </c>
      <c r="N12" s="72">
        <v>3223</v>
      </c>
      <c r="O12" s="125">
        <f t="shared" si="4"/>
        <v>6.4098484547154051</v>
      </c>
      <c r="P12" s="72">
        <v>5353</v>
      </c>
      <c r="Q12" s="125">
        <f t="shared" si="5"/>
        <v>10.64595680362754</v>
      </c>
      <c r="R12" s="72">
        <v>14525</v>
      </c>
      <c r="S12" s="125">
        <f t="shared" si="6"/>
        <v>28.887076886360923</v>
      </c>
      <c r="T12" s="72">
        <v>32</v>
      </c>
      <c r="U12" s="125">
        <f t="shared" si="7"/>
        <v>6.3641064396802047E-2</v>
      </c>
      <c r="V12" s="72">
        <v>50282</v>
      </c>
      <c r="W12" s="125">
        <f t="shared" si="8"/>
        <v>100</v>
      </c>
      <c r="Y12" s="192">
        <f t="shared" si="9"/>
        <v>1.4293592586275514</v>
      </c>
    </row>
    <row r="13" spans="1:25">
      <c r="B13" s="111" t="s">
        <v>91</v>
      </c>
      <c r="D13" s="75">
        <v>35374</v>
      </c>
      <c r="F13" s="72">
        <v>3694</v>
      </c>
      <c r="G13" s="125">
        <f t="shared" si="0"/>
        <v>6.1640635429181678</v>
      </c>
      <c r="H13" s="72">
        <v>20053</v>
      </c>
      <c r="I13" s="125">
        <f t="shared" si="1"/>
        <v>33.461820851688692</v>
      </c>
      <c r="J13" s="72">
        <v>2669</v>
      </c>
      <c r="K13" s="125">
        <f t="shared" si="2"/>
        <v>4.4536777466292889</v>
      </c>
      <c r="L13" s="72">
        <v>1860</v>
      </c>
      <c r="M13" s="125">
        <f t="shared" si="3"/>
        <v>3.103724469363236</v>
      </c>
      <c r="N13" s="72">
        <v>3098</v>
      </c>
      <c r="O13" s="125">
        <f t="shared" si="4"/>
        <v>5.169536777466293</v>
      </c>
      <c r="P13" s="72">
        <v>820</v>
      </c>
      <c r="Q13" s="125">
        <f t="shared" si="5"/>
        <v>1.3683086370311039</v>
      </c>
      <c r="R13" s="72">
        <v>27734</v>
      </c>
      <c r="S13" s="125">
        <f t="shared" si="6"/>
        <v>46.278867974903214</v>
      </c>
      <c r="T13" s="72">
        <v>0</v>
      </c>
      <c r="U13" s="125">
        <f t="shared" si="7"/>
        <v>0</v>
      </c>
      <c r="V13" s="72">
        <v>59928</v>
      </c>
      <c r="W13" s="125">
        <f t="shared" si="8"/>
        <v>100</v>
      </c>
      <c r="Y13" s="192">
        <f t="shared" si="9"/>
        <v>1.6941256289930458</v>
      </c>
    </row>
    <row r="14" spans="1:25">
      <c r="B14" s="111" t="s">
        <v>92</v>
      </c>
      <c r="D14" s="75">
        <v>63510</v>
      </c>
      <c r="F14" s="72">
        <v>2047</v>
      </c>
      <c r="G14" s="125">
        <f t="shared" si="0"/>
        <v>2.663769096634828</v>
      </c>
      <c r="H14" s="72">
        <v>14001</v>
      </c>
      <c r="I14" s="125">
        <f t="shared" si="1"/>
        <v>18.219555995107097</v>
      </c>
      <c r="J14" s="72">
        <v>1045</v>
      </c>
      <c r="K14" s="125">
        <f t="shared" si="2"/>
        <v>1.3598625823074721</v>
      </c>
      <c r="L14" s="72">
        <v>5516</v>
      </c>
      <c r="M14" s="125">
        <f t="shared" si="3"/>
        <v>7.1779923483330306</v>
      </c>
      <c r="N14" s="72">
        <v>5642</v>
      </c>
      <c r="O14" s="125">
        <f t="shared" si="4"/>
        <v>7.3419566405538346</v>
      </c>
      <c r="P14" s="72">
        <v>14083</v>
      </c>
      <c r="Q14" s="125">
        <f t="shared" si="5"/>
        <v>18.326262915441273</v>
      </c>
      <c r="R14" s="72">
        <v>33961</v>
      </c>
      <c r="S14" s="125">
        <f t="shared" si="6"/>
        <v>44.193581969133071</v>
      </c>
      <c r="T14" s="72">
        <v>551</v>
      </c>
      <c r="U14" s="125">
        <f t="shared" si="7"/>
        <v>0.71701845248939433</v>
      </c>
      <c r="V14" s="72">
        <v>76846</v>
      </c>
      <c r="W14" s="125">
        <f t="shared" si="8"/>
        <v>100</v>
      </c>
      <c r="Y14" s="192">
        <f t="shared" si="9"/>
        <v>1.2099826798929303</v>
      </c>
    </row>
    <row r="15" spans="1:25">
      <c r="B15" s="111" t="s">
        <v>93</v>
      </c>
      <c r="D15" s="75">
        <v>19350</v>
      </c>
      <c r="F15" s="72">
        <v>7796</v>
      </c>
      <c r="G15" s="125">
        <f t="shared" si="0"/>
        <v>25.476291624456714</v>
      </c>
      <c r="H15" s="72">
        <v>4426</v>
      </c>
      <c r="I15" s="125">
        <f t="shared" si="1"/>
        <v>14.463579621580994</v>
      </c>
      <c r="J15" s="72">
        <v>1337</v>
      </c>
      <c r="K15" s="125">
        <f t="shared" si="2"/>
        <v>4.3691382634554428</v>
      </c>
      <c r="L15" s="72">
        <v>2190</v>
      </c>
      <c r="M15" s="125">
        <f t="shared" si="3"/>
        <v>7.156628868337636</v>
      </c>
      <c r="N15" s="72">
        <v>4521</v>
      </c>
      <c r="O15" s="125">
        <f t="shared" si="4"/>
        <v>14.774026992581943</v>
      </c>
      <c r="P15" s="72">
        <v>695</v>
      </c>
      <c r="Q15" s="125">
        <f t="shared" si="5"/>
        <v>2.2711676089016701</v>
      </c>
      <c r="R15" s="72">
        <v>9636</v>
      </c>
      <c r="S15" s="125">
        <f t="shared" si="6"/>
        <v>31.489167020685599</v>
      </c>
      <c r="T15" s="72">
        <v>0</v>
      </c>
      <c r="U15" s="125">
        <f t="shared" si="7"/>
        <v>0</v>
      </c>
      <c r="V15" s="72">
        <v>30601</v>
      </c>
      <c r="W15" s="125">
        <f t="shared" si="8"/>
        <v>100</v>
      </c>
      <c r="Y15" s="192">
        <f t="shared" si="9"/>
        <v>1.5814470284237727</v>
      </c>
    </row>
    <row r="16" spans="1:25">
      <c r="B16" s="111" t="s">
        <v>94</v>
      </c>
      <c r="D16" s="75">
        <v>125810</v>
      </c>
      <c r="F16" s="72">
        <v>14137</v>
      </c>
      <c r="G16" s="125">
        <f t="shared" si="0"/>
        <v>7.9028867869680912</v>
      </c>
      <c r="H16" s="72">
        <v>36444</v>
      </c>
      <c r="I16" s="125">
        <f t="shared" si="1"/>
        <v>20.37297913731804</v>
      </c>
      <c r="J16" s="72">
        <v>23773</v>
      </c>
      <c r="K16" s="125">
        <f t="shared" si="2"/>
        <v>13.289617852910265</v>
      </c>
      <c r="L16" s="72">
        <v>8078</v>
      </c>
      <c r="M16" s="125">
        <f t="shared" si="3"/>
        <v>4.5157755864135414</v>
      </c>
      <c r="N16" s="72">
        <v>9056</v>
      </c>
      <c r="O16" s="125">
        <f t="shared" si="4"/>
        <v>5.0624986024462784</v>
      </c>
      <c r="P16" s="72">
        <v>43165</v>
      </c>
      <c r="Q16" s="125">
        <f t="shared" si="5"/>
        <v>24.130162563448941</v>
      </c>
      <c r="R16" s="72">
        <v>41005</v>
      </c>
      <c r="S16" s="125">
        <f t="shared" si="6"/>
        <v>22.922676147671119</v>
      </c>
      <c r="T16" s="72">
        <v>3226</v>
      </c>
      <c r="U16" s="125">
        <f t="shared" si="7"/>
        <v>1.8034033228237294</v>
      </c>
      <c r="V16" s="72">
        <v>178884</v>
      </c>
      <c r="W16" s="125">
        <f t="shared" si="8"/>
        <v>100</v>
      </c>
      <c r="Y16" s="192">
        <f t="shared" si="9"/>
        <v>1.4218583578411892</v>
      </c>
    </row>
    <row r="17" spans="2:25">
      <c r="B17" s="111" t="s">
        <v>95</v>
      </c>
      <c r="D17" s="75">
        <v>81240</v>
      </c>
      <c r="F17" s="72">
        <v>18173</v>
      </c>
      <c r="G17" s="125">
        <f t="shared" si="0"/>
        <v>14.918034132606572</v>
      </c>
      <c r="H17" s="72">
        <v>34946</v>
      </c>
      <c r="I17" s="125">
        <f t="shared" si="1"/>
        <v>28.686822252686362</v>
      </c>
      <c r="J17" s="72">
        <v>14674</v>
      </c>
      <c r="K17" s="125">
        <f t="shared" si="2"/>
        <v>12.045739991298566</v>
      </c>
      <c r="L17" s="72">
        <v>4109</v>
      </c>
      <c r="M17" s="125">
        <f t="shared" si="3"/>
        <v>3.3730370467661039</v>
      </c>
      <c r="N17" s="72">
        <v>12653</v>
      </c>
      <c r="O17" s="125">
        <f t="shared" si="4"/>
        <v>10.386721283215262</v>
      </c>
      <c r="P17" s="72">
        <v>12422</v>
      </c>
      <c r="Q17" s="125">
        <f t="shared" si="5"/>
        <v>10.197095691148343</v>
      </c>
      <c r="R17" s="72">
        <v>24823</v>
      </c>
      <c r="S17" s="125">
        <f t="shared" si="6"/>
        <v>20.376952692108784</v>
      </c>
      <c r="T17" s="72">
        <v>19</v>
      </c>
      <c r="U17" s="125">
        <f t="shared" si="7"/>
        <v>1.5596910170006322E-2</v>
      </c>
      <c r="V17" s="72">
        <v>121819</v>
      </c>
      <c r="W17" s="125">
        <f t="shared" si="8"/>
        <v>100</v>
      </c>
      <c r="Y17" s="192">
        <f t="shared" si="9"/>
        <v>1.4994953225012309</v>
      </c>
    </row>
    <row r="18" spans="2:25">
      <c r="B18" s="111" t="s">
        <v>96</v>
      </c>
      <c r="D18" s="75">
        <v>261818</v>
      </c>
      <c r="F18" s="72">
        <v>13</v>
      </c>
      <c r="G18" s="125">
        <f t="shared" si="0"/>
        <v>3.9927270940317942E-3</v>
      </c>
      <c r="H18" s="72">
        <v>45048</v>
      </c>
      <c r="I18" s="125">
        <f t="shared" si="1"/>
        <v>13.835720779380328</v>
      </c>
      <c r="J18" s="72">
        <v>32240</v>
      </c>
      <c r="K18" s="125">
        <f t="shared" si="2"/>
        <v>9.9019631931988492</v>
      </c>
      <c r="L18" s="72">
        <v>14742</v>
      </c>
      <c r="M18" s="125">
        <f t="shared" si="3"/>
        <v>4.5277525246320547</v>
      </c>
      <c r="N18" s="72">
        <v>38737</v>
      </c>
      <c r="O18" s="125">
        <f t="shared" si="4"/>
        <v>11.897405341654586</v>
      </c>
      <c r="P18" s="72">
        <v>23280</v>
      </c>
      <c r="Q18" s="125">
        <f t="shared" si="5"/>
        <v>7.1500528268507821</v>
      </c>
      <c r="R18" s="72">
        <v>171448</v>
      </c>
      <c r="S18" s="125">
        <f t="shared" si="6"/>
        <v>52.657313447504848</v>
      </c>
      <c r="T18" s="72">
        <v>84</v>
      </c>
      <c r="U18" s="125">
        <f t="shared" si="7"/>
        <v>2.5799159684513132E-2</v>
      </c>
      <c r="V18" s="72">
        <v>325592</v>
      </c>
      <c r="W18" s="125">
        <f t="shared" si="8"/>
        <v>100</v>
      </c>
      <c r="Y18" s="192">
        <f t="shared" si="9"/>
        <v>1.2435814191537633</v>
      </c>
    </row>
    <row r="19" spans="2:25">
      <c r="B19" s="111" t="s">
        <v>97</v>
      </c>
      <c r="D19" s="75">
        <v>183305</v>
      </c>
      <c r="F19" s="72">
        <v>1800</v>
      </c>
      <c r="G19" s="125">
        <f t="shared" si="0"/>
        <v>0.65463115171440633</v>
      </c>
      <c r="H19" s="72">
        <v>81411</v>
      </c>
      <c r="I19" s="125">
        <f t="shared" si="1"/>
        <v>29.607875940123069</v>
      </c>
      <c r="J19" s="72">
        <v>7094</v>
      </c>
      <c r="K19" s="125">
        <f t="shared" si="2"/>
        <v>2.5799741057011096</v>
      </c>
      <c r="L19" s="72">
        <v>10112</v>
      </c>
      <c r="M19" s="125">
        <f t="shared" si="3"/>
        <v>3.6775723367422644</v>
      </c>
      <c r="N19" s="72">
        <v>13076</v>
      </c>
      <c r="O19" s="125">
        <f t="shared" si="4"/>
        <v>4.7555316332319864</v>
      </c>
      <c r="P19" s="72">
        <v>25686</v>
      </c>
      <c r="Q19" s="125">
        <f t="shared" si="5"/>
        <v>9.341586534964577</v>
      </c>
      <c r="R19" s="72">
        <v>134690</v>
      </c>
      <c r="S19" s="125">
        <f t="shared" si="6"/>
        <v>48.984594346896323</v>
      </c>
      <c r="T19" s="72">
        <v>1095</v>
      </c>
      <c r="U19" s="125">
        <f t="shared" si="7"/>
        <v>0.39823395062626382</v>
      </c>
      <c r="V19" s="72">
        <v>274964</v>
      </c>
      <c r="W19" s="125">
        <f t="shared" si="8"/>
        <v>100</v>
      </c>
      <c r="Y19" s="192">
        <f t="shared" si="9"/>
        <v>1.5000354600256403</v>
      </c>
    </row>
    <row r="20" spans="2:25">
      <c r="B20" s="111" t="s">
        <v>98</v>
      </c>
      <c r="D20" s="75">
        <v>37479</v>
      </c>
      <c r="F20" s="72">
        <v>1951</v>
      </c>
      <c r="G20" s="125">
        <f t="shared" si="0"/>
        <v>4.3480198792092892</v>
      </c>
      <c r="H20" s="72">
        <v>6665</v>
      </c>
      <c r="I20" s="125">
        <f t="shared" si="1"/>
        <v>14.85369169396715</v>
      </c>
      <c r="J20" s="72">
        <v>892</v>
      </c>
      <c r="K20" s="125">
        <f t="shared" si="2"/>
        <v>1.9879209288850257</v>
      </c>
      <c r="L20" s="72">
        <v>2549</v>
      </c>
      <c r="M20" s="125">
        <f t="shared" si="3"/>
        <v>5.6807292014887123</v>
      </c>
      <c r="N20" s="72">
        <v>5273</v>
      </c>
      <c r="O20" s="125">
        <f t="shared" si="4"/>
        <v>11.751465311671236</v>
      </c>
      <c r="P20" s="72">
        <v>19808</v>
      </c>
      <c r="Q20" s="125">
        <f t="shared" si="5"/>
        <v>44.14432484232578</v>
      </c>
      <c r="R20" s="72">
        <v>7733</v>
      </c>
      <c r="S20" s="125">
        <f t="shared" si="6"/>
        <v>17.23384814245281</v>
      </c>
      <c r="T20" s="72">
        <v>0</v>
      </c>
      <c r="U20" s="125">
        <f t="shared" si="7"/>
        <v>0</v>
      </c>
      <c r="V20" s="72">
        <v>44871</v>
      </c>
      <c r="W20" s="125">
        <f t="shared" si="8"/>
        <v>100</v>
      </c>
      <c r="Y20" s="192">
        <f t="shared" si="9"/>
        <v>1.1972304490514689</v>
      </c>
    </row>
    <row r="21" spans="2:25">
      <c r="B21" s="111" t="s">
        <v>99</v>
      </c>
      <c r="D21" s="75">
        <v>97299</v>
      </c>
      <c r="F21" s="72">
        <v>5528</v>
      </c>
      <c r="G21" s="125">
        <f t="shared" si="0"/>
        <v>4.763381932237273</v>
      </c>
      <c r="H21" s="72">
        <v>14133</v>
      </c>
      <c r="I21" s="125">
        <f t="shared" si="1"/>
        <v>12.178161513804158</v>
      </c>
      <c r="J21" s="72">
        <v>18155</v>
      </c>
      <c r="K21" s="125">
        <f t="shared" si="2"/>
        <v>15.643849308930481</v>
      </c>
      <c r="L21" s="72">
        <v>7550</v>
      </c>
      <c r="M21" s="125">
        <f t="shared" si="3"/>
        <v>6.5057043394340468</v>
      </c>
      <c r="N21" s="72">
        <v>6805</v>
      </c>
      <c r="O21" s="125">
        <f t="shared" si="4"/>
        <v>5.8637507324302893</v>
      </c>
      <c r="P21" s="72">
        <v>21234</v>
      </c>
      <c r="Q21" s="125">
        <f t="shared" si="5"/>
        <v>18.296970323648022</v>
      </c>
      <c r="R21" s="72">
        <v>42501</v>
      </c>
      <c r="S21" s="125">
        <f t="shared" si="6"/>
        <v>36.622376176196873</v>
      </c>
      <c r="T21" s="72">
        <v>146</v>
      </c>
      <c r="U21" s="125">
        <f t="shared" si="7"/>
        <v>0.12580567331885706</v>
      </c>
      <c r="V21" s="72">
        <v>116052</v>
      </c>
      <c r="W21" s="125">
        <f t="shared" si="8"/>
        <v>100</v>
      </c>
      <c r="Y21" s="192">
        <f t="shared" si="9"/>
        <v>1.1927357937902754</v>
      </c>
    </row>
    <row r="22" spans="2:25">
      <c r="B22" s="111" t="s">
        <v>100</v>
      </c>
      <c r="D22" s="75">
        <v>225211</v>
      </c>
      <c r="F22" s="72">
        <v>7035</v>
      </c>
      <c r="G22" s="125">
        <f t="shared" si="0"/>
        <v>2.1536747170527568</v>
      </c>
      <c r="H22" s="72">
        <v>110070</v>
      </c>
      <c r="I22" s="125">
        <f t="shared" si="1"/>
        <v>33.696514016488543</v>
      </c>
      <c r="J22" s="72">
        <v>65840</v>
      </c>
      <c r="K22" s="125">
        <f t="shared" si="2"/>
        <v>20.156068709417696</v>
      </c>
      <c r="L22" s="72">
        <v>19203</v>
      </c>
      <c r="M22" s="125">
        <f t="shared" si="3"/>
        <v>5.8787513278698054</v>
      </c>
      <c r="N22" s="72">
        <v>25316</v>
      </c>
      <c r="O22" s="125">
        <f t="shared" si="4"/>
        <v>7.7501676100792585</v>
      </c>
      <c r="P22" s="72">
        <v>32593</v>
      </c>
      <c r="Q22" s="125">
        <f t="shared" si="5"/>
        <v>9.9779275128501066</v>
      </c>
      <c r="R22" s="72">
        <v>66497</v>
      </c>
      <c r="S22" s="125">
        <f t="shared" si="6"/>
        <v>20.357200804528379</v>
      </c>
      <c r="T22" s="72">
        <v>97</v>
      </c>
      <c r="U22" s="125">
        <f t="shared" si="7"/>
        <v>2.9695301713449525E-2</v>
      </c>
      <c r="V22" s="72">
        <v>326651</v>
      </c>
      <c r="W22" s="125">
        <f t="shared" si="8"/>
        <v>100</v>
      </c>
      <c r="Y22" s="192">
        <f t="shared" si="9"/>
        <v>1.4504220486565931</v>
      </c>
    </row>
    <row r="23" spans="2:25">
      <c r="B23" s="111" t="s">
        <v>101</v>
      </c>
      <c r="D23" s="75">
        <v>52000</v>
      </c>
      <c r="F23" s="72">
        <v>2976</v>
      </c>
      <c r="G23" s="125">
        <f t="shared" si="0"/>
        <v>4.3350959227374029</v>
      </c>
      <c r="H23" s="72">
        <v>17465</v>
      </c>
      <c r="I23" s="125">
        <f t="shared" si="1"/>
        <v>25.441011522381974</v>
      </c>
      <c r="J23" s="72">
        <v>3603</v>
      </c>
      <c r="K23" s="125">
        <f t="shared" si="2"/>
        <v>5.2484377048463928</v>
      </c>
      <c r="L23" s="72">
        <v>4275</v>
      </c>
      <c r="M23" s="125">
        <f t="shared" si="3"/>
        <v>6.2273303325612899</v>
      </c>
      <c r="N23" s="72">
        <v>5372</v>
      </c>
      <c r="O23" s="125">
        <f t="shared" si="4"/>
        <v>7.8253142798875439</v>
      </c>
      <c r="P23" s="72">
        <v>1500</v>
      </c>
      <c r="Q23" s="125">
        <f t="shared" si="5"/>
        <v>2.1850281868636108</v>
      </c>
      <c r="R23" s="72">
        <v>33455</v>
      </c>
      <c r="S23" s="125">
        <f t="shared" si="6"/>
        <v>48.73341199434806</v>
      </c>
      <c r="T23" s="72">
        <v>3</v>
      </c>
      <c r="U23" s="125">
        <f t="shared" si="7"/>
        <v>4.3700563737272217E-3</v>
      </c>
      <c r="V23" s="72">
        <v>68649</v>
      </c>
      <c r="W23" s="125">
        <f t="shared" si="8"/>
        <v>100</v>
      </c>
      <c r="Y23" s="192">
        <f t="shared" si="9"/>
        <v>1.3201730769230768</v>
      </c>
    </row>
    <row r="24" spans="2:25">
      <c r="B24" s="111" t="s">
        <v>102</v>
      </c>
      <c r="D24" s="75">
        <v>17254</v>
      </c>
      <c r="F24" s="72">
        <v>2530</v>
      </c>
      <c r="G24" s="125">
        <f t="shared" si="0"/>
        <v>10.127291649987992</v>
      </c>
      <c r="H24" s="72">
        <v>4274</v>
      </c>
      <c r="I24" s="125">
        <f t="shared" si="1"/>
        <v>17.108317988952045</v>
      </c>
      <c r="J24" s="72">
        <v>1251</v>
      </c>
      <c r="K24" s="125">
        <f t="shared" si="2"/>
        <v>5.0076054759426789</v>
      </c>
      <c r="L24" s="72">
        <v>854</v>
      </c>
      <c r="M24" s="125">
        <f t="shared" si="3"/>
        <v>3.4184612921303335</v>
      </c>
      <c r="N24" s="72">
        <v>2754</v>
      </c>
      <c r="O24" s="125">
        <f t="shared" si="4"/>
        <v>11.023937234809063</v>
      </c>
      <c r="P24" s="72">
        <v>3060</v>
      </c>
      <c r="Q24" s="125">
        <f t="shared" si="5"/>
        <v>12.248819149787847</v>
      </c>
      <c r="R24" s="72">
        <v>10220</v>
      </c>
      <c r="S24" s="125">
        <f t="shared" si="6"/>
        <v>40.909454807461373</v>
      </c>
      <c r="T24" s="72">
        <v>39</v>
      </c>
      <c r="U24" s="125">
        <f t="shared" si="7"/>
        <v>0.15611240092866863</v>
      </c>
      <c r="V24" s="72">
        <v>24982</v>
      </c>
      <c r="W24" s="125">
        <f t="shared" si="8"/>
        <v>100</v>
      </c>
      <c r="Y24" s="192">
        <f t="shared" si="9"/>
        <v>1.4478961400255013</v>
      </c>
    </row>
    <row r="25" spans="2:25">
      <c r="B25" s="111" t="s">
        <v>103</v>
      </c>
      <c r="D25" s="75">
        <v>75104</v>
      </c>
      <c r="F25" s="72">
        <v>1142</v>
      </c>
      <c r="G25" s="125">
        <f t="shared" si="0"/>
        <v>1.0471588252015001</v>
      </c>
      <c r="H25" s="72">
        <v>29375</v>
      </c>
      <c r="I25" s="125">
        <f t="shared" si="1"/>
        <v>26.935455770835436</v>
      </c>
      <c r="J25" s="72">
        <v>7326</v>
      </c>
      <c r="K25" s="125">
        <f t="shared" si="2"/>
        <v>6.7175880502856309</v>
      </c>
      <c r="L25" s="72">
        <v>7935</v>
      </c>
      <c r="M25" s="125">
        <f t="shared" si="3"/>
        <v>7.2760116269473762</v>
      </c>
      <c r="N25" s="72">
        <v>13561</v>
      </c>
      <c r="O25" s="125">
        <f t="shared" si="4"/>
        <v>12.43478181134636</v>
      </c>
      <c r="P25" s="72">
        <v>1348</v>
      </c>
      <c r="Q25" s="125">
        <f t="shared" si="5"/>
        <v>1.2360508724795292</v>
      </c>
      <c r="R25" s="72">
        <v>40572</v>
      </c>
      <c r="S25" s="125">
        <f t="shared" si="6"/>
        <v>37.202563796913537</v>
      </c>
      <c r="T25" s="72">
        <v>7798</v>
      </c>
      <c r="U25" s="125">
        <f t="shared" si="7"/>
        <v>7.1503892459906293</v>
      </c>
      <c r="V25" s="72">
        <v>109057</v>
      </c>
      <c r="W25" s="125">
        <f t="shared" si="8"/>
        <v>100</v>
      </c>
      <c r="Y25" s="192">
        <f t="shared" si="9"/>
        <v>1.4520797827013208</v>
      </c>
    </row>
    <row r="26" spans="2:25">
      <c r="B26" s="111" t="s">
        <v>104</v>
      </c>
      <c r="D26" s="75">
        <v>9783</v>
      </c>
      <c r="F26" s="72">
        <v>1096</v>
      </c>
      <c r="G26" s="125">
        <f t="shared" si="0"/>
        <v>7.5326460481099655</v>
      </c>
      <c r="H26" s="72">
        <v>4327</v>
      </c>
      <c r="I26" s="125">
        <f t="shared" si="1"/>
        <v>29.738831615120276</v>
      </c>
      <c r="J26" s="72">
        <v>3552</v>
      </c>
      <c r="K26" s="125">
        <f t="shared" si="2"/>
        <v>24.412371134020621</v>
      </c>
      <c r="L26" s="72">
        <v>1174</v>
      </c>
      <c r="M26" s="125">
        <f t="shared" si="3"/>
        <v>8.0687285223367695</v>
      </c>
      <c r="N26" s="72">
        <v>2177</v>
      </c>
      <c r="O26" s="125">
        <f t="shared" si="4"/>
        <v>14.962199312714777</v>
      </c>
      <c r="P26" s="72">
        <v>993</v>
      </c>
      <c r="Q26" s="125">
        <f t="shared" si="5"/>
        <v>6.8247422680412368</v>
      </c>
      <c r="R26" s="72">
        <v>1231</v>
      </c>
      <c r="S26" s="125">
        <f t="shared" si="6"/>
        <v>8.4604810996563575</v>
      </c>
      <c r="T26" s="72">
        <v>0</v>
      </c>
      <c r="U26" s="125">
        <f t="shared" si="7"/>
        <v>0</v>
      </c>
      <c r="V26" s="72">
        <v>14550</v>
      </c>
      <c r="W26" s="125">
        <f t="shared" si="8"/>
        <v>100</v>
      </c>
      <c r="Y26" s="192">
        <f t="shared" si="9"/>
        <v>1.4872738423796381</v>
      </c>
    </row>
    <row r="27" spans="2:25">
      <c r="B27" s="111" t="s">
        <v>105</v>
      </c>
      <c r="D27" s="75">
        <v>1668</v>
      </c>
      <c r="F27" s="72">
        <v>2</v>
      </c>
      <c r="G27" s="125">
        <f t="shared" si="0"/>
        <v>0.11217049915872125</v>
      </c>
      <c r="H27" s="72">
        <v>155</v>
      </c>
      <c r="I27" s="125">
        <f t="shared" si="1"/>
        <v>8.693213684800897</v>
      </c>
      <c r="J27" s="72">
        <v>633</v>
      </c>
      <c r="K27" s="125">
        <f t="shared" si="2"/>
        <v>35.501962983735282</v>
      </c>
      <c r="L27" s="72">
        <v>30</v>
      </c>
      <c r="M27" s="125">
        <f t="shared" si="3"/>
        <v>1.6825574873808189</v>
      </c>
      <c r="N27" s="72">
        <v>76</v>
      </c>
      <c r="O27" s="125">
        <f t="shared" si="4"/>
        <v>4.2624789680314077</v>
      </c>
      <c r="P27" s="72">
        <v>0</v>
      </c>
      <c r="Q27" s="125">
        <f t="shared" si="5"/>
        <v>0</v>
      </c>
      <c r="R27" s="72">
        <v>887</v>
      </c>
      <c r="S27" s="125">
        <f t="shared" si="6"/>
        <v>49.747616376892879</v>
      </c>
      <c r="T27" s="72">
        <v>0</v>
      </c>
      <c r="U27" s="125">
        <f t="shared" si="7"/>
        <v>0</v>
      </c>
      <c r="V27" s="72">
        <v>1783</v>
      </c>
      <c r="W27" s="125">
        <f t="shared" si="8"/>
        <v>100</v>
      </c>
      <c r="Y27" s="192">
        <f t="shared" si="9"/>
        <v>1.0689448441247003</v>
      </c>
    </row>
    <row r="28" spans="2:25">
      <c r="B28" s="115" t="s">
        <v>106</v>
      </c>
      <c r="D28" s="90">
        <v>2288</v>
      </c>
      <c r="F28" s="87">
        <v>701</v>
      </c>
      <c r="G28" s="126">
        <f t="shared" si="0"/>
        <v>20.709010339734121</v>
      </c>
      <c r="H28" s="87">
        <v>671</v>
      </c>
      <c r="I28" s="126">
        <f t="shared" si="1"/>
        <v>19.82274741506647</v>
      </c>
      <c r="J28" s="87">
        <v>712</v>
      </c>
      <c r="K28" s="126">
        <f t="shared" si="2"/>
        <v>21.03397341211226</v>
      </c>
      <c r="L28" s="87">
        <v>38</v>
      </c>
      <c r="M28" s="126">
        <f t="shared" si="3"/>
        <v>1.1225997045790252</v>
      </c>
      <c r="N28" s="87">
        <v>102</v>
      </c>
      <c r="O28" s="126">
        <f t="shared" si="4"/>
        <v>3.0132939438700146</v>
      </c>
      <c r="P28" s="87">
        <v>6</v>
      </c>
      <c r="Q28" s="126">
        <f t="shared" si="5"/>
        <v>0.1772525849335303</v>
      </c>
      <c r="R28" s="87">
        <v>1155</v>
      </c>
      <c r="S28" s="126">
        <f t="shared" si="6"/>
        <v>34.121122599704577</v>
      </c>
      <c r="T28" s="87">
        <v>0</v>
      </c>
      <c r="U28" s="126">
        <f t="shared" si="7"/>
        <v>0</v>
      </c>
      <c r="V28" s="87">
        <v>3385</v>
      </c>
      <c r="W28" s="126">
        <f t="shared" si="8"/>
        <v>100</v>
      </c>
      <c r="Y28" s="193">
        <f t="shared" si="9"/>
        <v>1.4794580419580419</v>
      </c>
    </row>
    <row r="29" spans="2:25" ht="8" customHeight="1"/>
    <row r="30" spans="2:25">
      <c r="B30" s="119" t="s">
        <v>49</v>
      </c>
      <c r="D30" s="63">
        <v>1720290</v>
      </c>
      <c r="F30" s="60">
        <v>81844</v>
      </c>
      <c r="G30" s="137">
        <f>IFERROR(F30/V30*100,"-")</f>
        <v>3.3720095683923339</v>
      </c>
      <c r="H30" s="60">
        <v>635215</v>
      </c>
      <c r="I30" s="137">
        <f>IFERROR(H30/V30*100,"-")</f>
        <v>26.171143370147309</v>
      </c>
      <c r="J30" s="60">
        <v>402941</v>
      </c>
      <c r="K30" s="137">
        <f>IFERROR(J30/V30*100,"-")</f>
        <v>16.601350221122811</v>
      </c>
      <c r="L30" s="60">
        <v>108808</v>
      </c>
      <c r="M30" s="137">
        <f>IFERROR(L30/V30*100,"-")</f>
        <v>4.4829384819612077</v>
      </c>
      <c r="N30" s="60">
        <v>181948</v>
      </c>
      <c r="O30" s="137">
        <f>IFERROR(N30/V30*100,"-")</f>
        <v>7.4963393400841642</v>
      </c>
      <c r="P30" s="60">
        <v>220556</v>
      </c>
      <c r="Q30" s="137">
        <f>IFERROR(P30/V30*100,"-")</f>
        <v>9.0870062847165283</v>
      </c>
      <c r="R30" s="60">
        <v>782744</v>
      </c>
      <c r="S30" s="137">
        <f>IFERROR(R30/V30*100,"-")</f>
        <v>32.249404447506095</v>
      </c>
      <c r="T30" s="60">
        <v>13102</v>
      </c>
      <c r="U30" s="137">
        <f>IFERROR(T30/V30*100,"-")</f>
        <v>0.53980828606955134</v>
      </c>
      <c r="V30" s="60">
        <v>2427158</v>
      </c>
      <c r="W30" s="137">
        <f>IFERROR(V30/V30*100,"-")</f>
        <v>100</v>
      </c>
      <c r="Y30" s="106">
        <f>IFERROR(V30/D30,"-")</f>
        <v>1.4109004877084677</v>
      </c>
    </row>
  </sheetData>
  <mergeCells count="14">
    <mergeCell ref="H7:I7"/>
    <mergeCell ref="J7:K7"/>
    <mergeCell ref="A3:W3"/>
    <mergeCell ref="B4:W4"/>
    <mergeCell ref="F6:W6"/>
    <mergeCell ref="D6:D7"/>
    <mergeCell ref="B6:B8"/>
    <mergeCell ref="F7:G7"/>
    <mergeCell ref="V7:W7"/>
    <mergeCell ref="L7:M7"/>
    <mergeCell ref="R7:S7"/>
    <mergeCell ref="P7:Q7"/>
    <mergeCell ref="N7:O7"/>
    <mergeCell ref="T7:U7"/>
  </mergeCells>
  <printOptions horizontalCentered="1" verticalCentered="1"/>
  <pageMargins left="0.27777777777777779" right="0.27777777777777779" top="0.27777777777777779" bottom="0.27777777777777779" header="0.1388888888888889" footer="0.1388888888888889"/>
  <pageSetup paperSize="9" scale="65" orientation="landscape"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A1:Y30"/>
  <sheetViews>
    <sheetView showGridLines="0" workbookViewId="0"/>
  </sheetViews>
  <sheetFormatPr baseColWidth="10" defaultColWidth="8.7265625" defaultRowHeight="14.5"/>
  <cols>
    <col min="1" max="1" width="0.6328125" customWidth="1"/>
    <col min="2" max="2" width="27.1796875" customWidth="1"/>
    <col min="3" max="3" width="0.6328125" customWidth="1"/>
    <col min="4" max="4" width="9" customWidth="1"/>
    <col min="5" max="5" width="0.6328125" customWidth="1"/>
    <col min="6" max="23" width="9" customWidth="1"/>
    <col min="24" max="24" width="0.6328125" customWidth="1"/>
    <col min="25" max="25" width="15.1796875" customWidth="1"/>
  </cols>
  <sheetData>
    <row r="1" spans="1:25" ht="12" customHeight="1"/>
    <row r="2" spans="1:25" ht="52.5" customHeight="1"/>
    <row r="3" spans="1:25" ht="23.5" customHeight="1">
      <c r="A3" s="201" t="s">
        <v>395</v>
      </c>
      <c r="B3" s="202"/>
      <c r="C3" s="202"/>
      <c r="D3" s="202"/>
      <c r="E3" s="202"/>
      <c r="F3" s="202"/>
      <c r="G3" s="202"/>
      <c r="H3" s="202"/>
      <c r="I3" s="202"/>
      <c r="J3" s="202"/>
      <c r="K3" s="202"/>
      <c r="L3" s="202"/>
      <c r="M3" s="202"/>
      <c r="N3" s="202"/>
      <c r="O3" s="202"/>
      <c r="P3" s="202"/>
      <c r="Q3" s="202"/>
      <c r="R3" s="202"/>
      <c r="S3" s="202"/>
      <c r="T3" s="202"/>
      <c r="U3" s="202"/>
      <c r="V3" s="202"/>
      <c r="W3" s="202"/>
    </row>
    <row r="4" spans="1:25" ht="18" customHeight="1">
      <c r="B4" s="203" t="s">
        <v>113</v>
      </c>
      <c r="C4" s="202"/>
      <c r="D4" s="202"/>
      <c r="E4" s="202"/>
      <c r="F4" s="202"/>
      <c r="G4" s="202"/>
      <c r="H4" s="202"/>
      <c r="I4" s="202"/>
      <c r="J4" s="202"/>
      <c r="K4" s="202"/>
      <c r="L4" s="202"/>
      <c r="M4" s="202"/>
      <c r="N4" s="202"/>
      <c r="O4" s="202"/>
      <c r="P4" s="202"/>
      <c r="Q4" s="202"/>
      <c r="R4" s="202"/>
      <c r="S4" s="202"/>
      <c r="T4" s="202"/>
      <c r="U4" s="202"/>
      <c r="V4" s="202"/>
      <c r="W4" s="202"/>
    </row>
    <row r="5" spans="1:25" ht="9.5" customHeight="1"/>
    <row r="6" spans="1:25" ht="17" customHeight="1">
      <c r="B6" s="222" t="s">
        <v>114</v>
      </c>
      <c r="D6" s="278" t="s">
        <v>392</v>
      </c>
      <c r="F6" s="268" t="s">
        <v>393</v>
      </c>
      <c r="G6" s="265"/>
      <c r="H6" s="265"/>
      <c r="I6" s="265"/>
      <c r="J6" s="265"/>
      <c r="K6" s="265"/>
      <c r="L6" s="265"/>
      <c r="M6" s="265"/>
      <c r="N6" s="265"/>
      <c r="O6" s="265"/>
      <c r="P6" s="265"/>
      <c r="Q6" s="265"/>
      <c r="R6" s="265"/>
      <c r="S6" s="265"/>
      <c r="T6" s="265"/>
      <c r="U6" s="265"/>
      <c r="V6" s="265"/>
      <c r="W6" s="229"/>
    </row>
    <row r="7" spans="1:25" ht="60" customHeight="1">
      <c r="B7" s="223"/>
      <c r="D7" s="224"/>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59" t="s">
        <v>394</v>
      </c>
    </row>
    <row r="8" spans="1:25" ht="14" customHeight="1">
      <c r="B8" s="224"/>
      <c r="D8" s="50" t="s">
        <v>119</v>
      </c>
      <c r="F8" s="39" t="s">
        <v>119</v>
      </c>
      <c r="G8" s="14" t="s">
        <v>58</v>
      </c>
      <c r="H8" s="14" t="s">
        <v>119</v>
      </c>
      <c r="I8" s="14" t="s">
        <v>58</v>
      </c>
      <c r="J8" s="14" t="s">
        <v>119</v>
      </c>
      <c r="K8" s="14" t="s">
        <v>58</v>
      </c>
      <c r="L8" s="14" t="s">
        <v>119</v>
      </c>
      <c r="M8" s="14" t="s">
        <v>58</v>
      </c>
      <c r="N8" s="14" t="s">
        <v>119</v>
      </c>
      <c r="O8" s="14" t="s">
        <v>58</v>
      </c>
      <c r="P8" s="14" t="s">
        <v>119</v>
      </c>
      <c r="Q8" s="14" t="s">
        <v>58</v>
      </c>
      <c r="R8" s="14" t="s">
        <v>119</v>
      </c>
      <c r="S8" s="14" t="s">
        <v>58</v>
      </c>
      <c r="T8" s="14" t="s">
        <v>119</v>
      </c>
      <c r="U8" s="14" t="s">
        <v>58</v>
      </c>
      <c r="V8" s="14" t="s">
        <v>119</v>
      </c>
      <c r="W8" s="15" t="s">
        <v>58</v>
      </c>
      <c r="Y8" s="50" t="s">
        <v>119</v>
      </c>
    </row>
    <row r="9" spans="1:25" ht="8" customHeight="1"/>
    <row r="10" spans="1:25">
      <c r="B10" s="107" t="s">
        <v>88</v>
      </c>
      <c r="D10" s="98">
        <v>113842</v>
      </c>
      <c r="F10" s="95">
        <v>398</v>
      </c>
      <c r="G10" s="124">
        <f t="shared" ref="G10:G28" si="0">IFERROR(F10/V10*100,"-")</f>
        <v>0.21076601265655201</v>
      </c>
      <c r="H10" s="95">
        <v>78762</v>
      </c>
      <c r="I10" s="124">
        <f t="shared" ref="I10:I28" si="1">IFERROR(H10/V10*100,"-")</f>
        <v>41.709428866470724</v>
      </c>
      <c r="J10" s="95">
        <v>84153</v>
      </c>
      <c r="K10" s="124">
        <f t="shared" ref="K10:K28" si="2">IFERROR(J10/V10*100,"-")</f>
        <v>44.564302168559855</v>
      </c>
      <c r="L10" s="95">
        <v>848</v>
      </c>
      <c r="M10" s="124">
        <f t="shared" ref="M10:M28" si="3">IFERROR(L10/V10*100,"-")</f>
        <v>0.44906929329838224</v>
      </c>
      <c r="N10" s="95">
        <v>79</v>
      </c>
      <c r="O10" s="124">
        <f t="shared" ref="O10:O28" si="4">IFERROR(N10/V10*100,"-")</f>
        <v>4.1835464823787964E-2</v>
      </c>
      <c r="P10" s="95">
        <v>69</v>
      </c>
      <c r="Q10" s="124">
        <f t="shared" ref="Q10:Q28" si="5">IFERROR(P10/V10*100,"-")</f>
        <v>3.6539836365080625E-2</v>
      </c>
      <c r="R10" s="95">
        <v>24526</v>
      </c>
      <c r="S10" s="124">
        <f t="shared" ref="S10:S28" si="6">IFERROR(R10/V10*100,"-")</f>
        <v>12.988058357825615</v>
      </c>
      <c r="T10" s="95">
        <v>0</v>
      </c>
      <c r="U10" s="124">
        <f t="shared" ref="U10:U28" si="7">IFERROR(T10/V10*100,"-")</f>
        <v>0</v>
      </c>
      <c r="V10" s="95">
        <v>188835</v>
      </c>
      <c r="W10" s="124">
        <f t="shared" ref="W10:W28" si="8">IFERROR(V10/V10*100,"-")</f>
        <v>100</v>
      </c>
      <c r="Y10" s="191">
        <f t="shared" ref="Y10:Y28" si="9">IFERROR(V10/D10,"-")</f>
        <v>1.6587463326364611</v>
      </c>
    </row>
    <row r="11" spans="1:25">
      <c r="B11" s="111" t="s">
        <v>89</v>
      </c>
      <c r="D11" s="75">
        <v>17904</v>
      </c>
      <c r="F11" s="72">
        <v>1122</v>
      </c>
      <c r="G11" s="125">
        <f t="shared" si="0"/>
        <v>4.765950216634101</v>
      </c>
      <c r="H11" s="72">
        <v>4804</v>
      </c>
      <c r="I11" s="125">
        <f t="shared" si="1"/>
        <v>20.406082745731034</v>
      </c>
      <c r="J11" s="72">
        <v>3250</v>
      </c>
      <c r="K11" s="125">
        <f t="shared" si="2"/>
        <v>13.80511426386883</v>
      </c>
      <c r="L11" s="72">
        <v>603</v>
      </c>
      <c r="M11" s="125">
        <f t="shared" si="3"/>
        <v>2.5613796618808937</v>
      </c>
      <c r="N11" s="72">
        <v>94</v>
      </c>
      <c r="O11" s="125">
        <f t="shared" si="4"/>
        <v>0.3992863817857446</v>
      </c>
      <c r="P11" s="72">
        <v>1980</v>
      </c>
      <c r="Q11" s="125">
        <f t="shared" si="5"/>
        <v>8.4105003822954707</v>
      </c>
      <c r="R11" s="72">
        <v>11689</v>
      </c>
      <c r="S11" s="125">
        <f t="shared" si="6"/>
        <v>49.651686347803924</v>
      </c>
      <c r="T11" s="72">
        <v>0</v>
      </c>
      <c r="U11" s="125">
        <f t="shared" si="7"/>
        <v>0</v>
      </c>
      <c r="V11" s="72">
        <v>23542</v>
      </c>
      <c r="W11" s="125">
        <f t="shared" si="8"/>
        <v>100</v>
      </c>
      <c r="Y11" s="192">
        <f t="shared" si="9"/>
        <v>1.3149016979445933</v>
      </c>
    </row>
    <row r="12" spans="1:25">
      <c r="B12" s="111" t="s">
        <v>90</v>
      </c>
      <c r="D12" s="75">
        <v>16484</v>
      </c>
      <c r="F12" s="72">
        <v>1933</v>
      </c>
      <c r="G12" s="125">
        <f t="shared" si="0"/>
        <v>8.0167551426675523</v>
      </c>
      <c r="H12" s="72">
        <v>6959</v>
      </c>
      <c r="I12" s="125">
        <f t="shared" si="1"/>
        <v>28.861147976111479</v>
      </c>
      <c r="J12" s="72">
        <v>5569</v>
      </c>
      <c r="K12" s="125">
        <f t="shared" si="2"/>
        <v>23.096383543463837</v>
      </c>
      <c r="L12" s="72">
        <v>811</v>
      </c>
      <c r="M12" s="125">
        <f t="shared" si="3"/>
        <v>3.3634704711347045</v>
      </c>
      <c r="N12" s="72">
        <v>47</v>
      </c>
      <c r="O12" s="125">
        <f t="shared" si="4"/>
        <v>0.19492368944923688</v>
      </c>
      <c r="P12" s="72">
        <v>1810</v>
      </c>
      <c r="Q12" s="125">
        <f t="shared" si="5"/>
        <v>7.5066357000663571</v>
      </c>
      <c r="R12" s="72">
        <v>6972</v>
      </c>
      <c r="S12" s="125">
        <f t="shared" si="6"/>
        <v>28.915063039150628</v>
      </c>
      <c r="T12" s="72">
        <v>11</v>
      </c>
      <c r="U12" s="125">
        <f t="shared" si="7"/>
        <v>4.5620437956204379E-2</v>
      </c>
      <c r="V12" s="72">
        <v>24112</v>
      </c>
      <c r="W12" s="125">
        <f t="shared" si="8"/>
        <v>100</v>
      </c>
      <c r="Y12" s="192">
        <f t="shared" si="9"/>
        <v>1.4627517592817276</v>
      </c>
    </row>
    <row r="13" spans="1:25">
      <c r="B13" s="111" t="s">
        <v>91</v>
      </c>
      <c r="D13" s="75">
        <v>15700</v>
      </c>
      <c r="F13" s="72">
        <v>2284</v>
      </c>
      <c r="G13" s="125">
        <f t="shared" si="0"/>
        <v>8.1330342199907424</v>
      </c>
      <c r="H13" s="72">
        <v>10740</v>
      </c>
      <c r="I13" s="125">
        <f t="shared" si="1"/>
        <v>38.243777374212158</v>
      </c>
      <c r="J13" s="72">
        <v>1004</v>
      </c>
      <c r="K13" s="125">
        <f t="shared" si="2"/>
        <v>3.5751166185948793</v>
      </c>
      <c r="L13" s="72">
        <v>222</v>
      </c>
      <c r="M13" s="125">
        <f t="shared" si="3"/>
        <v>0.79051383399209485</v>
      </c>
      <c r="N13" s="72">
        <v>4</v>
      </c>
      <c r="O13" s="125">
        <f t="shared" si="4"/>
        <v>1.4243492504362071E-2</v>
      </c>
      <c r="P13" s="72">
        <v>46</v>
      </c>
      <c r="Q13" s="125">
        <f t="shared" si="5"/>
        <v>0.16380016380016382</v>
      </c>
      <c r="R13" s="72">
        <v>13783</v>
      </c>
      <c r="S13" s="125">
        <f t="shared" si="6"/>
        <v>49.0795142969056</v>
      </c>
      <c r="T13" s="72">
        <v>0</v>
      </c>
      <c r="U13" s="125">
        <f t="shared" si="7"/>
        <v>0</v>
      </c>
      <c r="V13" s="72">
        <v>28083</v>
      </c>
      <c r="W13" s="125">
        <f t="shared" si="8"/>
        <v>100</v>
      </c>
      <c r="Y13" s="192">
        <f t="shared" si="9"/>
        <v>1.7887261146496816</v>
      </c>
    </row>
    <row r="14" spans="1:25">
      <c r="B14" s="111" t="s">
        <v>92</v>
      </c>
      <c r="D14" s="75">
        <v>17419</v>
      </c>
      <c r="F14" s="72">
        <v>616</v>
      </c>
      <c r="G14" s="125">
        <f t="shared" si="0"/>
        <v>2.8931053916964116</v>
      </c>
      <c r="H14" s="72">
        <v>4907</v>
      </c>
      <c r="I14" s="125">
        <f t="shared" si="1"/>
        <v>23.046214540672551</v>
      </c>
      <c r="J14" s="72">
        <v>311</v>
      </c>
      <c r="K14" s="125">
        <f t="shared" si="2"/>
        <v>1.4606424948337404</v>
      </c>
      <c r="L14" s="72">
        <v>1812</v>
      </c>
      <c r="M14" s="125">
        <f t="shared" si="3"/>
        <v>8.5102385872628226</v>
      </c>
      <c r="N14" s="72">
        <v>172</v>
      </c>
      <c r="O14" s="125">
        <f t="shared" si="4"/>
        <v>0.80781514183730974</v>
      </c>
      <c r="P14" s="72">
        <v>3980</v>
      </c>
      <c r="Q14" s="125">
        <f t="shared" si="5"/>
        <v>18.6924666541424</v>
      </c>
      <c r="R14" s="72">
        <v>9442</v>
      </c>
      <c r="S14" s="125">
        <f t="shared" si="6"/>
        <v>44.345294007138833</v>
      </c>
      <c r="T14" s="72">
        <v>52</v>
      </c>
      <c r="U14" s="125">
        <f t="shared" si="7"/>
        <v>0.24422318241593086</v>
      </c>
      <c r="V14" s="72">
        <v>21292</v>
      </c>
      <c r="W14" s="125">
        <f t="shared" si="8"/>
        <v>100</v>
      </c>
      <c r="Y14" s="192">
        <f t="shared" si="9"/>
        <v>1.222343418106665</v>
      </c>
    </row>
    <row r="15" spans="1:25">
      <c r="B15" s="111" t="s">
        <v>93</v>
      </c>
      <c r="D15" s="75">
        <v>5911</v>
      </c>
      <c r="F15" s="72">
        <v>1485</v>
      </c>
      <c r="G15" s="125">
        <f t="shared" si="0"/>
        <v>17.691208005718369</v>
      </c>
      <c r="H15" s="72">
        <v>1970</v>
      </c>
      <c r="I15" s="125">
        <f t="shared" si="1"/>
        <v>23.469144627114606</v>
      </c>
      <c r="J15" s="72">
        <v>402</v>
      </c>
      <c r="K15" s="125">
        <f t="shared" si="2"/>
        <v>4.7891350964974979</v>
      </c>
      <c r="L15" s="72">
        <v>610</v>
      </c>
      <c r="M15" s="125">
        <f t="shared" si="3"/>
        <v>7.2670955444365024</v>
      </c>
      <c r="N15" s="72">
        <v>42</v>
      </c>
      <c r="O15" s="125">
        <f t="shared" si="4"/>
        <v>0.50035739814152969</v>
      </c>
      <c r="P15" s="72">
        <v>48</v>
      </c>
      <c r="Q15" s="125">
        <f t="shared" si="5"/>
        <v>0.57183702644746248</v>
      </c>
      <c r="R15" s="72">
        <v>3837</v>
      </c>
      <c r="S15" s="125">
        <f t="shared" si="6"/>
        <v>45.711222301644035</v>
      </c>
      <c r="T15" s="72">
        <v>0</v>
      </c>
      <c r="U15" s="125">
        <f t="shared" si="7"/>
        <v>0</v>
      </c>
      <c r="V15" s="72">
        <v>8394</v>
      </c>
      <c r="W15" s="125">
        <f t="shared" si="8"/>
        <v>100</v>
      </c>
      <c r="Y15" s="192">
        <f t="shared" si="9"/>
        <v>1.4200642869226865</v>
      </c>
    </row>
    <row r="16" spans="1:25">
      <c r="B16" s="111" t="s">
        <v>94</v>
      </c>
      <c r="D16" s="75">
        <v>49848</v>
      </c>
      <c r="F16" s="72">
        <v>3529</v>
      </c>
      <c r="G16" s="125">
        <f t="shared" si="0"/>
        <v>4.911621433542102</v>
      </c>
      <c r="H16" s="72">
        <v>20771</v>
      </c>
      <c r="I16" s="125">
        <f t="shared" si="1"/>
        <v>28.908837856645793</v>
      </c>
      <c r="J16" s="72">
        <v>13390</v>
      </c>
      <c r="K16" s="125">
        <f t="shared" si="2"/>
        <v>18.636047320807236</v>
      </c>
      <c r="L16" s="72">
        <v>3543</v>
      </c>
      <c r="M16" s="125">
        <f t="shared" si="3"/>
        <v>4.9311064718162836</v>
      </c>
      <c r="N16" s="72">
        <v>3</v>
      </c>
      <c r="O16" s="125">
        <f t="shared" si="4"/>
        <v>4.1753653444676414E-3</v>
      </c>
      <c r="P16" s="72">
        <v>12627</v>
      </c>
      <c r="Q16" s="125">
        <f t="shared" si="5"/>
        <v>17.5741127348643</v>
      </c>
      <c r="R16" s="72">
        <v>16441</v>
      </c>
      <c r="S16" s="125">
        <f t="shared" si="6"/>
        <v>22.882393876130827</v>
      </c>
      <c r="T16" s="72">
        <v>1546</v>
      </c>
      <c r="U16" s="125">
        <f t="shared" si="7"/>
        <v>2.1517049408489908</v>
      </c>
      <c r="V16" s="72">
        <v>71850</v>
      </c>
      <c r="W16" s="125">
        <f t="shared" si="8"/>
        <v>100</v>
      </c>
      <c r="Y16" s="192">
        <f t="shared" si="9"/>
        <v>1.4413818006740491</v>
      </c>
    </row>
    <row r="17" spans="2:25">
      <c r="B17" s="111" t="s">
        <v>95</v>
      </c>
      <c r="D17" s="75">
        <v>29930</v>
      </c>
      <c r="F17" s="72">
        <v>7391</v>
      </c>
      <c r="G17" s="125">
        <f t="shared" si="0"/>
        <v>16.557270548175364</v>
      </c>
      <c r="H17" s="72">
        <v>18263</v>
      </c>
      <c r="I17" s="125">
        <f t="shared" si="1"/>
        <v>40.91265485337933</v>
      </c>
      <c r="J17" s="72">
        <v>7285</v>
      </c>
      <c r="K17" s="125">
        <f t="shared" si="2"/>
        <v>16.31981003158673</v>
      </c>
      <c r="L17" s="72">
        <v>996</v>
      </c>
      <c r="M17" s="125">
        <f t="shared" si="3"/>
        <v>2.2312327785120636</v>
      </c>
      <c r="N17" s="72">
        <v>1375</v>
      </c>
      <c r="O17" s="125">
        <f t="shared" si="4"/>
        <v>3.0802661349940634</v>
      </c>
      <c r="P17" s="72">
        <v>3576</v>
      </c>
      <c r="Q17" s="125">
        <f t="shared" si="5"/>
        <v>8.0109321445372874</v>
      </c>
      <c r="R17" s="72">
        <v>5752</v>
      </c>
      <c r="S17" s="125">
        <f t="shared" si="6"/>
        <v>12.885593315262438</v>
      </c>
      <c r="T17" s="72">
        <v>1</v>
      </c>
      <c r="U17" s="125">
        <f t="shared" si="7"/>
        <v>2.2401935527229552E-3</v>
      </c>
      <c r="V17" s="72">
        <v>44639</v>
      </c>
      <c r="W17" s="125">
        <f t="shared" si="8"/>
        <v>100</v>
      </c>
      <c r="Y17" s="192">
        <f t="shared" si="9"/>
        <v>1.4914467089876378</v>
      </c>
    </row>
    <row r="18" spans="2:25">
      <c r="B18" s="111" t="s">
        <v>96</v>
      </c>
      <c r="D18" s="75">
        <v>113919</v>
      </c>
      <c r="F18" s="72">
        <v>1</v>
      </c>
      <c r="G18" s="125">
        <f t="shared" si="0"/>
        <v>7.1828244302224518E-4</v>
      </c>
      <c r="H18" s="72">
        <v>25215</v>
      </c>
      <c r="I18" s="125">
        <f t="shared" si="1"/>
        <v>18.111491800805911</v>
      </c>
      <c r="J18" s="72">
        <v>12656</v>
      </c>
      <c r="K18" s="125">
        <f t="shared" si="2"/>
        <v>9.0905825988895348</v>
      </c>
      <c r="L18" s="72">
        <v>3216</v>
      </c>
      <c r="M18" s="125">
        <f t="shared" si="3"/>
        <v>2.3099963367595406</v>
      </c>
      <c r="N18" s="72">
        <v>3208</v>
      </c>
      <c r="O18" s="125">
        <f t="shared" si="4"/>
        <v>2.3042500772153627</v>
      </c>
      <c r="P18" s="72">
        <v>3862</v>
      </c>
      <c r="Q18" s="125">
        <f t="shared" si="5"/>
        <v>2.7740067949519109</v>
      </c>
      <c r="R18" s="72">
        <v>91056</v>
      </c>
      <c r="S18" s="125">
        <f t="shared" si="6"/>
        <v>65.403926131833558</v>
      </c>
      <c r="T18" s="72">
        <v>7</v>
      </c>
      <c r="U18" s="125">
        <f t="shared" si="7"/>
        <v>5.0279771011557161E-3</v>
      </c>
      <c r="V18" s="72">
        <v>139221</v>
      </c>
      <c r="W18" s="125">
        <f t="shared" si="8"/>
        <v>100</v>
      </c>
      <c r="Y18" s="192">
        <f t="shared" si="9"/>
        <v>1.2221051799963132</v>
      </c>
    </row>
    <row r="19" spans="2:25">
      <c r="B19" s="111" t="s">
        <v>97</v>
      </c>
      <c r="D19" s="75">
        <v>64175</v>
      </c>
      <c r="F19" s="72">
        <v>1377</v>
      </c>
      <c r="G19" s="125">
        <f t="shared" si="0"/>
        <v>1.4313929313929314</v>
      </c>
      <c r="H19" s="72">
        <v>29990</v>
      </c>
      <c r="I19" s="125">
        <f t="shared" si="1"/>
        <v>31.174636174636174</v>
      </c>
      <c r="J19" s="72">
        <v>3296</v>
      </c>
      <c r="K19" s="125">
        <f t="shared" si="2"/>
        <v>3.4261954261954259</v>
      </c>
      <c r="L19" s="72">
        <v>2328</v>
      </c>
      <c r="M19" s="125">
        <f t="shared" si="3"/>
        <v>2.4199584199584199</v>
      </c>
      <c r="N19" s="72">
        <v>858</v>
      </c>
      <c r="O19" s="125">
        <f t="shared" si="4"/>
        <v>0.891891891891892</v>
      </c>
      <c r="P19" s="72">
        <v>7417</v>
      </c>
      <c r="Q19" s="125">
        <f t="shared" si="5"/>
        <v>7.7099792099792106</v>
      </c>
      <c r="R19" s="72">
        <v>50765</v>
      </c>
      <c r="S19" s="125">
        <f t="shared" si="6"/>
        <v>52.770270270270267</v>
      </c>
      <c r="T19" s="72">
        <v>169</v>
      </c>
      <c r="U19" s="125">
        <f t="shared" si="7"/>
        <v>0.17567567567567569</v>
      </c>
      <c r="V19" s="72">
        <v>96200</v>
      </c>
      <c r="W19" s="125">
        <f t="shared" si="8"/>
        <v>100</v>
      </c>
      <c r="Y19" s="192">
        <f t="shared" si="9"/>
        <v>1.4990261005064278</v>
      </c>
    </row>
    <row r="20" spans="2:25">
      <c r="B20" s="111" t="s">
        <v>98</v>
      </c>
      <c r="D20" s="75">
        <v>12563</v>
      </c>
      <c r="F20" s="72">
        <v>1012</v>
      </c>
      <c r="G20" s="125">
        <f t="shared" si="0"/>
        <v>6.4070908515352967</v>
      </c>
      <c r="H20" s="72">
        <v>3532</v>
      </c>
      <c r="I20" s="125">
        <f t="shared" si="1"/>
        <v>22.361506805951251</v>
      </c>
      <c r="J20" s="72">
        <v>434</v>
      </c>
      <c r="K20" s="125">
        <f t="shared" si="2"/>
        <v>2.747704969927192</v>
      </c>
      <c r="L20" s="72">
        <v>783</v>
      </c>
      <c r="M20" s="125">
        <f t="shared" si="3"/>
        <v>4.9572649572649574</v>
      </c>
      <c r="N20" s="72">
        <v>42</v>
      </c>
      <c r="O20" s="125">
        <f t="shared" si="4"/>
        <v>0.26590693257359926</v>
      </c>
      <c r="P20" s="72">
        <v>7198</v>
      </c>
      <c r="Q20" s="125">
        <f t="shared" si="5"/>
        <v>45.571383349161124</v>
      </c>
      <c r="R20" s="72">
        <v>2794</v>
      </c>
      <c r="S20" s="125">
        <f t="shared" si="6"/>
        <v>17.689142133586579</v>
      </c>
      <c r="T20" s="72">
        <v>0</v>
      </c>
      <c r="U20" s="125">
        <f t="shared" si="7"/>
        <v>0</v>
      </c>
      <c r="V20" s="72">
        <v>15795</v>
      </c>
      <c r="W20" s="125">
        <f t="shared" si="8"/>
        <v>100</v>
      </c>
      <c r="Y20" s="192">
        <f t="shared" si="9"/>
        <v>1.2572633925017909</v>
      </c>
    </row>
    <row r="21" spans="2:25">
      <c r="B21" s="111" t="s">
        <v>99</v>
      </c>
      <c r="D21" s="75">
        <v>36891</v>
      </c>
      <c r="F21" s="72">
        <v>2263</v>
      </c>
      <c r="G21" s="125">
        <f t="shared" si="0"/>
        <v>5.1685547231865518</v>
      </c>
      <c r="H21" s="72">
        <v>5162</v>
      </c>
      <c r="I21" s="125">
        <f t="shared" si="1"/>
        <v>11.789694865704368</v>
      </c>
      <c r="J21" s="72">
        <v>5238</v>
      </c>
      <c r="K21" s="125">
        <f t="shared" si="2"/>
        <v>11.963274255435776</v>
      </c>
      <c r="L21" s="72">
        <v>3263</v>
      </c>
      <c r="M21" s="125">
        <f t="shared" si="3"/>
        <v>7.4524940617577196</v>
      </c>
      <c r="N21" s="72">
        <v>668</v>
      </c>
      <c r="O21" s="125">
        <f t="shared" si="4"/>
        <v>1.5256714781655401</v>
      </c>
      <c r="P21" s="72">
        <v>7416</v>
      </c>
      <c r="Q21" s="125">
        <f t="shared" si="5"/>
        <v>16.937694134843778</v>
      </c>
      <c r="R21" s="72">
        <v>19772</v>
      </c>
      <c r="S21" s="125">
        <f t="shared" si="6"/>
        <v>45.158048602229123</v>
      </c>
      <c r="T21" s="72">
        <v>2</v>
      </c>
      <c r="U21" s="125">
        <f t="shared" si="7"/>
        <v>4.5678786771423353E-3</v>
      </c>
      <c r="V21" s="72">
        <v>43784</v>
      </c>
      <c r="W21" s="125">
        <f t="shared" si="8"/>
        <v>100</v>
      </c>
      <c r="Y21" s="192">
        <f t="shared" si="9"/>
        <v>1.1868477406413489</v>
      </c>
    </row>
    <row r="22" spans="2:25">
      <c r="B22" s="111" t="s">
        <v>100</v>
      </c>
      <c r="D22" s="75">
        <v>67263</v>
      </c>
      <c r="F22" s="72">
        <v>1137</v>
      </c>
      <c r="G22" s="125">
        <f t="shared" si="0"/>
        <v>1.1997847351926303</v>
      </c>
      <c r="H22" s="72">
        <v>42304</v>
      </c>
      <c r="I22" s="125">
        <f t="shared" si="1"/>
        <v>44.64001181846001</v>
      </c>
      <c r="J22" s="72">
        <v>20311</v>
      </c>
      <c r="K22" s="125">
        <f t="shared" si="2"/>
        <v>21.432566188652167</v>
      </c>
      <c r="L22" s="72">
        <v>3280</v>
      </c>
      <c r="M22" s="125">
        <f t="shared" si="3"/>
        <v>3.4611204322179665</v>
      </c>
      <c r="N22" s="72">
        <v>1126</v>
      </c>
      <c r="O22" s="125">
        <f t="shared" si="4"/>
        <v>1.1881773191089726</v>
      </c>
      <c r="P22" s="72">
        <v>5767</v>
      </c>
      <c r="Q22" s="125">
        <f t="shared" si="5"/>
        <v>6.085451686768601</v>
      </c>
      <c r="R22" s="72">
        <v>20836</v>
      </c>
      <c r="S22" s="125">
        <f t="shared" si="6"/>
        <v>21.986556501735834</v>
      </c>
      <c r="T22" s="72">
        <v>6</v>
      </c>
      <c r="U22" s="125">
        <f t="shared" si="7"/>
        <v>6.3313178638133519E-3</v>
      </c>
      <c r="V22" s="72">
        <v>94767</v>
      </c>
      <c r="W22" s="125">
        <f t="shared" si="8"/>
        <v>100</v>
      </c>
      <c r="Y22" s="192">
        <f t="shared" si="9"/>
        <v>1.4089023683154185</v>
      </c>
    </row>
    <row r="23" spans="2:25">
      <c r="B23" s="111" t="s">
        <v>101</v>
      </c>
      <c r="D23" s="75">
        <v>18271</v>
      </c>
      <c r="F23" s="72">
        <v>359</v>
      </c>
      <c r="G23" s="125">
        <f t="shared" si="0"/>
        <v>1.4007569550119006</v>
      </c>
      <c r="H23" s="72">
        <v>8785</v>
      </c>
      <c r="I23" s="125">
        <f t="shared" si="1"/>
        <v>34.277576183229932</v>
      </c>
      <c r="J23" s="72">
        <v>1880</v>
      </c>
      <c r="K23" s="125">
        <f t="shared" si="2"/>
        <v>7.3354403215107888</v>
      </c>
      <c r="L23" s="72">
        <v>696</v>
      </c>
      <c r="M23" s="125">
        <f t="shared" si="3"/>
        <v>2.7156736509422919</v>
      </c>
      <c r="N23" s="72">
        <v>19</v>
      </c>
      <c r="O23" s="125">
        <f t="shared" si="4"/>
        <v>7.4134769206757975E-2</v>
      </c>
      <c r="P23" s="72">
        <v>173</v>
      </c>
      <c r="Q23" s="125">
        <f t="shared" si="5"/>
        <v>0.67501658277732257</v>
      </c>
      <c r="R23" s="72">
        <v>13715</v>
      </c>
      <c r="S23" s="125">
        <f t="shared" si="6"/>
        <v>53.513597877404507</v>
      </c>
      <c r="T23" s="72">
        <v>2</v>
      </c>
      <c r="U23" s="125">
        <f t="shared" si="7"/>
        <v>7.8036599165008389E-3</v>
      </c>
      <c r="V23" s="72">
        <v>25629</v>
      </c>
      <c r="W23" s="125">
        <f t="shared" si="8"/>
        <v>100</v>
      </c>
      <c r="Y23" s="192">
        <f t="shared" si="9"/>
        <v>1.4027146844726617</v>
      </c>
    </row>
    <row r="24" spans="2:25">
      <c r="B24" s="111" t="s">
        <v>102</v>
      </c>
      <c r="D24" s="75">
        <v>7648</v>
      </c>
      <c r="F24" s="72">
        <v>1507</v>
      </c>
      <c r="G24" s="125">
        <f t="shared" si="0"/>
        <v>12.333251493575579</v>
      </c>
      <c r="H24" s="72">
        <v>2715</v>
      </c>
      <c r="I24" s="125">
        <f t="shared" si="1"/>
        <v>22.21949423029708</v>
      </c>
      <c r="J24" s="72">
        <v>747</v>
      </c>
      <c r="K24" s="125">
        <f t="shared" si="2"/>
        <v>6.1134299042474831</v>
      </c>
      <c r="L24" s="72">
        <v>283</v>
      </c>
      <c r="M24" s="125">
        <f t="shared" si="3"/>
        <v>2.3160651444471725</v>
      </c>
      <c r="N24" s="72">
        <v>74</v>
      </c>
      <c r="O24" s="125">
        <f t="shared" si="4"/>
        <v>0.60561420738194616</v>
      </c>
      <c r="P24" s="72">
        <v>977</v>
      </c>
      <c r="Q24" s="125">
        <f t="shared" si="5"/>
        <v>7.9957443325967752</v>
      </c>
      <c r="R24" s="72">
        <v>5904</v>
      </c>
      <c r="S24" s="125">
        <f t="shared" si="6"/>
        <v>48.31819297814878</v>
      </c>
      <c r="T24" s="72">
        <v>12</v>
      </c>
      <c r="U24" s="125">
        <f t="shared" si="7"/>
        <v>9.8207709305180454E-2</v>
      </c>
      <c r="V24" s="72">
        <v>12219</v>
      </c>
      <c r="W24" s="125">
        <f t="shared" si="8"/>
        <v>100</v>
      </c>
      <c r="Y24" s="192">
        <f t="shared" si="9"/>
        <v>1.5976725941422594</v>
      </c>
    </row>
    <row r="25" spans="2:25">
      <c r="B25" s="111" t="s">
        <v>103</v>
      </c>
      <c r="D25" s="75">
        <v>33524</v>
      </c>
      <c r="F25" s="72">
        <v>395</v>
      </c>
      <c r="G25" s="125">
        <f t="shared" si="0"/>
        <v>0.8343542731612521</v>
      </c>
      <c r="H25" s="72">
        <v>14456</v>
      </c>
      <c r="I25" s="125">
        <f t="shared" si="1"/>
        <v>30.535254108402686</v>
      </c>
      <c r="J25" s="72">
        <v>3649</v>
      </c>
      <c r="K25" s="125">
        <f t="shared" si="2"/>
        <v>7.707743652570656</v>
      </c>
      <c r="L25" s="72">
        <v>2619</v>
      </c>
      <c r="M25" s="125">
        <f t="shared" si="3"/>
        <v>5.532085674453973</v>
      </c>
      <c r="N25" s="72">
        <v>2491</v>
      </c>
      <c r="O25" s="125">
        <f t="shared" si="4"/>
        <v>5.2617126441637447</v>
      </c>
      <c r="P25" s="72">
        <v>33</v>
      </c>
      <c r="Q25" s="125">
        <f t="shared" si="5"/>
        <v>6.9705546871699553E-2</v>
      </c>
      <c r="R25" s="72">
        <v>20795</v>
      </c>
      <c r="S25" s="125">
        <f t="shared" si="6"/>
        <v>43.925055975666425</v>
      </c>
      <c r="T25" s="72">
        <v>2904</v>
      </c>
      <c r="U25" s="125">
        <f t="shared" si="7"/>
        <v>6.1340881247095602</v>
      </c>
      <c r="V25" s="72">
        <v>47342</v>
      </c>
      <c r="W25" s="125">
        <f t="shared" si="8"/>
        <v>100</v>
      </c>
      <c r="Y25" s="192">
        <f t="shared" si="9"/>
        <v>1.4121823171459253</v>
      </c>
    </row>
    <row r="26" spans="2:25">
      <c r="B26" s="111" t="s">
        <v>104</v>
      </c>
      <c r="D26" s="75">
        <v>3401</v>
      </c>
      <c r="F26" s="72">
        <v>316</v>
      </c>
      <c r="G26" s="125">
        <f t="shared" si="0"/>
        <v>6.3036106124077396</v>
      </c>
      <c r="H26" s="72">
        <v>2518</v>
      </c>
      <c r="I26" s="125">
        <f t="shared" si="1"/>
        <v>50.229403550768005</v>
      </c>
      <c r="J26" s="72">
        <v>1712</v>
      </c>
      <c r="K26" s="125">
        <f t="shared" si="2"/>
        <v>34.151206862158389</v>
      </c>
      <c r="L26" s="72">
        <v>310</v>
      </c>
      <c r="M26" s="125">
        <f t="shared" si="3"/>
        <v>6.1839218033113905</v>
      </c>
      <c r="N26" s="72">
        <v>113</v>
      </c>
      <c r="O26" s="125">
        <f t="shared" si="4"/>
        <v>2.2541392379812488</v>
      </c>
      <c r="P26" s="72">
        <v>37</v>
      </c>
      <c r="Q26" s="125">
        <f t="shared" si="5"/>
        <v>0.73808098942748857</v>
      </c>
      <c r="R26" s="72">
        <v>7</v>
      </c>
      <c r="S26" s="125">
        <f t="shared" si="6"/>
        <v>0.13963694394574108</v>
      </c>
      <c r="T26" s="72">
        <v>0</v>
      </c>
      <c r="U26" s="125">
        <f t="shared" si="7"/>
        <v>0</v>
      </c>
      <c r="V26" s="72">
        <v>5013</v>
      </c>
      <c r="W26" s="125">
        <f t="shared" si="8"/>
        <v>100</v>
      </c>
      <c r="Y26" s="192">
        <f t="shared" si="9"/>
        <v>1.4739782416936196</v>
      </c>
    </row>
    <row r="27" spans="2:25">
      <c r="B27" s="111" t="s">
        <v>105</v>
      </c>
      <c r="D27" s="75">
        <v>650</v>
      </c>
      <c r="F27" s="72">
        <v>1</v>
      </c>
      <c r="G27" s="125">
        <f t="shared" si="0"/>
        <v>0.14326647564469913</v>
      </c>
      <c r="H27" s="72">
        <v>77</v>
      </c>
      <c r="I27" s="125">
        <f t="shared" si="1"/>
        <v>11.031518624641834</v>
      </c>
      <c r="J27" s="72">
        <v>274</v>
      </c>
      <c r="K27" s="125">
        <f t="shared" si="2"/>
        <v>39.255014326647562</v>
      </c>
      <c r="L27" s="72">
        <v>16</v>
      </c>
      <c r="M27" s="125">
        <f t="shared" si="3"/>
        <v>2.2922636103151861</v>
      </c>
      <c r="N27" s="72">
        <v>0</v>
      </c>
      <c r="O27" s="125">
        <f t="shared" si="4"/>
        <v>0</v>
      </c>
      <c r="P27" s="72">
        <v>0</v>
      </c>
      <c r="Q27" s="125">
        <f t="shared" si="5"/>
        <v>0</v>
      </c>
      <c r="R27" s="72">
        <v>330</v>
      </c>
      <c r="S27" s="125">
        <f t="shared" si="6"/>
        <v>47.277936962750715</v>
      </c>
      <c r="T27" s="72">
        <v>0</v>
      </c>
      <c r="U27" s="125">
        <f t="shared" si="7"/>
        <v>0</v>
      </c>
      <c r="V27" s="72">
        <v>698</v>
      </c>
      <c r="W27" s="125">
        <f t="shared" si="8"/>
        <v>100</v>
      </c>
      <c r="Y27" s="192">
        <f t="shared" si="9"/>
        <v>1.0738461538461539</v>
      </c>
    </row>
    <row r="28" spans="2:25">
      <c r="B28" s="115" t="s">
        <v>106</v>
      </c>
      <c r="D28" s="90">
        <v>592</v>
      </c>
      <c r="F28" s="87">
        <v>280</v>
      </c>
      <c r="G28" s="126">
        <f t="shared" si="0"/>
        <v>28.254288597376387</v>
      </c>
      <c r="H28" s="87">
        <v>246</v>
      </c>
      <c r="I28" s="126">
        <f t="shared" si="1"/>
        <v>24.8234106962664</v>
      </c>
      <c r="J28" s="87">
        <v>225</v>
      </c>
      <c r="K28" s="126">
        <f t="shared" si="2"/>
        <v>22.704339051463169</v>
      </c>
      <c r="L28" s="87">
        <v>9</v>
      </c>
      <c r="M28" s="126">
        <f t="shared" si="3"/>
        <v>0.90817356205852673</v>
      </c>
      <c r="N28" s="87">
        <v>0</v>
      </c>
      <c r="O28" s="126">
        <f t="shared" si="4"/>
        <v>0</v>
      </c>
      <c r="P28" s="87">
        <v>1</v>
      </c>
      <c r="Q28" s="126">
        <f t="shared" si="5"/>
        <v>0.10090817356205853</v>
      </c>
      <c r="R28" s="87">
        <v>230</v>
      </c>
      <c r="S28" s="126">
        <f t="shared" si="6"/>
        <v>23.208879919273461</v>
      </c>
      <c r="T28" s="87">
        <v>0</v>
      </c>
      <c r="U28" s="126">
        <f t="shared" si="7"/>
        <v>0</v>
      </c>
      <c r="V28" s="87">
        <v>991</v>
      </c>
      <c r="W28" s="126">
        <f t="shared" si="8"/>
        <v>100</v>
      </c>
      <c r="Y28" s="193">
        <f t="shared" si="9"/>
        <v>1.6739864864864864</v>
      </c>
    </row>
    <row r="29" spans="2:25" ht="8" customHeight="1"/>
    <row r="30" spans="2:25">
      <c r="B30" s="119" t="s">
        <v>49</v>
      </c>
      <c r="D30" s="63">
        <v>625935</v>
      </c>
      <c r="F30" s="60">
        <v>27406</v>
      </c>
      <c r="G30" s="137">
        <f>IFERROR(F30/V30*100,"-")</f>
        <v>3.0710237268687122</v>
      </c>
      <c r="H30" s="60">
        <v>282176</v>
      </c>
      <c r="I30" s="137">
        <f>IFERROR(H30/V30*100,"-")</f>
        <v>31.619688796355021</v>
      </c>
      <c r="J30" s="60">
        <v>165786</v>
      </c>
      <c r="K30" s="137">
        <f>IFERROR(J30/V30*100,"-")</f>
        <v>18.577418798170338</v>
      </c>
      <c r="L30" s="60">
        <v>26248</v>
      </c>
      <c r="M30" s="137">
        <f>IFERROR(L30/V30*100,"-")</f>
        <v>2.9412621609446821</v>
      </c>
      <c r="N30" s="60">
        <v>10415</v>
      </c>
      <c r="O30" s="137">
        <f>IFERROR(N30/V30*100,"-")</f>
        <v>1.1670696969764882</v>
      </c>
      <c r="P30" s="60">
        <v>57017</v>
      </c>
      <c r="Q30" s="137">
        <f>IFERROR(P30/V30*100,"-")</f>
        <v>6.3891323007689325</v>
      </c>
      <c r="R30" s="60">
        <v>318646</v>
      </c>
      <c r="S30" s="137">
        <f>IFERROR(R30/V30*100,"-")</f>
        <v>35.706393726622188</v>
      </c>
      <c r="T30" s="60">
        <v>4712</v>
      </c>
      <c r="U30" s="137">
        <f>IFERROR(T30/V30*100,"-")</f>
        <v>0.52801079329363543</v>
      </c>
      <c r="V30" s="60">
        <v>892406</v>
      </c>
      <c r="W30" s="137">
        <f>IFERROR(V30/V30*100,"-")</f>
        <v>100</v>
      </c>
      <c r="Y30" s="106">
        <f>IFERROR(V30/D30,"-")</f>
        <v>1.4257167277752483</v>
      </c>
    </row>
  </sheetData>
  <mergeCells count="14">
    <mergeCell ref="H7:I7"/>
    <mergeCell ref="J7:K7"/>
    <mergeCell ref="A3:W3"/>
    <mergeCell ref="B4:W4"/>
    <mergeCell ref="F6:W6"/>
    <mergeCell ref="D6:D7"/>
    <mergeCell ref="B6:B8"/>
    <mergeCell ref="F7:G7"/>
    <mergeCell ref="V7:W7"/>
    <mergeCell ref="L7:M7"/>
    <mergeCell ref="R7:S7"/>
    <mergeCell ref="P7:Q7"/>
    <mergeCell ref="N7:O7"/>
    <mergeCell ref="T7:U7"/>
  </mergeCells>
  <printOptions horizontalCentered="1" verticalCentered="1"/>
  <pageMargins left="0.27777777777777779" right="0.27777777777777779" top="0.27777777777777779" bottom="0.27777777777777779" header="0.1388888888888889" footer="0.1388888888888889"/>
  <pageSetup paperSize="9" scale="65" orientation="landscape"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A1:Y30"/>
  <sheetViews>
    <sheetView showGridLines="0" workbookViewId="0"/>
  </sheetViews>
  <sheetFormatPr baseColWidth="10" defaultColWidth="8.7265625" defaultRowHeight="14.5"/>
  <cols>
    <col min="1" max="1" width="0.6328125" customWidth="1"/>
    <col min="2" max="2" width="27.1796875" customWidth="1"/>
    <col min="3" max="3" width="0.6328125" customWidth="1"/>
    <col min="4" max="4" width="9" customWidth="1"/>
    <col min="5" max="5" width="0.6328125" customWidth="1"/>
    <col min="6" max="23" width="9" customWidth="1"/>
    <col min="24" max="24" width="0.6328125" customWidth="1"/>
    <col min="25" max="25" width="15.1796875" customWidth="1"/>
  </cols>
  <sheetData>
    <row r="1" spans="1:25" ht="12" customHeight="1"/>
    <row r="2" spans="1:25" ht="52.5" customHeight="1"/>
    <row r="3" spans="1:25" ht="23.5" customHeight="1">
      <c r="A3" s="201" t="s">
        <v>396</v>
      </c>
      <c r="B3" s="202"/>
      <c r="C3" s="202"/>
      <c r="D3" s="202"/>
      <c r="E3" s="202"/>
      <c r="F3" s="202"/>
      <c r="G3" s="202"/>
      <c r="H3" s="202"/>
      <c r="I3" s="202"/>
      <c r="J3" s="202"/>
      <c r="K3" s="202"/>
      <c r="L3" s="202"/>
      <c r="M3" s="202"/>
      <c r="N3" s="202"/>
      <c r="O3" s="202"/>
      <c r="P3" s="202"/>
      <c r="Q3" s="202"/>
      <c r="R3" s="202"/>
      <c r="S3" s="202"/>
      <c r="T3" s="202"/>
      <c r="U3" s="202"/>
      <c r="V3" s="202"/>
      <c r="W3" s="202"/>
    </row>
    <row r="4" spans="1:25" ht="18" customHeight="1">
      <c r="B4" s="203" t="s">
        <v>113</v>
      </c>
      <c r="C4" s="202"/>
      <c r="D4" s="202"/>
      <c r="E4" s="202"/>
      <c r="F4" s="202"/>
      <c r="G4" s="202"/>
      <c r="H4" s="202"/>
      <c r="I4" s="202"/>
      <c r="J4" s="202"/>
      <c r="K4" s="202"/>
      <c r="L4" s="202"/>
      <c r="M4" s="202"/>
      <c r="N4" s="202"/>
      <c r="O4" s="202"/>
      <c r="P4" s="202"/>
      <c r="Q4" s="202"/>
      <c r="R4" s="202"/>
      <c r="S4" s="202"/>
      <c r="T4" s="202"/>
      <c r="U4" s="202"/>
      <c r="V4" s="202"/>
      <c r="W4" s="202"/>
    </row>
    <row r="5" spans="1:25" ht="9.5" customHeight="1"/>
    <row r="6" spans="1:25" ht="17" customHeight="1">
      <c r="B6" s="222" t="s">
        <v>114</v>
      </c>
      <c r="D6" s="278" t="s">
        <v>392</v>
      </c>
      <c r="F6" s="268" t="s">
        <v>393</v>
      </c>
      <c r="G6" s="265"/>
      <c r="H6" s="265"/>
      <c r="I6" s="265"/>
      <c r="J6" s="265"/>
      <c r="K6" s="265"/>
      <c r="L6" s="265"/>
      <c r="M6" s="265"/>
      <c r="N6" s="265"/>
      <c r="O6" s="265"/>
      <c r="P6" s="265"/>
      <c r="Q6" s="265"/>
      <c r="R6" s="265"/>
      <c r="S6" s="265"/>
      <c r="T6" s="265"/>
      <c r="U6" s="265"/>
      <c r="V6" s="265"/>
      <c r="W6" s="229"/>
    </row>
    <row r="7" spans="1:25" ht="60" customHeight="1">
      <c r="B7" s="223"/>
      <c r="D7" s="224"/>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59" t="s">
        <v>394</v>
      </c>
    </row>
    <row r="8" spans="1:25" ht="14" customHeight="1">
      <c r="B8" s="224"/>
      <c r="D8" s="50" t="s">
        <v>119</v>
      </c>
      <c r="F8" s="39" t="s">
        <v>119</v>
      </c>
      <c r="G8" s="14" t="s">
        <v>58</v>
      </c>
      <c r="H8" s="14" t="s">
        <v>119</v>
      </c>
      <c r="I8" s="14" t="s">
        <v>58</v>
      </c>
      <c r="J8" s="14" t="s">
        <v>119</v>
      </c>
      <c r="K8" s="14" t="s">
        <v>58</v>
      </c>
      <c r="L8" s="14" t="s">
        <v>119</v>
      </c>
      <c r="M8" s="14" t="s">
        <v>58</v>
      </c>
      <c r="N8" s="14" t="s">
        <v>119</v>
      </c>
      <c r="O8" s="14" t="s">
        <v>58</v>
      </c>
      <c r="P8" s="14" t="s">
        <v>119</v>
      </c>
      <c r="Q8" s="14" t="s">
        <v>58</v>
      </c>
      <c r="R8" s="14" t="s">
        <v>119</v>
      </c>
      <c r="S8" s="14" t="s">
        <v>58</v>
      </c>
      <c r="T8" s="14" t="s">
        <v>119</v>
      </c>
      <c r="U8" s="14" t="s">
        <v>58</v>
      </c>
      <c r="V8" s="14" t="s">
        <v>119</v>
      </c>
      <c r="W8" s="15" t="s">
        <v>58</v>
      </c>
      <c r="Y8" s="50" t="s">
        <v>119</v>
      </c>
    </row>
    <row r="9" spans="1:25" ht="8" customHeight="1"/>
    <row r="10" spans="1:25">
      <c r="B10" s="107" t="s">
        <v>88</v>
      </c>
      <c r="D10" s="98">
        <v>146008</v>
      </c>
      <c r="F10" s="95">
        <v>10</v>
      </c>
      <c r="G10" s="124">
        <f t="shared" ref="G10:G28" si="0">IFERROR(F10/V10*100,"-")</f>
        <v>4.5044030539852708E-3</v>
      </c>
      <c r="H10" s="95">
        <v>75745</v>
      </c>
      <c r="I10" s="124">
        <f t="shared" ref="I10:I28" si="1">IFERROR(H10/V10*100,"-")</f>
        <v>34.118600932411432</v>
      </c>
      <c r="J10" s="95">
        <v>81638</v>
      </c>
      <c r="K10" s="124">
        <f t="shared" ref="K10:K28" si="2">IFERROR(J10/V10*100,"-")</f>
        <v>36.773045652124949</v>
      </c>
      <c r="L10" s="95">
        <v>7807</v>
      </c>
      <c r="M10" s="124">
        <f t="shared" ref="M10:M28" si="3">IFERROR(L10/V10*100,"-")</f>
        <v>3.5165874642463004</v>
      </c>
      <c r="N10" s="95">
        <v>13850</v>
      </c>
      <c r="O10" s="124">
        <f t="shared" ref="O10:O28" si="4">IFERROR(N10/V10*100,"-")</f>
        <v>6.2385982297696003</v>
      </c>
      <c r="P10" s="95">
        <v>1614</v>
      </c>
      <c r="Q10" s="124">
        <f t="shared" ref="Q10:Q28" si="5">IFERROR(P10/V10*100,"-")</f>
        <v>0.72701065291322264</v>
      </c>
      <c r="R10" s="95">
        <v>41338</v>
      </c>
      <c r="S10" s="124">
        <f t="shared" ref="S10:S28" si="6">IFERROR(R10/V10*100,"-")</f>
        <v>18.620301344564311</v>
      </c>
      <c r="T10" s="95">
        <v>3</v>
      </c>
      <c r="U10" s="124">
        <f t="shared" ref="U10:U28" si="7">IFERROR(T10/V10*100,"-")</f>
        <v>1.3513209161955812E-3</v>
      </c>
      <c r="V10" s="95">
        <v>222005</v>
      </c>
      <c r="W10" s="124">
        <f t="shared" ref="W10:W28" si="8">IFERROR(V10/V10*100,"-")</f>
        <v>100</v>
      </c>
      <c r="Y10" s="191">
        <f t="shared" ref="Y10:Y28" si="9">IFERROR(V10/D10,"-")</f>
        <v>1.5204988767738754</v>
      </c>
    </row>
    <row r="11" spans="1:25">
      <c r="B11" s="111" t="s">
        <v>89</v>
      </c>
      <c r="D11" s="75">
        <v>18098</v>
      </c>
      <c r="F11" s="72">
        <v>1447</v>
      </c>
      <c r="G11" s="125">
        <f t="shared" si="0"/>
        <v>6.1729448402371911</v>
      </c>
      <c r="H11" s="72">
        <v>3961</v>
      </c>
      <c r="I11" s="125">
        <f t="shared" si="1"/>
        <v>16.897743270338296</v>
      </c>
      <c r="J11" s="72">
        <v>1807</v>
      </c>
      <c r="K11" s="125">
        <f t="shared" si="2"/>
        <v>7.7087154984855593</v>
      </c>
      <c r="L11" s="72">
        <v>653</v>
      </c>
      <c r="M11" s="125">
        <f t="shared" si="3"/>
        <v>2.7857173328782903</v>
      </c>
      <c r="N11" s="72">
        <v>1026</v>
      </c>
      <c r="O11" s="125">
        <f t="shared" si="4"/>
        <v>4.3769463760078491</v>
      </c>
      <c r="P11" s="72">
        <v>4249</v>
      </c>
      <c r="Q11" s="125">
        <f t="shared" si="5"/>
        <v>18.126359796936992</v>
      </c>
      <c r="R11" s="72">
        <v>10298</v>
      </c>
      <c r="S11" s="125">
        <f t="shared" si="6"/>
        <v>43.93157288511582</v>
      </c>
      <c r="T11" s="72">
        <v>0</v>
      </c>
      <c r="U11" s="125">
        <f t="shared" si="7"/>
        <v>0</v>
      </c>
      <c r="V11" s="72">
        <v>23441</v>
      </c>
      <c r="W11" s="125">
        <f t="shared" si="8"/>
        <v>100</v>
      </c>
      <c r="Y11" s="192">
        <f t="shared" si="9"/>
        <v>1.2952259918223008</v>
      </c>
    </row>
    <row r="12" spans="1:25">
      <c r="B12" s="111" t="s">
        <v>90</v>
      </c>
      <c r="D12" s="75">
        <v>11301</v>
      </c>
      <c r="F12" s="72">
        <v>2022</v>
      </c>
      <c r="G12" s="125">
        <f t="shared" si="0"/>
        <v>12.602056715487691</v>
      </c>
      <c r="H12" s="72">
        <v>2851</v>
      </c>
      <c r="I12" s="125">
        <f t="shared" si="1"/>
        <v>17.76877531941415</v>
      </c>
      <c r="J12" s="72">
        <v>2003</v>
      </c>
      <c r="K12" s="125">
        <f t="shared" si="2"/>
        <v>12.483639763166094</v>
      </c>
      <c r="L12" s="72">
        <v>843</v>
      </c>
      <c r="M12" s="125">
        <f t="shared" si="3"/>
        <v>5.2539732003739479</v>
      </c>
      <c r="N12" s="72">
        <v>1574</v>
      </c>
      <c r="O12" s="125">
        <f t="shared" si="4"/>
        <v>9.8099096291679651</v>
      </c>
      <c r="P12" s="72">
        <v>1949</v>
      </c>
      <c r="Q12" s="125">
        <f t="shared" si="5"/>
        <v>12.147086319725771</v>
      </c>
      <c r="R12" s="72">
        <v>4795</v>
      </c>
      <c r="S12" s="125">
        <f t="shared" si="6"/>
        <v>29.884699283265814</v>
      </c>
      <c r="T12" s="72">
        <v>8</v>
      </c>
      <c r="U12" s="125">
        <f t="shared" si="7"/>
        <v>4.9859769398566532E-2</v>
      </c>
      <c r="V12" s="72">
        <v>16045</v>
      </c>
      <c r="W12" s="125">
        <f t="shared" si="8"/>
        <v>100</v>
      </c>
      <c r="Y12" s="192">
        <f t="shared" si="9"/>
        <v>1.4197858596584374</v>
      </c>
    </row>
    <row r="13" spans="1:25">
      <c r="B13" s="111" t="s">
        <v>91</v>
      </c>
      <c r="D13" s="75">
        <v>11300</v>
      </c>
      <c r="F13" s="72">
        <v>960</v>
      </c>
      <c r="G13" s="125">
        <f t="shared" si="0"/>
        <v>4.9792531120331951</v>
      </c>
      <c r="H13" s="72">
        <v>6201</v>
      </c>
      <c r="I13" s="125">
        <f t="shared" si="1"/>
        <v>32.162863070539423</v>
      </c>
      <c r="J13" s="72">
        <v>941</v>
      </c>
      <c r="K13" s="125">
        <f t="shared" si="2"/>
        <v>4.8807053941908718</v>
      </c>
      <c r="L13" s="72">
        <v>994</v>
      </c>
      <c r="M13" s="125">
        <f t="shared" si="3"/>
        <v>5.1556016597510368</v>
      </c>
      <c r="N13" s="72">
        <v>866</v>
      </c>
      <c r="O13" s="125">
        <f t="shared" si="4"/>
        <v>4.491701244813278</v>
      </c>
      <c r="P13" s="72">
        <v>360</v>
      </c>
      <c r="Q13" s="125">
        <f t="shared" si="5"/>
        <v>1.8672199170124482</v>
      </c>
      <c r="R13" s="72">
        <v>8958</v>
      </c>
      <c r="S13" s="125">
        <f t="shared" si="6"/>
        <v>46.462655601659755</v>
      </c>
      <c r="T13" s="72">
        <v>0</v>
      </c>
      <c r="U13" s="125">
        <f t="shared" si="7"/>
        <v>0</v>
      </c>
      <c r="V13" s="72">
        <v>19280</v>
      </c>
      <c r="W13" s="125">
        <f t="shared" si="8"/>
        <v>100</v>
      </c>
      <c r="Y13" s="192">
        <f t="shared" si="9"/>
        <v>1.7061946902654868</v>
      </c>
    </row>
    <row r="14" spans="1:25">
      <c r="B14" s="111" t="s">
        <v>92</v>
      </c>
      <c r="D14" s="75">
        <v>22996</v>
      </c>
      <c r="F14" s="72">
        <v>684</v>
      </c>
      <c r="G14" s="125">
        <f t="shared" si="0"/>
        <v>2.4439045305130769</v>
      </c>
      <c r="H14" s="72">
        <v>5425</v>
      </c>
      <c r="I14" s="125">
        <f t="shared" si="1"/>
        <v>19.383307131627841</v>
      </c>
      <c r="J14" s="72">
        <v>330</v>
      </c>
      <c r="K14" s="125">
        <f t="shared" si="2"/>
        <v>1.1790767471773618</v>
      </c>
      <c r="L14" s="72">
        <v>1910</v>
      </c>
      <c r="M14" s="125">
        <f t="shared" si="3"/>
        <v>6.8243532942689731</v>
      </c>
      <c r="N14" s="72">
        <v>1968</v>
      </c>
      <c r="O14" s="125">
        <f t="shared" si="4"/>
        <v>7.0315849649849937</v>
      </c>
      <c r="P14" s="72">
        <v>4939</v>
      </c>
      <c r="Q14" s="125">
        <f t="shared" si="5"/>
        <v>17.64684864942118</v>
      </c>
      <c r="R14" s="72">
        <v>12578</v>
      </c>
      <c r="S14" s="125">
        <f t="shared" si="6"/>
        <v>44.94068886665714</v>
      </c>
      <c r="T14" s="72">
        <v>154</v>
      </c>
      <c r="U14" s="125">
        <f t="shared" si="7"/>
        <v>0.55023581534943555</v>
      </c>
      <c r="V14" s="72">
        <v>27988</v>
      </c>
      <c r="W14" s="125">
        <f t="shared" si="8"/>
        <v>100</v>
      </c>
      <c r="Y14" s="192">
        <f t="shared" si="9"/>
        <v>1.2170812315185249</v>
      </c>
    </row>
    <row r="15" spans="1:25">
      <c r="B15" s="111" t="s">
        <v>93</v>
      </c>
      <c r="D15" s="75">
        <v>8366</v>
      </c>
      <c r="F15" s="72">
        <v>3873</v>
      </c>
      <c r="G15" s="125">
        <f t="shared" si="0"/>
        <v>28.21241258741259</v>
      </c>
      <c r="H15" s="72">
        <v>1715</v>
      </c>
      <c r="I15" s="125">
        <f t="shared" si="1"/>
        <v>12.492715617715618</v>
      </c>
      <c r="J15" s="72">
        <v>555</v>
      </c>
      <c r="K15" s="125">
        <f t="shared" si="2"/>
        <v>4.0428321678321684</v>
      </c>
      <c r="L15" s="72">
        <v>859</v>
      </c>
      <c r="M15" s="125">
        <f t="shared" si="3"/>
        <v>6.2572843822843822</v>
      </c>
      <c r="N15" s="72">
        <v>2749</v>
      </c>
      <c r="O15" s="125">
        <f t="shared" si="4"/>
        <v>20.024766899766899</v>
      </c>
      <c r="P15" s="72">
        <v>350</v>
      </c>
      <c r="Q15" s="125">
        <f t="shared" si="5"/>
        <v>2.5495337995337994</v>
      </c>
      <c r="R15" s="72">
        <v>3627</v>
      </c>
      <c r="S15" s="125">
        <f t="shared" si="6"/>
        <v>26.420454545454547</v>
      </c>
      <c r="T15" s="72">
        <v>0</v>
      </c>
      <c r="U15" s="125">
        <f t="shared" si="7"/>
        <v>0</v>
      </c>
      <c r="V15" s="72">
        <v>13728</v>
      </c>
      <c r="W15" s="125">
        <f t="shared" si="8"/>
        <v>100</v>
      </c>
      <c r="Y15" s="192">
        <f t="shared" si="9"/>
        <v>1.6409275639493186</v>
      </c>
    </row>
    <row r="16" spans="1:25">
      <c r="B16" s="111" t="s">
        <v>94</v>
      </c>
      <c r="D16" s="75">
        <v>41789</v>
      </c>
      <c r="F16" s="72">
        <v>4711</v>
      </c>
      <c r="G16" s="125">
        <f t="shared" si="0"/>
        <v>7.9272396849969713</v>
      </c>
      <c r="H16" s="72">
        <v>10786</v>
      </c>
      <c r="I16" s="125">
        <f t="shared" si="1"/>
        <v>18.14969374705526</v>
      </c>
      <c r="J16" s="72">
        <v>7120</v>
      </c>
      <c r="K16" s="125">
        <f t="shared" si="2"/>
        <v>11.980884431581073</v>
      </c>
      <c r="L16" s="72">
        <v>2451</v>
      </c>
      <c r="M16" s="125">
        <f t="shared" si="3"/>
        <v>4.1243185030625291</v>
      </c>
      <c r="N16" s="72">
        <v>3506</v>
      </c>
      <c r="O16" s="125">
        <f t="shared" si="4"/>
        <v>5.8995759574611295</v>
      </c>
      <c r="P16" s="72">
        <v>14946</v>
      </c>
      <c r="Q16" s="125">
        <f t="shared" si="5"/>
        <v>25.149761055394766</v>
      </c>
      <c r="R16" s="72">
        <v>14864</v>
      </c>
      <c r="S16" s="125">
        <f t="shared" si="6"/>
        <v>25.011778959413071</v>
      </c>
      <c r="T16" s="72">
        <v>1044</v>
      </c>
      <c r="U16" s="125">
        <f t="shared" si="7"/>
        <v>1.7567476610352022</v>
      </c>
      <c r="V16" s="72">
        <v>59428</v>
      </c>
      <c r="W16" s="125">
        <f t="shared" si="8"/>
        <v>100</v>
      </c>
      <c r="Y16" s="192">
        <f t="shared" si="9"/>
        <v>1.4220967240182822</v>
      </c>
    </row>
    <row r="17" spans="2:25">
      <c r="B17" s="111" t="s">
        <v>95</v>
      </c>
      <c r="D17" s="75">
        <v>26361</v>
      </c>
      <c r="F17" s="72">
        <v>5058</v>
      </c>
      <c r="G17" s="125">
        <f t="shared" si="0"/>
        <v>12.764990914597213</v>
      </c>
      <c r="H17" s="72">
        <v>10611</v>
      </c>
      <c r="I17" s="125">
        <f t="shared" si="1"/>
        <v>26.77922471229558</v>
      </c>
      <c r="J17" s="72">
        <v>4476</v>
      </c>
      <c r="K17" s="125">
        <f t="shared" si="2"/>
        <v>11.296184130829801</v>
      </c>
      <c r="L17" s="72">
        <v>1671</v>
      </c>
      <c r="M17" s="125">
        <f t="shared" si="3"/>
        <v>4.2171411265899454</v>
      </c>
      <c r="N17" s="72">
        <v>3482</v>
      </c>
      <c r="O17" s="125">
        <f t="shared" si="4"/>
        <v>8.7876034726428429</v>
      </c>
      <c r="P17" s="72">
        <v>4619</v>
      </c>
      <c r="Q17" s="125">
        <f t="shared" si="5"/>
        <v>11.657076519281244</v>
      </c>
      <c r="R17" s="72">
        <v>9702</v>
      </c>
      <c r="S17" s="125">
        <f t="shared" si="6"/>
        <v>24.485160508782556</v>
      </c>
      <c r="T17" s="72">
        <v>5</v>
      </c>
      <c r="U17" s="125">
        <f t="shared" si="7"/>
        <v>1.2618614980819705E-2</v>
      </c>
      <c r="V17" s="72">
        <v>39624</v>
      </c>
      <c r="W17" s="125">
        <f t="shared" si="8"/>
        <v>100</v>
      </c>
      <c r="Y17" s="192">
        <f t="shared" si="9"/>
        <v>1.5031296233071583</v>
      </c>
    </row>
    <row r="18" spans="2:25">
      <c r="B18" s="111" t="s">
        <v>96</v>
      </c>
      <c r="D18" s="75">
        <v>100022</v>
      </c>
      <c r="F18" s="72">
        <v>4</v>
      </c>
      <c r="G18" s="125">
        <f t="shared" si="0"/>
        <v>3.1633807049593903E-3</v>
      </c>
      <c r="H18" s="72">
        <v>14945</v>
      </c>
      <c r="I18" s="125">
        <f t="shared" si="1"/>
        <v>11.81918115890452</v>
      </c>
      <c r="J18" s="72">
        <v>13588</v>
      </c>
      <c r="K18" s="125">
        <f t="shared" si="2"/>
        <v>10.746004254747048</v>
      </c>
      <c r="L18" s="72">
        <v>7735</v>
      </c>
      <c r="M18" s="125">
        <f t="shared" si="3"/>
        <v>6.1171874382152209</v>
      </c>
      <c r="N18" s="72">
        <v>21180</v>
      </c>
      <c r="O18" s="125">
        <f t="shared" si="4"/>
        <v>16.750100832759969</v>
      </c>
      <c r="P18" s="72">
        <v>12358</v>
      </c>
      <c r="Q18" s="125">
        <f t="shared" si="5"/>
        <v>9.773264687972036</v>
      </c>
      <c r="R18" s="72">
        <v>56620</v>
      </c>
      <c r="S18" s="125">
        <f t="shared" si="6"/>
        <v>44.777653878700171</v>
      </c>
      <c r="T18" s="72">
        <v>17</v>
      </c>
      <c r="U18" s="125">
        <f t="shared" si="7"/>
        <v>1.3444367996077409E-2</v>
      </c>
      <c r="V18" s="72">
        <v>126447</v>
      </c>
      <c r="W18" s="125">
        <f t="shared" si="8"/>
        <v>100</v>
      </c>
      <c r="Y18" s="192">
        <f t="shared" si="9"/>
        <v>1.2641918777868868</v>
      </c>
    </row>
    <row r="19" spans="2:25">
      <c r="B19" s="111" t="s">
        <v>97</v>
      </c>
      <c r="D19" s="75">
        <v>69672</v>
      </c>
      <c r="F19" s="72">
        <v>398</v>
      </c>
      <c r="G19" s="125">
        <f t="shared" si="0"/>
        <v>0.38002482574238516</v>
      </c>
      <c r="H19" s="72">
        <v>30833</v>
      </c>
      <c r="I19" s="125">
        <f t="shared" si="1"/>
        <v>29.440465960087849</v>
      </c>
      <c r="J19" s="72">
        <v>2582</v>
      </c>
      <c r="K19" s="125">
        <f t="shared" si="2"/>
        <v>2.4653871860975842</v>
      </c>
      <c r="L19" s="72">
        <v>4493</v>
      </c>
      <c r="M19" s="125">
        <f t="shared" si="3"/>
        <v>4.2900792514083834</v>
      </c>
      <c r="N19" s="72">
        <v>6232</v>
      </c>
      <c r="O19" s="125">
        <f t="shared" si="4"/>
        <v>5.9505394824787547</v>
      </c>
      <c r="P19" s="72">
        <v>10274</v>
      </c>
      <c r="Q19" s="125">
        <f t="shared" si="5"/>
        <v>9.8099875871288074</v>
      </c>
      <c r="R19" s="72">
        <v>49371</v>
      </c>
      <c r="S19" s="125">
        <f t="shared" si="6"/>
        <v>47.141220280721861</v>
      </c>
      <c r="T19" s="72">
        <v>547</v>
      </c>
      <c r="U19" s="125">
        <f t="shared" si="7"/>
        <v>0.52229542633438364</v>
      </c>
      <c r="V19" s="72">
        <v>104730</v>
      </c>
      <c r="W19" s="125">
        <f t="shared" si="8"/>
        <v>100</v>
      </c>
      <c r="Y19" s="192">
        <f t="shared" si="9"/>
        <v>1.5031863589390286</v>
      </c>
    </row>
    <row r="20" spans="2:25">
      <c r="B20" s="111" t="s">
        <v>98</v>
      </c>
      <c r="D20" s="75">
        <v>12686</v>
      </c>
      <c r="F20" s="72">
        <v>478</v>
      </c>
      <c r="G20" s="125">
        <f t="shared" si="0"/>
        <v>3.1368946055912854</v>
      </c>
      <c r="H20" s="72">
        <v>2159</v>
      </c>
      <c r="I20" s="125">
        <f t="shared" si="1"/>
        <v>14.168526053287833</v>
      </c>
      <c r="J20" s="72">
        <v>284</v>
      </c>
      <c r="K20" s="125">
        <f t="shared" si="2"/>
        <v>1.8637616485103032</v>
      </c>
      <c r="L20" s="72">
        <v>970</v>
      </c>
      <c r="M20" s="125">
        <f t="shared" si="3"/>
        <v>6.3656647854049089</v>
      </c>
      <c r="N20" s="72">
        <v>1766</v>
      </c>
      <c r="O20" s="125">
        <f t="shared" si="4"/>
        <v>11.589447434046463</v>
      </c>
      <c r="P20" s="72">
        <v>6721</v>
      </c>
      <c r="Q20" s="125">
        <f t="shared" si="5"/>
        <v>44.106838167738552</v>
      </c>
      <c r="R20" s="72">
        <v>2860</v>
      </c>
      <c r="S20" s="125">
        <f t="shared" si="6"/>
        <v>18.76886730542066</v>
      </c>
      <c r="T20" s="72">
        <v>0</v>
      </c>
      <c r="U20" s="125">
        <f t="shared" si="7"/>
        <v>0</v>
      </c>
      <c r="V20" s="72">
        <v>15238</v>
      </c>
      <c r="W20" s="125">
        <f t="shared" si="8"/>
        <v>100</v>
      </c>
      <c r="Y20" s="192">
        <f t="shared" si="9"/>
        <v>1.2011666403909822</v>
      </c>
    </row>
    <row r="21" spans="2:25">
      <c r="B21" s="111" t="s">
        <v>99</v>
      </c>
      <c r="D21" s="75">
        <v>32646</v>
      </c>
      <c r="F21" s="72">
        <v>1995</v>
      </c>
      <c r="G21" s="125">
        <f t="shared" si="0"/>
        <v>5.1335494827852397</v>
      </c>
      <c r="H21" s="72">
        <v>4645</v>
      </c>
      <c r="I21" s="125">
        <f t="shared" si="1"/>
        <v>11.952550048890947</v>
      </c>
      <c r="J21" s="72">
        <v>6244</v>
      </c>
      <c r="K21" s="125">
        <f t="shared" si="2"/>
        <v>16.067109258401523</v>
      </c>
      <c r="L21" s="72">
        <v>2717</v>
      </c>
      <c r="M21" s="125">
        <f t="shared" si="3"/>
        <v>6.9914054860789454</v>
      </c>
      <c r="N21" s="72">
        <v>2553</v>
      </c>
      <c r="O21" s="125">
        <f t="shared" si="4"/>
        <v>6.5693994133086315</v>
      </c>
      <c r="P21" s="72">
        <v>6938</v>
      </c>
      <c r="Q21" s="125">
        <f t="shared" si="5"/>
        <v>17.852915444392981</v>
      </c>
      <c r="R21" s="72">
        <v>13716</v>
      </c>
      <c r="S21" s="125">
        <f t="shared" si="6"/>
        <v>35.294117647058826</v>
      </c>
      <c r="T21" s="72">
        <v>54</v>
      </c>
      <c r="U21" s="125">
        <f t="shared" si="7"/>
        <v>0.13895321908290875</v>
      </c>
      <c r="V21" s="72">
        <v>38862</v>
      </c>
      <c r="W21" s="125">
        <f t="shared" si="8"/>
        <v>100</v>
      </c>
      <c r="Y21" s="192">
        <f t="shared" si="9"/>
        <v>1.1904061753354163</v>
      </c>
    </row>
    <row r="22" spans="2:25">
      <c r="B22" s="111" t="s">
        <v>100</v>
      </c>
      <c r="D22" s="75">
        <v>85644</v>
      </c>
      <c r="F22" s="72">
        <v>3040</v>
      </c>
      <c r="G22" s="125">
        <f t="shared" si="0"/>
        <v>2.409390281597489</v>
      </c>
      <c r="H22" s="72">
        <v>41998</v>
      </c>
      <c r="I22" s="125">
        <f t="shared" si="1"/>
        <v>33.286043765306367</v>
      </c>
      <c r="J22" s="72">
        <v>26655</v>
      </c>
      <c r="K22" s="125">
        <f t="shared" si="2"/>
        <v>21.125755906572721</v>
      </c>
      <c r="L22" s="72">
        <v>8260</v>
      </c>
      <c r="M22" s="125">
        <f t="shared" si="3"/>
        <v>6.5465670151300195</v>
      </c>
      <c r="N22" s="72">
        <v>7948</v>
      </c>
      <c r="O22" s="125">
        <f t="shared" si="4"/>
        <v>6.2992874862292254</v>
      </c>
      <c r="P22" s="72">
        <v>12124</v>
      </c>
      <c r="Q22" s="125">
        <f t="shared" si="5"/>
        <v>9.6090288730552498</v>
      </c>
      <c r="R22" s="72">
        <v>26125</v>
      </c>
      <c r="S22" s="125">
        <f t="shared" si="6"/>
        <v>20.705697732478423</v>
      </c>
      <c r="T22" s="72">
        <v>23</v>
      </c>
      <c r="U22" s="125">
        <f t="shared" si="7"/>
        <v>1.822893963050732E-2</v>
      </c>
      <c r="V22" s="72">
        <v>126173</v>
      </c>
      <c r="W22" s="125">
        <f t="shared" si="8"/>
        <v>100</v>
      </c>
      <c r="Y22" s="192">
        <f t="shared" si="9"/>
        <v>1.4732263789640838</v>
      </c>
    </row>
    <row r="23" spans="2:25">
      <c r="B23" s="111" t="s">
        <v>101</v>
      </c>
      <c r="D23" s="75">
        <v>19048</v>
      </c>
      <c r="F23" s="72">
        <v>1562</v>
      </c>
      <c r="G23" s="125">
        <f t="shared" si="0"/>
        <v>6.327729390318007</v>
      </c>
      <c r="H23" s="72">
        <v>5535</v>
      </c>
      <c r="I23" s="125">
        <f t="shared" si="1"/>
        <v>22.422523799878469</v>
      </c>
      <c r="J23" s="72">
        <v>1155</v>
      </c>
      <c r="K23" s="125">
        <f t="shared" si="2"/>
        <v>4.6789548308689488</v>
      </c>
      <c r="L23" s="72">
        <v>2020</v>
      </c>
      <c r="M23" s="125">
        <f t="shared" si="3"/>
        <v>8.1831071500911481</v>
      </c>
      <c r="N23" s="72">
        <v>2537</v>
      </c>
      <c r="O23" s="125">
        <f t="shared" si="4"/>
        <v>10.27749645533725</v>
      </c>
      <c r="P23" s="72">
        <v>444</v>
      </c>
      <c r="Q23" s="125">
        <f t="shared" si="5"/>
        <v>1.7986631557626087</v>
      </c>
      <c r="R23" s="72">
        <v>11431</v>
      </c>
      <c r="S23" s="125">
        <f t="shared" si="6"/>
        <v>46.30747417459996</v>
      </c>
      <c r="T23" s="72">
        <v>1</v>
      </c>
      <c r="U23" s="125">
        <f t="shared" si="7"/>
        <v>4.0510431436094792E-3</v>
      </c>
      <c r="V23" s="72">
        <v>24685</v>
      </c>
      <c r="W23" s="125">
        <f t="shared" si="8"/>
        <v>100</v>
      </c>
      <c r="Y23" s="192">
        <f t="shared" si="9"/>
        <v>1.2959365812683747</v>
      </c>
    </row>
    <row r="24" spans="2:25">
      <c r="B24" s="111" t="s">
        <v>102</v>
      </c>
      <c r="D24" s="75">
        <v>6516</v>
      </c>
      <c r="F24" s="72">
        <v>698</v>
      </c>
      <c r="G24" s="125">
        <f t="shared" si="0"/>
        <v>7.9553225438796451</v>
      </c>
      <c r="H24" s="72">
        <v>1214</v>
      </c>
      <c r="I24" s="125">
        <f t="shared" si="1"/>
        <v>13.836334625028494</v>
      </c>
      <c r="J24" s="72">
        <v>329</v>
      </c>
      <c r="K24" s="125">
        <f t="shared" si="2"/>
        <v>3.7497150672441304</v>
      </c>
      <c r="L24" s="72">
        <v>367</v>
      </c>
      <c r="M24" s="125">
        <f t="shared" si="3"/>
        <v>4.1828128561659446</v>
      </c>
      <c r="N24" s="72">
        <v>1694</v>
      </c>
      <c r="O24" s="125">
        <f t="shared" si="4"/>
        <v>19.307043537725097</v>
      </c>
      <c r="P24" s="72">
        <v>1386</v>
      </c>
      <c r="Q24" s="125">
        <f t="shared" si="5"/>
        <v>15.796671985411443</v>
      </c>
      <c r="R24" s="72">
        <v>3071</v>
      </c>
      <c r="S24" s="125">
        <f t="shared" si="6"/>
        <v>35.001139731023478</v>
      </c>
      <c r="T24" s="72">
        <v>15</v>
      </c>
      <c r="U24" s="125">
        <f t="shared" si="7"/>
        <v>0.17095965352176887</v>
      </c>
      <c r="V24" s="72">
        <v>8774</v>
      </c>
      <c r="W24" s="125">
        <f t="shared" si="8"/>
        <v>100</v>
      </c>
      <c r="Y24" s="192">
        <f t="shared" si="9"/>
        <v>1.3465316144874155</v>
      </c>
    </row>
    <row r="25" spans="2:25">
      <c r="B25" s="111" t="s">
        <v>103</v>
      </c>
      <c r="D25" s="75">
        <v>24439</v>
      </c>
      <c r="F25" s="72">
        <v>492</v>
      </c>
      <c r="G25" s="125">
        <f t="shared" si="0"/>
        <v>1.3437115936091766</v>
      </c>
      <c r="H25" s="72">
        <v>9358</v>
      </c>
      <c r="I25" s="125">
        <f t="shared" si="1"/>
        <v>25.557831489826572</v>
      </c>
      <c r="J25" s="72">
        <v>2230</v>
      </c>
      <c r="K25" s="125">
        <f t="shared" si="2"/>
        <v>6.090400109244845</v>
      </c>
      <c r="L25" s="72">
        <v>3318</v>
      </c>
      <c r="M25" s="125">
        <f t="shared" si="3"/>
        <v>9.0618598934862771</v>
      </c>
      <c r="N25" s="72">
        <v>5166</v>
      </c>
      <c r="O25" s="125">
        <f t="shared" si="4"/>
        <v>14.108971732896352</v>
      </c>
      <c r="P25" s="72">
        <v>686</v>
      </c>
      <c r="Q25" s="125">
        <f t="shared" si="5"/>
        <v>1.8735490919022257</v>
      </c>
      <c r="R25" s="72">
        <v>12535</v>
      </c>
      <c r="S25" s="125">
        <f t="shared" si="6"/>
        <v>34.234603304656567</v>
      </c>
      <c r="T25" s="72">
        <v>2830</v>
      </c>
      <c r="U25" s="125">
        <f t="shared" si="7"/>
        <v>7.7290727843779869</v>
      </c>
      <c r="V25" s="72">
        <v>36615</v>
      </c>
      <c r="W25" s="125">
        <f t="shared" si="8"/>
        <v>100</v>
      </c>
      <c r="Y25" s="192">
        <f t="shared" si="9"/>
        <v>1.4982200581038505</v>
      </c>
    </row>
    <row r="26" spans="2:25">
      <c r="B26" s="111" t="s">
        <v>104</v>
      </c>
      <c r="D26" s="75">
        <v>4278</v>
      </c>
      <c r="F26" s="72">
        <v>498</v>
      </c>
      <c r="G26" s="125">
        <f t="shared" si="0"/>
        <v>7.7909887359198997</v>
      </c>
      <c r="H26" s="72">
        <v>1363</v>
      </c>
      <c r="I26" s="125">
        <f t="shared" si="1"/>
        <v>21.323529411764707</v>
      </c>
      <c r="J26" s="72">
        <v>1289</v>
      </c>
      <c r="K26" s="125">
        <f t="shared" si="2"/>
        <v>20.165832290362953</v>
      </c>
      <c r="L26" s="72">
        <v>569</v>
      </c>
      <c r="M26" s="125">
        <f t="shared" si="3"/>
        <v>8.9017521902377972</v>
      </c>
      <c r="N26" s="72">
        <v>1366</v>
      </c>
      <c r="O26" s="125">
        <f t="shared" si="4"/>
        <v>21.370463078848562</v>
      </c>
      <c r="P26" s="72">
        <v>559</v>
      </c>
      <c r="Q26" s="125">
        <f t="shared" si="5"/>
        <v>8.7453066332916141</v>
      </c>
      <c r="R26" s="72">
        <v>748</v>
      </c>
      <c r="S26" s="125">
        <f t="shared" si="6"/>
        <v>11.702127659574469</v>
      </c>
      <c r="T26" s="72">
        <v>0</v>
      </c>
      <c r="U26" s="125">
        <f t="shared" si="7"/>
        <v>0</v>
      </c>
      <c r="V26" s="72">
        <v>6392</v>
      </c>
      <c r="W26" s="125">
        <f t="shared" si="8"/>
        <v>100</v>
      </c>
      <c r="Y26" s="192">
        <f t="shared" si="9"/>
        <v>1.4941561477325853</v>
      </c>
    </row>
    <row r="27" spans="2:25">
      <c r="B27" s="111" t="s">
        <v>105</v>
      </c>
      <c r="D27" s="75">
        <v>588</v>
      </c>
      <c r="F27" s="72">
        <v>0</v>
      </c>
      <c r="G27" s="125">
        <f t="shared" si="0"/>
        <v>0</v>
      </c>
      <c r="H27" s="72">
        <v>43</v>
      </c>
      <c r="I27" s="125">
        <f t="shared" si="1"/>
        <v>6.935483870967742</v>
      </c>
      <c r="J27" s="72">
        <v>193</v>
      </c>
      <c r="K27" s="125">
        <f t="shared" si="2"/>
        <v>31.129032258064516</v>
      </c>
      <c r="L27" s="72">
        <v>10</v>
      </c>
      <c r="M27" s="125">
        <f t="shared" si="3"/>
        <v>1.6129032258064515</v>
      </c>
      <c r="N27" s="72">
        <v>48</v>
      </c>
      <c r="O27" s="125">
        <f t="shared" si="4"/>
        <v>7.741935483870968</v>
      </c>
      <c r="P27" s="72">
        <v>0</v>
      </c>
      <c r="Q27" s="125">
        <f t="shared" si="5"/>
        <v>0</v>
      </c>
      <c r="R27" s="72">
        <v>326</v>
      </c>
      <c r="S27" s="125">
        <f t="shared" si="6"/>
        <v>52.58064516129032</v>
      </c>
      <c r="T27" s="72">
        <v>0</v>
      </c>
      <c r="U27" s="125">
        <f t="shared" si="7"/>
        <v>0</v>
      </c>
      <c r="V27" s="72">
        <v>620</v>
      </c>
      <c r="W27" s="125">
        <f t="shared" si="8"/>
        <v>100</v>
      </c>
      <c r="Y27" s="192">
        <f t="shared" si="9"/>
        <v>1.0544217687074831</v>
      </c>
    </row>
    <row r="28" spans="2:25">
      <c r="B28" s="115" t="s">
        <v>106</v>
      </c>
      <c r="D28" s="90">
        <v>892</v>
      </c>
      <c r="F28" s="87">
        <v>246</v>
      </c>
      <c r="G28" s="126">
        <f t="shared" si="0"/>
        <v>19.084561675717609</v>
      </c>
      <c r="H28" s="87">
        <v>246</v>
      </c>
      <c r="I28" s="126">
        <f t="shared" si="1"/>
        <v>19.084561675717609</v>
      </c>
      <c r="J28" s="87">
        <v>265</v>
      </c>
      <c r="K28" s="126">
        <f t="shared" si="2"/>
        <v>20.558572536850271</v>
      </c>
      <c r="L28" s="87">
        <v>14</v>
      </c>
      <c r="M28" s="126">
        <f t="shared" si="3"/>
        <v>1.0861132660977502</v>
      </c>
      <c r="N28" s="87">
        <v>49</v>
      </c>
      <c r="O28" s="126">
        <f t="shared" si="4"/>
        <v>3.801396431342126</v>
      </c>
      <c r="P28" s="87">
        <v>4</v>
      </c>
      <c r="Q28" s="126">
        <f t="shared" si="5"/>
        <v>0.3103180760279286</v>
      </c>
      <c r="R28" s="87">
        <v>465</v>
      </c>
      <c r="S28" s="126">
        <f t="shared" si="6"/>
        <v>36.074476338246704</v>
      </c>
      <c r="T28" s="87">
        <v>0</v>
      </c>
      <c r="U28" s="126">
        <f t="shared" si="7"/>
        <v>0</v>
      </c>
      <c r="V28" s="87">
        <v>1289</v>
      </c>
      <c r="W28" s="126">
        <f t="shared" si="8"/>
        <v>100</v>
      </c>
      <c r="Y28" s="193">
        <f t="shared" si="9"/>
        <v>1.445067264573991</v>
      </c>
    </row>
    <row r="29" spans="2:25" ht="8" customHeight="1"/>
    <row r="30" spans="2:25">
      <c r="B30" s="119" t="s">
        <v>49</v>
      </c>
      <c r="D30" s="63">
        <v>642650</v>
      </c>
      <c r="F30" s="60">
        <v>28176</v>
      </c>
      <c r="G30" s="137">
        <f>IFERROR(F30/V30*100,"-")</f>
        <v>3.0916296891253112</v>
      </c>
      <c r="H30" s="60">
        <v>229634</v>
      </c>
      <c r="I30" s="137">
        <f>IFERROR(H30/V30*100,"-")</f>
        <v>25.196738076114482</v>
      </c>
      <c r="J30" s="60">
        <v>153684</v>
      </c>
      <c r="K30" s="137">
        <f>IFERROR(J30/V30*100,"-")</f>
        <v>16.863075565855134</v>
      </c>
      <c r="L30" s="60">
        <v>47661</v>
      </c>
      <c r="M30" s="137">
        <f>IFERROR(L30/V30*100,"-")</f>
        <v>5.229633823587502</v>
      </c>
      <c r="N30" s="60">
        <v>79560</v>
      </c>
      <c r="O30" s="137">
        <f>IFERROR(N30/V30*100,"-")</f>
        <v>8.7297720778964276</v>
      </c>
      <c r="P30" s="60">
        <v>84520</v>
      </c>
      <c r="Q30" s="137">
        <f>IFERROR(P30/V30*100,"-")</f>
        <v>9.2740112622398954</v>
      </c>
      <c r="R30" s="60">
        <v>283428</v>
      </c>
      <c r="S30" s="137">
        <f>IFERROR(R30/V30*100,"-")</f>
        <v>31.099319262117003</v>
      </c>
      <c r="T30" s="60">
        <v>4701</v>
      </c>
      <c r="U30" s="137">
        <f>IFERROR(T30/V30*100,"-")</f>
        <v>0.51582024306424212</v>
      </c>
      <c r="V30" s="60">
        <v>911364</v>
      </c>
      <c r="W30" s="137">
        <f>IFERROR(V30/V30*100,"-")</f>
        <v>100</v>
      </c>
      <c r="Y30" s="106">
        <f>IFERROR(V30/D30,"-")</f>
        <v>1.4181342877149303</v>
      </c>
    </row>
  </sheetData>
  <mergeCells count="14">
    <mergeCell ref="H7:I7"/>
    <mergeCell ref="J7:K7"/>
    <mergeCell ref="A3:W3"/>
    <mergeCell ref="B4:W4"/>
    <mergeCell ref="F6:W6"/>
    <mergeCell ref="D6:D7"/>
    <mergeCell ref="B6:B8"/>
    <mergeCell ref="F7:G7"/>
    <mergeCell ref="V7:W7"/>
    <mergeCell ref="L7:M7"/>
    <mergeCell ref="R7:S7"/>
    <mergeCell ref="P7:Q7"/>
    <mergeCell ref="N7:O7"/>
    <mergeCell ref="T7:U7"/>
  </mergeCells>
  <printOptions horizontalCentered="1" verticalCentered="1"/>
  <pageMargins left="0.27777777777777779" right="0.27777777777777779" top="0.27777777777777779" bottom="0.27777777777777779" header="0.1388888888888889" footer="0.1388888888888889"/>
  <pageSetup paperSize="9" scale="65" orientation="landscape"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Y30"/>
  <sheetViews>
    <sheetView showGridLines="0" workbookViewId="0"/>
  </sheetViews>
  <sheetFormatPr baseColWidth="10" defaultColWidth="8.7265625" defaultRowHeight="14.5"/>
  <cols>
    <col min="1" max="1" width="0.6328125" customWidth="1"/>
    <col min="2" max="2" width="27.1796875" customWidth="1"/>
    <col min="3" max="3" width="0.6328125" customWidth="1"/>
    <col min="4" max="4" width="9" customWidth="1"/>
    <col min="5" max="5" width="0.6328125" customWidth="1"/>
    <col min="6" max="23" width="9" customWidth="1"/>
    <col min="24" max="24" width="0.6328125" customWidth="1"/>
    <col min="25" max="25" width="15.1796875" customWidth="1"/>
  </cols>
  <sheetData>
    <row r="1" spans="1:25" ht="12" customHeight="1"/>
    <row r="2" spans="1:25" ht="52.5" customHeight="1"/>
    <row r="3" spans="1:25" ht="23.5" customHeight="1">
      <c r="A3" s="201" t="s">
        <v>397</v>
      </c>
      <c r="B3" s="202"/>
      <c r="C3" s="202"/>
      <c r="D3" s="202"/>
      <c r="E3" s="202"/>
      <c r="F3" s="202"/>
      <c r="G3" s="202"/>
      <c r="H3" s="202"/>
      <c r="I3" s="202"/>
      <c r="J3" s="202"/>
      <c r="K3" s="202"/>
      <c r="L3" s="202"/>
      <c r="M3" s="202"/>
      <c r="N3" s="202"/>
      <c r="O3" s="202"/>
      <c r="P3" s="202"/>
      <c r="Q3" s="202"/>
      <c r="R3" s="202"/>
      <c r="S3" s="202"/>
      <c r="T3" s="202"/>
      <c r="U3" s="202"/>
      <c r="V3" s="202"/>
      <c r="W3" s="202"/>
    </row>
    <row r="4" spans="1:25" ht="18" customHeight="1">
      <c r="B4" s="203" t="s">
        <v>113</v>
      </c>
      <c r="C4" s="202"/>
      <c r="D4" s="202"/>
      <c r="E4" s="202"/>
      <c r="F4" s="202"/>
      <c r="G4" s="202"/>
      <c r="H4" s="202"/>
      <c r="I4" s="202"/>
      <c r="J4" s="202"/>
      <c r="K4" s="202"/>
      <c r="L4" s="202"/>
      <c r="M4" s="202"/>
      <c r="N4" s="202"/>
      <c r="O4" s="202"/>
      <c r="P4" s="202"/>
      <c r="Q4" s="202"/>
      <c r="R4" s="202"/>
      <c r="S4" s="202"/>
      <c r="T4" s="202"/>
      <c r="U4" s="202"/>
      <c r="V4" s="202"/>
      <c r="W4" s="202"/>
    </row>
    <row r="5" spans="1:25" ht="9.5" customHeight="1"/>
    <row r="6" spans="1:25" ht="17" customHeight="1">
      <c r="B6" s="222" t="s">
        <v>114</v>
      </c>
      <c r="D6" s="278" t="s">
        <v>392</v>
      </c>
      <c r="F6" s="268" t="s">
        <v>393</v>
      </c>
      <c r="G6" s="265"/>
      <c r="H6" s="265"/>
      <c r="I6" s="265"/>
      <c r="J6" s="265"/>
      <c r="K6" s="265"/>
      <c r="L6" s="265"/>
      <c r="M6" s="265"/>
      <c r="N6" s="265"/>
      <c r="O6" s="265"/>
      <c r="P6" s="265"/>
      <c r="Q6" s="265"/>
      <c r="R6" s="265"/>
      <c r="S6" s="265"/>
      <c r="T6" s="265"/>
      <c r="U6" s="265"/>
      <c r="V6" s="265"/>
      <c r="W6" s="229"/>
    </row>
    <row r="7" spans="1:25" ht="60" customHeight="1">
      <c r="B7" s="223"/>
      <c r="D7" s="224"/>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59" t="s">
        <v>394</v>
      </c>
    </row>
    <row r="8" spans="1:25" ht="14" customHeight="1">
      <c r="B8" s="224"/>
      <c r="D8" s="50" t="s">
        <v>119</v>
      </c>
      <c r="F8" s="39" t="s">
        <v>119</v>
      </c>
      <c r="G8" s="14" t="s">
        <v>58</v>
      </c>
      <c r="H8" s="14" t="s">
        <v>119</v>
      </c>
      <c r="I8" s="14" t="s">
        <v>58</v>
      </c>
      <c r="J8" s="14" t="s">
        <v>119</v>
      </c>
      <c r="K8" s="14" t="s">
        <v>58</v>
      </c>
      <c r="L8" s="14" t="s">
        <v>119</v>
      </c>
      <c r="M8" s="14" t="s">
        <v>58</v>
      </c>
      <c r="N8" s="14" t="s">
        <v>119</v>
      </c>
      <c r="O8" s="14" t="s">
        <v>58</v>
      </c>
      <c r="P8" s="14" t="s">
        <v>119</v>
      </c>
      <c r="Q8" s="14" t="s">
        <v>58</v>
      </c>
      <c r="R8" s="14" t="s">
        <v>119</v>
      </c>
      <c r="S8" s="14" t="s">
        <v>58</v>
      </c>
      <c r="T8" s="14" t="s">
        <v>119</v>
      </c>
      <c r="U8" s="14" t="s">
        <v>58</v>
      </c>
      <c r="V8" s="14" t="s">
        <v>119</v>
      </c>
      <c r="W8" s="15" t="s">
        <v>58</v>
      </c>
      <c r="Y8" s="50" t="s">
        <v>119</v>
      </c>
    </row>
    <row r="9" spans="1:25" ht="8" customHeight="1"/>
    <row r="10" spans="1:25">
      <c r="B10" s="107" t="s">
        <v>88</v>
      </c>
      <c r="D10" s="98">
        <v>85785</v>
      </c>
      <c r="F10" s="95">
        <v>1</v>
      </c>
      <c r="G10" s="124">
        <f t="shared" ref="G10:G28" si="0">IFERROR(F10/V10*100,"-")</f>
        <v>8.2773234446909243E-4</v>
      </c>
      <c r="H10" s="95">
        <v>35520</v>
      </c>
      <c r="I10" s="124">
        <f t="shared" ref="I10:I28" si="1">IFERROR(H10/V10*100,"-")</f>
        <v>29.401052875542167</v>
      </c>
      <c r="J10" s="95">
        <v>38158</v>
      </c>
      <c r="K10" s="124">
        <f t="shared" ref="K10:K28" si="2">IFERROR(J10/V10*100,"-")</f>
        <v>31.584610800251628</v>
      </c>
      <c r="L10" s="95">
        <v>5973</v>
      </c>
      <c r="M10" s="124">
        <f t="shared" ref="M10:M28" si="3">IFERROR(L10/V10*100,"-")</f>
        <v>4.9440452935138897</v>
      </c>
      <c r="N10" s="95">
        <v>12682</v>
      </c>
      <c r="O10" s="124">
        <f t="shared" ref="O10:O28" si="4">IFERROR(N10/V10*100,"-")</f>
        <v>10.497301592557031</v>
      </c>
      <c r="P10" s="95">
        <v>1600</v>
      </c>
      <c r="Q10" s="124">
        <f t="shared" ref="Q10:Q28" si="5">IFERROR(P10/V10*100,"-")</f>
        <v>1.3243717511505479</v>
      </c>
      <c r="R10" s="95">
        <v>26869</v>
      </c>
      <c r="S10" s="124">
        <f t="shared" ref="S10:S28" si="6">IFERROR(R10/V10*100,"-")</f>
        <v>22.240340363540046</v>
      </c>
      <c r="T10" s="95">
        <v>9</v>
      </c>
      <c r="U10" s="124">
        <f t="shared" ref="U10:U28" si="7">IFERROR(T10/V10*100,"-")</f>
        <v>7.4495911002218319E-3</v>
      </c>
      <c r="V10" s="95">
        <v>120812</v>
      </c>
      <c r="W10" s="124">
        <f t="shared" ref="W10:W28" si="8">IFERROR(V10/V10*100,"-")</f>
        <v>100</v>
      </c>
      <c r="Y10" s="191">
        <f t="shared" ref="Y10:Y28" si="9">IFERROR(V10/D10,"-")</f>
        <v>1.4083114763653319</v>
      </c>
    </row>
    <row r="11" spans="1:25">
      <c r="B11" s="111" t="s">
        <v>89</v>
      </c>
      <c r="D11" s="75">
        <v>14982</v>
      </c>
      <c r="F11" s="72">
        <v>2516</v>
      </c>
      <c r="G11" s="125">
        <f t="shared" si="0"/>
        <v>12.819075762979567</v>
      </c>
      <c r="H11" s="72">
        <v>2134</v>
      </c>
      <c r="I11" s="125">
        <f t="shared" si="1"/>
        <v>10.872777296581241</v>
      </c>
      <c r="J11" s="72">
        <v>718</v>
      </c>
      <c r="K11" s="125">
        <f t="shared" si="2"/>
        <v>3.6582259132827226</v>
      </c>
      <c r="L11" s="72">
        <v>535</v>
      </c>
      <c r="M11" s="125">
        <f t="shared" si="3"/>
        <v>2.72583685739033</v>
      </c>
      <c r="N11" s="72">
        <v>2775</v>
      </c>
      <c r="O11" s="125">
        <f t="shared" si="4"/>
        <v>14.138686503286287</v>
      </c>
      <c r="P11" s="72">
        <v>4998</v>
      </c>
      <c r="Q11" s="125">
        <f t="shared" si="5"/>
        <v>25.464920772405357</v>
      </c>
      <c r="R11" s="72">
        <v>5951</v>
      </c>
      <c r="S11" s="125">
        <f t="shared" si="6"/>
        <v>30.320476894074488</v>
      </c>
      <c r="T11" s="72">
        <v>0</v>
      </c>
      <c r="U11" s="125">
        <f t="shared" si="7"/>
        <v>0</v>
      </c>
      <c r="V11" s="72">
        <v>19627</v>
      </c>
      <c r="W11" s="125">
        <f t="shared" si="8"/>
        <v>100</v>
      </c>
      <c r="Y11" s="192">
        <f t="shared" si="9"/>
        <v>1.3100387131224136</v>
      </c>
    </row>
    <row r="12" spans="1:25">
      <c r="B12" s="111" t="s">
        <v>90</v>
      </c>
      <c r="D12" s="75">
        <v>7393</v>
      </c>
      <c r="F12" s="72">
        <v>1774</v>
      </c>
      <c r="G12" s="125">
        <f t="shared" si="0"/>
        <v>17.520987654320987</v>
      </c>
      <c r="H12" s="72">
        <v>1015</v>
      </c>
      <c r="I12" s="125">
        <f t="shared" si="1"/>
        <v>10.024691358024691</v>
      </c>
      <c r="J12" s="72">
        <v>849</v>
      </c>
      <c r="K12" s="125">
        <f t="shared" si="2"/>
        <v>8.3851851851851862</v>
      </c>
      <c r="L12" s="72">
        <v>520</v>
      </c>
      <c r="M12" s="125">
        <f t="shared" si="3"/>
        <v>5.1358024691358022</v>
      </c>
      <c r="N12" s="72">
        <v>1602</v>
      </c>
      <c r="O12" s="125">
        <f t="shared" si="4"/>
        <v>15.822222222222221</v>
      </c>
      <c r="P12" s="72">
        <v>1594</v>
      </c>
      <c r="Q12" s="125">
        <f t="shared" si="5"/>
        <v>15.74320987654321</v>
      </c>
      <c r="R12" s="72">
        <v>2758</v>
      </c>
      <c r="S12" s="125">
        <f t="shared" si="6"/>
        <v>27.239506172839505</v>
      </c>
      <c r="T12" s="72">
        <v>13</v>
      </c>
      <c r="U12" s="125">
        <f t="shared" si="7"/>
        <v>0.12839506172839507</v>
      </c>
      <c r="V12" s="72">
        <v>10125</v>
      </c>
      <c r="W12" s="125">
        <f t="shared" si="8"/>
        <v>100</v>
      </c>
      <c r="Y12" s="192">
        <f t="shared" si="9"/>
        <v>1.3695387528743406</v>
      </c>
    </row>
    <row r="13" spans="1:25">
      <c r="B13" s="111" t="s">
        <v>91</v>
      </c>
      <c r="D13" s="75">
        <v>8374</v>
      </c>
      <c r="F13" s="72">
        <v>450</v>
      </c>
      <c r="G13" s="125">
        <f t="shared" si="0"/>
        <v>3.5813768404297655</v>
      </c>
      <c r="H13" s="72">
        <v>3112</v>
      </c>
      <c r="I13" s="125">
        <f t="shared" si="1"/>
        <v>24.767210505372063</v>
      </c>
      <c r="J13" s="72">
        <v>724</v>
      </c>
      <c r="K13" s="125">
        <f t="shared" si="2"/>
        <v>5.7620374054914443</v>
      </c>
      <c r="L13" s="72">
        <v>644</v>
      </c>
      <c r="M13" s="125">
        <f t="shared" si="3"/>
        <v>5.1253481894150417</v>
      </c>
      <c r="N13" s="72">
        <v>2228</v>
      </c>
      <c r="O13" s="125">
        <f t="shared" si="4"/>
        <v>17.731794667727815</v>
      </c>
      <c r="P13" s="72">
        <v>414</v>
      </c>
      <c r="Q13" s="125">
        <f t="shared" si="5"/>
        <v>3.2948666931953841</v>
      </c>
      <c r="R13" s="72">
        <v>4993</v>
      </c>
      <c r="S13" s="125">
        <f t="shared" si="6"/>
        <v>39.737365698368485</v>
      </c>
      <c r="T13" s="72">
        <v>0</v>
      </c>
      <c r="U13" s="125">
        <f t="shared" si="7"/>
        <v>0</v>
      </c>
      <c r="V13" s="72">
        <v>12565</v>
      </c>
      <c r="W13" s="125">
        <f t="shared" si="8"/>
        <v>100</v>
      </c>
      <c r="Y13" s="192">
        <f t="shared" si="9"/>
        <v>1.5004776689754</v>
      </c>
    </row>
    <row r="14" spans="1:25">
      <c r="B14" s="111" t="s">
        <v>92</v>
      </c>
      <c r="D14" s="75">
        <v>23095</v>
      </c>
      <c r="F14" s="72">
        <v>747</v>
      </c>
      <c r="G14" s="125">
        <f t="shared" si="0"/>
        <v>2.7098599724298049</v>
      </c>
      <c r="H14" s="72">
        <v>3669</v>
      </c>
      <c r="I14" s="125">
        <f t="shared" si="1"/>
        <v>13.30987448305884</v>
      </c>
      <c r="J14" s="72">
        <v>404</v>
      </c>
      <c r="K14" s="125">
        <f t="shared" si="2"/>
        <v>1.4655735326126387</v>
      </c>
      <c r="L14" s="72">
        <v>1794</v>
      </c>
      <c r="M14" s="125">
        <f t="shared" si="3"/>
        <v>6.5080171225422614</v>
      </c>
      <c r="N14" s="72">
        <v>3502</v>
      </c>
      <c r="O14" s="125">
        <f t="shared" si="4"/>
        <v>12.704055720815496</v>
      </c>
      <c r="P14" s="72">
        <v>5164</v>
      </c>
      <c r="Q14" s="125">
        <f t="shared" si="5"/>
        <v>18.733222085177392</v>
      </c>
      <c r="R14" s="72">
        <v>11941</v>
      </c>
      <c r="S14" s="125">
        <f t="shared" si="6"/>
        <v>43.317855329028518</v>
      </c>
      <c r="T14" s="72">
        <v>345</v>
      </c>
      <c r="U14" s="125">
        <f t="shared" si="7"/>
        <v>1.2515417543350504</v>
      </c>
      <c r="V14" s="72">
        <v>27566</v>
      </c>
      <c r="W14" s="125">
        <f t="shared" si="8"/>
        <v>100</v>
      </c>
      <c r="Y14" s="192">
        <f t="shared" si="9"/>
        <v>1.193591686512232</v>
      </c>
    </row>
    <row r="15" spans="1:25">
      <c r="B15" s="111" t="s">
        <v>93</v>
      </c>
      <c r="D15" s="75">
        <v>5073</v>
      </c>
      <c r="F15" s="72">
        <v>2438</v>
      </c>
      <c r="G15" s="125">
        <f t="shared" si="0"/>
        <v>28.75339073003892</v>
      </c>
      <c r="H15" s="72">
        <v>741</v>
      </c>
      <c r="I15" s="125">
        <f t="shared" si="1"/>
        <v>8.7392381177025591</v>
      </c>
      <c r="J15" s="72">
        <v>380</v>
      </c>
      <c r="K15" s="125">
        <f t="shared" si="2"/>
        <v>4.4816605731807995</v>
      </c>
      <c r="L15" s="72">
        <v>721</v>
      </c>
      <c r="M15" s="125">
        <f t="shared" si="3"/>
        <v>8.5033612454298861</v>
      </c>
      <c r="N15" s="72">
        <v>1730</v>
      </c>
      <c r="O15" s="125">
        <f t="shared" si="4"/>
        <v>20.403349451586273</v>
      </c>
      <c r="P15" s="72">
        <v>297</v>
      </c>
      <c r="Q15" s="125">
        <f t="shared" si="5"/>
        <v>3.5027715532492039</v>
      </c>
      <c r="R15" s="72">
        <v>2172</v>
      </c>
      <c r="S15" s="125">
        <f t="shared" si="6"/>
        <v>25.616228328812362</v>
      </c>
      <c r="T15" s="72">
        <v>0</v>
      </c>
      <c r="U15" s="125">
        <f t="shared" si="7"/>
        <v>0</v>
      </c>
      <c r="V15" s="72">
        <v>8479</v>
      </c>
      <c r="W15" s="125">
        <f t="shared" si="8"/>
        <v>100</v>
      </c>
      <c r="Y15" s="192">
        <f t="shared" si="9"/>
        <v>1.671397595111374</v>
      </c>
    </row>
    <row r="16" spans="1:25">
      <c r="B16" s="111" t="s">
        <v>94</v>
      </c>
      <c r="D16" s="75">
        <v>34173</v>
      </c>
      <c r="F16" s="72">
        <v>5897</v>
      </c>
      <c r="G16" s="125">
        <f t="shared" si="0"/>
        <v>12.387094063773475</v>
      </c>
      <c r="H16" s="72">
        <v>4887</v>
      </c>
      <c r="I16" s="125">
        <f t="shared" si="1"/>
        <v>10.265512750493636</v>
      </c>
      <c r="J16" s="72">
        <v>3263</v>
      </c>
      <c r="K16" s="125">
        <f t="shared" si="2"/>
        <v>6.8541780447842706</v>
      </c>
      <c r="L16" s="72">
        <v>2084</v>
      </c>
      <c r="M16" s="125">
        <f t="shared" si="3"/>
        <v>4.3775994622526575</v>
      </c>
      <c r="N16" s="72">
        <v>5547</v>
      </c>
      <c r="O16" s="125">
        <f t="shared" si="4"/>
        <v>11.65189261857749</v>
      </c>
      <c r="P16" s="72">
        <v>15592</v>
      </c>
      <c r="Q16" s="125">
        <f t="shared" si="5"/>
        <v>32.752174095702223</v>
      </c>
      <c r="R16" s="72">
        <v>9700</v>
      </c>
      <c r="S16" s="125">
        <f t="shared" si="6"/>
        <v>20.375582909717263</v>
      </c>
      <c r="T16" s="72">
        <v>636</v>
      </c>
      <c r="U16" s="125">
        <f t="shared" si="7"/>
        <v>1.3359660546989875</v>
      </c>
      <c r="V16" s="72">
        <v>47606</v>
      </c>
      <c r="W16" s="125">
        <f t="shared" si="8"/>
        <v>100</v>
      </c>
      <c r="Y16" s="192">
        <f t="shared" si="9"/>
        <v>1.3930881104965909</v>
      </c>
    </row>
    <row r="17" spans="2:25">
      <c r="B17" s="111" t="s">
        <v>95</v>
      </c>
      <c r="D17" s="75">
        <v>24949</v>
      </c>
      <c r="F17" s="72">
        <v>5724</v>
      </c>
      <c r="G17" s="125">
        <f t="shared" si="0"/>
        <v>15.241239748642027</v>
      </c>
      <c r="H17" s="72">
        <v>6072</v>
      </c>
      <c r="I17" s="125">
        <f t="shared" si="1"/>
        <v>16.167856001704124</v>
      </c>
      <c r="J17" s="72">
        <v>2913</v>
      </c>
      <c r="K17" s="125">
        <f t="shared" si="2"/>
        <v>7.7564170838214928</v>
      </c>
      <c r="L17" s="72">
        <v>1442</v>
      </c>
      <c r="M17" s="125">
        <f t="shared" si="3"/>
        <v>3.8395995313664928</v>
      </c>
      <c r="N17" s="72">
        <v>7796</v>
      </c>
      <c r="O17" s="125">
        <f t="shared" si="4"/>
        <v>20.758334220896792</v>
      </c>
      <c r="P17" s="72">
        <v>4227</v>
      </c>
      <c r="Q17" s="125">
        <f t="shared" si="5"/>
        <v>11.255192246245608</v>
      </c>
      <c r="R17" s="72">
        <v>9369</v>
      </c>
      <c r="S17" s="125">
        <f t="shared" si="6"/>
        <v>24.946746192352755</v>
      </c>
      <c r="T17" s="72">
        <v>13</v>
      </c>
      <c r="U17" s="125">
        <f t="shared" si="7"/>
        <v>3.4614974970710401E-2</v>
      </c>
      <c r="V17" s="72">
        <v>37556</v>
      </c>
      <c r="W17" s="125">
        <f t="shared" si="8"/>
        <v>100</v>
      </c>
      <c r="Y17" s="192">
        <f t="shared" si="9"/>
        <v>1.5053108341015673</v>
      </c>
    </row>
    <row r="18" spans="2:25">
      <c r="B18" s="111" t="s">
        <v>96</v>
      </c>
      <c r="D18" s="75">
        <v>47877</v>
      </c>
      <c r="F18" s="72">
        <v>8</v>
      </c>
      <c r="G18" s="125">
        <f t="shared" si="0"/>
        <v>1.3350243641946466E-2</v>
      </c>
      <c r="H18" s="72">
        <v>4888</v>
      </c>
      <c r="I18" s="125">
        <f t="shared" si="1"/>
        <v>8.1569988652292906</v>
      </c>
      <c r="J18" s="72">
        <v>5996</v>
      </c>
      <c r="K18" s="125">
        <f t="shared" si="2"/>
        <v>10.006007609638875</v>
      </c>
      <c r="L18" s="72">
        <v>3791</v>
      </c>
      <c r="M18" s="125">
        <f t="shared" si="3"/>
        <v>6.3263467058273823</v>
      </c>
      <c r="N18" s="72">
        <v>14349</v>
      </c>
      <c r="O18" s="125">
        <f t="shared" si="4"/>
        <v>23.945330752286228</v>
      </c>
      <c r="P18" s="72">
        <v>7060</v>
      </c>
      <c r="Q18" s="125">
        <f t="shared" si="5"/>
        <v>11.781590014017757</v>
      </c>
      <c r="R18" s="72">
        <v>23772</v>
      </c>
      <c r="S18" s="125">
        <f t="shared" si="6"/>
        <v>39.670248982043923</v>
      </c>
      <c r="T18" s="72">
        <v>60</v>
      </c>
      <c r="U18" s="125">
        <f t="shared" si="7"/>
        <v>0.10012682731459849</v>
      </c>
      <c r="V18" s="72">
        <v>59924</v>
      </c>
      <c r="W18" s="125">
        <f t="shared" si="8"/>
        <v>100</v>
      </c>
      <c r="Y18" s="192">
        <f t="shared" si="9"/>
        <v>1.251623953046348</v>
      </c>
    </row>
    <row r="19" spans="2:25">
      <c r="B19" s="111" t="s">
        <v>97</v>
      </c>
      <c r="D19" s="75">
        <v>49458</v>
      </c>
      <c r="F19" s="72">
        <v>25</v>
      </c>
      <c r="G19" s="125">
        <f t="shared" si="0"/>
        <v>3.3768268633330635E-2</v>
      </c>
      <c r="H19" s="72">
        <v>20588</v>
      </c>
      <c r="I19" s="125">
        <f t="shared" si="1"/>
        <v>27.808844584920443</v>
      </c>
      <c r="J19" s="72">
        <v>1216</v>
      </c>
      <c r="K19" s="125">
        <f t="shared" si="2"/>
        <v>1.6424885863252019</v>
      </c>
      <c r="L19" s="72">
        <v>3291</v>
      </c>
      <c r="M19" s="125">
        <f t="shared" si="3"/>
        <v>4.4452548828916445</v>
      </c>
      <c r="N19" s="72">
        <v>5986</v>
      </c>
      <c r="O19" s="125">
        <f t="shared" si="4"/>
        <v>8.0854742415646879</v>
      </c>
      <c r="P19" s="72">
        <v>7995</v>
      </c>
      <c r="Q19" s="125">
        <f t="shared" si="5"/>
        <v>10.799092308939136</v>
      </c>
      <c r="R19" s="72">
        <v>34554</v>
      </c>
      <c r="S19" s="125">
        <f t="shared" si="6"/>
        <v>46.673150174244263</v>
      </c>
      <c r="T19" s="72">
        <v>379</v>
      </c>
      <c r="U19" s="125">
        <f t="shared" si="7"/>
        <v>0.51192695248129239</v>
      </c>
      <c r="V19" s="72">
        <v>74034</v>
      </c>
      <c r="W19" s="125">
        <f t="shared" si="8"/>
        <v>100</v>
      </c>
      <c r="Y19" s="192">
        <f t="shared" si="9"/>
        <v>1.496906466092442</v>
      </c>
    </row>
    <row r="20" spans="2:25">
      <c r="B20" s="111" t="s">
        <v>98</v>
      </c>
      <c r="D20" s="75">
        <v>12230</v>
      </c>
      <c r="F20" s="72">
        <v>461</v>
      </c>
      <c r="G20" s="125">
        <f t="shared" si="0"/>
        <v>3.3314062725827434</v>
      </c>
      <c r="H20" s="72">
        <v>974</v>
      </c>
      <c r="I20" s="125">
        <f t="shared" si="1"/>
        <v>7.038589391530568</v>
      </c>
      <c r="J20" s="72">
        <v>174</v>
      </c>
      <c r="K20" s="125">
        <f t="shared" si="2"/>
        <v>1.257407139760081</v>
      </c>
      <c r="L20" s="72">
        <v>796</v>
      </c>
      <c r="M20" s="125">
        <f t="shared" si="3"/>
        <v>5.7522763405116351</v>
      </c>
      <c r="N20" s="72">
        <v>3465</v>
      </c>
      <c r="O20" s="125">
        <f t="shared" si="4"/>
        <v>25.039745627980921</v>
      </c>
      <c r="P20" s="72">
        <v>5889</v>
      </c>
      <c r="Q20" s="125">
        <f t="shared" si="5"/>
        <v>42.556727850845498</v>
      </c>
      <c r="R20" s="72">
        <v>2079</v>
      </c>
      <c r="S20" s="125">
        <f t="shared" si="6"/>
        <v>15.023847376788554</v>
      </c>
      <c r="T20" s="72">
        <v>0</v>
      </c>
      <c r="U20" s="125">
        <f t="shared" si="7"/>
        <v>0</v>
      </c>
      <c r="V20" s="72">
        <v>13838</v>
      </c>
      <c r="W20" s="125">
        <f t="shared" si="8"/>
        <v>100</v>
      </c>
      <c r="Y20" s="192">
        <f t="shared" si="9"/>
        <v>1.1314799672935405</v>
      </c>
    </row>
    <row r="21" spans="2:25">
      <c r="B21" s="111" t="s">
        <v>99</v>
      </c>
      <c r="D21" s="75">
        <v>27762</v>
      </c>
      <c r="F21" s="72">
        <v>1270</v>
      </c>
      <c r="G21" s="125">
        <f t="shared" si="0"/>
        <v>3.8017122672573791</v>
      </c>
      <c r="H21" s="72">
        <v>4326</v>
      </c>
      <c r="I21" s="125">
        <f t="shared" si="1"/>
        <v>12.949769502484584</v>
      </c>
      <c r="J21" s="72">
        <v>6673</v>
      </c>
      <c r="K21" s="125">
        <f t="shared" si="2"/>
        <v>19.975453511345268</v>
      </c>
      <c r="L21" s="72">
        <v>1570</v>
      </c>
      <c r="M21" s="125">
        <f t="shared" si="3"/>
        <v>4.6997545351134526</v>
      </c>
      <c r="N21" s="72">
        <v>3584</v>
      </c>
      <c r="O21" s="125">
        <f t="shared" si="4"/>
        <v>10.728611626653894</v>
      </c>
      <c r="P21" s="72">
        <v>6880</v>
      </c>
      <c r="Q21" s="125">
        <f t="shared" si="5"/>
        <v>20.595102676165958</v>
      </c>
      <c r="R21" s="72">
        <v>9013</v>
      </c>
      <c r="S21" s="125">
        <f t="shared" si="6"/>
        <v>26.980183200622644</v>
      </c>
      <c r="T21" s="72">
        <v>90</v>
      </c>
      <c r="U21" s="125">
        <f t="shared" si="7"/>
        <v>0.26941268035682214</v>
      </c>
      <c r="V21" s="72">
        <v>33406</v>
      </c>
      <c r="W21" s="125">
        <f t="shared" si="8"/>
        <v>100</v>
      </c>
      <c r="Y21" s="192">
        <f t="shared" si="9"/>
        <v>1.2032994741012895</v>
      </c>
    </row>
    <row r="22" spans="2:25">
      <c r="B22" s="111" t="s">
        <v>100</v>
      </c>
      <c r="D22" s="75">
        <v>72304</v>
      </c>
      <c r="F22" s="72">
        <v>2858</v>
      </c>
      <c r="G22" s="125">
        <f t="shared" si="0"/>
        <v>2.7035975442479971</v>
      </c>
      <c r="H22" s="72">
        <v>25768</v>
      </c>
      <c r="I22" s="125">
        <f t="shared" si="1"/>
        <v>24.375892764234564</v>
      </c>
      <c r="J22" s="72">
        <v>18874</v>
      </c>
      <c r="K22" s="125">
        <f t="shared" si="2"/>
        <v>17.854338715933064</v>
      </c>
      <c r="L22" s="72">
        <v>7663</v>
      </c>
      <c r="M22" s="125">
        <f t="shared" si="3"/>
        <v>7.2490090908230931</v>
      </c>
      <c r="N22" s="72">
        <v>16242</v>
      </c>
      <c r="O22" s="125">
        <f t="shared" si="4"/>
        <v>15.364531600306497</v>
      </c>
      <c r="P22" s="72">
        <v>14702</v>
      </c>
      <c r="Q22" s="125">
        <f t="shared" si="5"/>
        <v>13.907729564567548</v>
      </c>
      <c r="R22" s="72">
        <v>19536</v>
      </c>
      <c r="S22" s="125">
        <f t="shared" si="6"/>
        <v>18.480574396231233</v>
      </c>
      <c r="T22" s="72">
        <v>68</v>
      </c>
      <c r="U22" s="125">
        <f t="shared" si="7"/>
        <v>6.4326323656005518E-2</v>
      </c>
      <c r="V22" s="72">
        <v>105711</v>
      </c>
      <c r="W22" s="125">
        <f t="shared" si="8"/>
        <v>100</v>
      </c>
      <c r="Y22" s="192">
        <f t="shared" si="9"/>
        <v>1.4620352954193405</v>
      </c>
    </row>
    <row r="23" spans="2:25">
      <c r="B23" s="111" t="s">
        <v>101</v>
      </c>
      <c r="D23" s="75">
        <v>14681</v>
      </c>
      <c r="F23" s="72">
        <v>1055</v>
      </c>
      <c r="G23" s="125">
        <f t="shared" si="0"/>
        <v>5.7540223616034902</v>
      </c>
      <c r="H23" s="72">
        <v>3145</v>
      </c>
      <c r="I23" s="125">
        <f t="shared" si="1"/>
        <v>17.152986092173439</v>
      </c>
      <c r="J23" s="72">
        <v>568</v>
      </c>
      <c r="K23" s="125">
        <f t="shared" si="2"/>
        <v>3.0979001908917372</v>
      </c>
      <c r="L23" s="72">
        <v>1559</v>
      </c>
      <c r="M23" s="125">
        <f t="shared" si="3"/>
        <v>8.5028633760567232</v>
      </c>
      <c r="N23" s="72">
        <v>2816</v>
      </c>
      <c r="O23" s="125">
        <f t="shared" si="4"/>
        <v>15.358603763294246</v>
      </c>
      <c r="P23" s="72">
        <v>883</v>
      </c>
      <c r="Q23" s="125">
        <f t="shared" si="5"/>
        <v>4.8159258249250065</v>
      </c>
      <c r="R23" s="72">
        <v>8309</v>
      </c>
      <c r="S23" s="125">
        <f t="shared" si="6"/>
        <v>45.317698391055359</v>
      </c>
      <c r="T23" s="72">
        <v>0</v>
      </c>
      <c r="U23" s="125">
        <f t="shared" si="7"/>
        <v>0</v>
      </c>
      <c r="V23" s="72">
        <v>18335</v>
      </c>
      <c r="W23" s="125">
        <f t="shared" si="8"/>
        <v>100</v>
      </c>
      <c r="Y23" s="192">
        <f t="shared" si="9"/>
        <v>1.2488931271711736</v>
      </c>
    </row>
    <row r="24" spans="2:25">
      <c r="B24" s="111" t="s">
        <v>102</v>
      </c>
      <c r="D24" s="75">
        <v>3090</v>
      </c>
      <c r="F24" s="72">
        <v>325</v>
      </c>
      <c r="G24" s="125">
        <f t="shared" si="0"/>
        <v>8.1474053647530713</v>
      </c>
      <c r="H24" s="72">
        <v>345</v>
      </c>
      <c r="I24" s="125">
        <f t="shared" si="1"/>
        <v>8.6487841564301817</v>
      </c>
      <c r="J24" s="72">
        <v>175</v>
      </c>
      <c r="K24" s="125">
        <f t="shared" si="2"/>
        <v>4.3870644271747308</v>
      </c>
      <c r="L24" s="72">
        <v>204</v>
      </c>
      <c r="M24" s="125">
        <f t="shared" si="3"/>
        <v>5.1140636751065429</v>
      </c>
      <c r="N24" s="72">
        <v>986</v>
      </c>
      <c r="O24" s="125">
        <f t="shared" si="4"/>
        <v>24.717974429681625</v>
      </c>
      <c r="P24" s="72">
        <v>697</v>
      </c>
      <c r="Q24" s="125">
        <f t="shared" si="5"/>
        <v>17.473050889947356</v>
      </c>
      <c r="R24" s="72">
        <v>1245</v>
      </c>
      <c r="S24" s="125">
        <f t="shared" si="6"/>
        <v>31.210829781900223</v>
      </c>
      <c r="T24" s="72">
        <v>12</v>
      </c>
      <c r="U24" s="125">
        <f t="shared" si="7"/>
        <v>0.30082727500626721</v>
      </c>
      <c r="V24" s="72">
        <v>3989</v>
      </c>
      <c r="W24" s="125">
        <f t="shared" si="8"/>
        <v>100</v>
      </c>
      <c r="Y24" s="192">
        <f t="shared" si="9"/>
        <v>1.2909385113268608</v>
      </c>
    </row>
    <row r="25" spans="2:25">
      <c r="B25" s="111" t="s">
        <v>103</v>
      </c>
      <c r="D25" s="75">
        <v>17141</v>
      </c>
      <c r="F25" s="72">
        <v>255</v>
      </c>
      <c r="G25" s="125">
        <f t="shared" si="0"/>
        <v>1.0159362549800797</v>
      </c>
      <c r="H25" s="72">
        <v>5561</v>
      </c>
      <c r="I25" s="125">
        <f t="shared" si="1"/>
        <v>22.155378486055778</v>
      </c>
      <c r="J25" s="72">
        <v>1447</v>
      </c>
      <c r="K25" s="125">
        <f t="shared" si="2"/>
        <v>5.7649402390438249</v>
      </c>
      <c r="L25" s="72">
        <v>1998</v>
      </c>
      <c r="M25" s="125">
        <f t="shared" si="3"/>
        <v>7.9601593625498008</v>
      </c>
      <c r="N25" s="72">
        <v>5904</v>
      </c>
      <c r="O25" s="125">
        <f t="shared" si="4"/>
        <v>23.52191235059761</v>
      </c>
      <c r="P25" s="72">
        <v>629</v>
      </c>
      <c r="Q25" s="125">
        <f t="shared" si="5"/>
        <v>2.5059760956175299</v>
      </c>
      <c r="R25" s="72">
        <v>7242</v>
      </c>
      <c r="S25" s="125">
        <f t="shared" si="6"/>
        <v>28.85258964143426</v>
      </c>
      <c r="T25" s="72">
        <v>2064</v>
      </c>
      <c r="U25" s="125">
        <f t="shared" si="7"/>
        <v>8.2231075697211153</v>
      </c>
      <c r="V25" s="72">
        <v>25100</v>
      </c>
      <c r="W25" s="125">
        <f t="shared" si="8"/>
        <v>100</v>
      </c>
      <c r="Y25" s="192">
        <f t="shared" si="9"/>
        <v>1.4643253019077067</v>
      </c>
    </row>
    <row r="26" spans="2:25">
      <c r="B26" s="111" t="s">
        <v>104</v>
      </c>
      <c r="D26" s="75">
        <v>2104</v>
      </c>
      <c r="F26" s="72">
        <v>282</v>
      </c>
      <c r="G26" s="125">
        <f t="shared" si="0"/>
        <v>8.9666136724960257</v>
      </c>
      <c r="H26" s="72">
        <v>446</v>
      </c>
      <c r="I26" s="125">
        <f t="shared" si="1"/>
        <v>14.181240063593004</v>
      </c>
      <c r="J26" s="72">
        <v>551</v>
      </c>
      <c r="K26" s="125">
        <f t="shared" si="2"/>
        <v>17.51987281399046</v>
      </c>
      <c r="L26" s="72">
        <v>295</v>
      </c>
      <c r="M26" s="125">
        <f t="shared" si="3"/>
        <v>9.3799682034976151</v>
      </c>
      <c r="N26" s="72">
        <v>698</v>
      </c>
      <c r="O26" s="125">
        <f t="shared" si="4"/>
        <v>22.193958664546901</v>
      </c>
      <c r="P26" s="72">
        <v>397</v>
      </c>
      <c r="Q26" s="125">
        <f t="shared" si="5"/>
        <v>12.623211446740859</v>
      </c>
      <c r="R26" s="72">
        <v>476</v>
      </c>
      <c r="S26" s="125">
        <f t="shared" si="6"/>
        <v>15.135135135135137</v>
      </c>
      <c r="T26" s="72">
        <v>0</v>
      </c>
      <c r="U26" s="125">
        <f t="shared" si="7"/>
        <v>0</v>
      </c>
      <c r="V26" s="72">
        <v>3145</v>
      </c>
      <c r="W26" s="125">
        <f t="shared" si="8"/>
        <v>100</v>
      </c>
      <c r="Y26" s="192">
        <f t="shared" si="9"/>
        <v>1.4947718631178708</v>
      </c>
    </row>
    <row r="27" spans="2:25">
      <c r="B27" s="111" t="s">
        <v>105</v>
      </c>
      <c r="D27" s="75">
        <v>430</v>
      </c>
      <c r="F27" s="72">
        <v>1</v>
      </c>
      <c r="G27" s="125">
        <f t="shared" si="0"/>
        <v>0.21505376344086022</v>
      </c>
      <c r="H27" s="72">
        <v>35</v>
      </c>
      <c r="I27" s="125">
        <f t="shared" si="1"/>
        <v>7.5268817204301079</v>
      </c>
      <c r="J27" s="72">
        <v>166</v>
      </c>
      <c r="K27" s="125">
        <f t="shared" si="2"/>
        <v>35.6989247311828</v>
      </c>
      <c r="L27" s="72">
        <v>4</v>
      </c>
      <c r="M27" s="125">
        <f t="shared" si="3"/>
        <v>0.86021505376344087</v>
      </c>
      <c r="N27" s="72">
        <v>28</v>
      </c>
      <c r="O27" s="125">
        <f t="shared" si="4"/>
        <v>6.021505376344086</v>
      </c>
      <c r="P27" s="72">
        <v>0</v>
      </c>
      <c r="Q27" s="125">
        <f t="shared" si="5"/>
        <v>0</v>
      </c>
      <c r="R27" s="72">
        <v>231</v>
      </c>
      <c r="S27" s="125">
        <f t="shared" si="6"/>
        <v>49.677419354838712</v>
      </c>
      <c r="T27" s="72">
        <v>0</v>
      </c>
      <c r="U27" s="125">
        <f t="shared" si="7"/>
        <v>0</v>
      </c>
      <c r="V27" s="72">
        <v>465</v>
      </c>
      <c r="W27" s="125">
        <f t="shared" si="8"/>
        <v>100</v>
      </c>
      <c r="Y27" s="192">
        <f t="shared" si="9"/>
        <v>1.0813953488372092</v>
      </c>
    </row>
    <row r="28" spans="2:25">
      <c r="B28" s="115" t="s">
        <v>106</v>
      </c>
      <c r="D28" s="90">
        <v>804</v>
      </c>
      <c r="F28" s="87">
        <v>175</v>
      </c>
      <c r="G28" s="126">
        <f t="shared" si="0"/>
        <v>15.837104072398189</v>
      </c>
      <c r="H28" s="87">
        <v>179</v>
      </c>
      <c r="I28" s="126">
        <f t="shared" si="1"/>
        <v>16.199095022624434</v>
      </c>
      <c r="J28" s="87">
        <v>222</v>
      </c>
      <c r="K28" s="126">
        <f t="shared" si="2"/>
        <v>20.090497737556561</v>
      </c>
      <c r="L28" s="87">
        <v>15</v>
      </c>
      <c r="M28" s="126">
        <f t="shared" si="3"/>
        <v>1.3574660633484164</v>
      </c>
      <c r="N28" s="87">
        <v>53</v>
      </c>
      <c r="O28" s="126">
        <f t="shared" si="4"/>
        <v>4.7963800904977383</v>
      </c>
      <c r="P28" s="87">
        <v>1</v>
      </c>
      <c r="Q28" s="126">
        <f t="shared" si="5"/>
        <v>9.0497737556561084E-2</v>
      </c>
      <c r="R28" s="87">
        <v>460</v>
      </c>
      <c r="S28" s="126">
        <f t="shared" si="6"/>
        <v>41.628959276018101</v>
      </c>
      <c r="T28" s="87">
        <v>0</v>
      </c>
      <c r="U28" s="126">
        <f t="shared" si="7"/>
        <v>0</v>
      </c>
      <c r="V28" s="87">
        <v>1105</v>
      </c>
      <c r="W28" s="126">
        <f t="shared" si="8"/>
        <v>100</v>
      </c>
      <c r="Y28" s="193">
        <f t="shared" si="9"/>
        <v>1.3743781094527363</v>
      </c>
    </row>
    <row r="29" spans="2:25" ht="8" customHeight="1"/>
    <row r="30" spans="2:25">
      <c r="B30" s="119" t="s">
        <v>49</v>
      </c>
      <c r="D30" s="63">
        <v>451705</v>
      </c>
      <c r="F30" s="60">
        <v>26262</v>
      </c>
      <c r="G30" s="137">
        <f>IFERROR(F30/V30*100,"-")</f>
        <v>4.2127856166624964</v>
      </c>
      <c r="H30" s="60">
        <v>123405</v>
      </c>
      <c r="I30" s="137">
        <f>IFERROR(H30/V30*100,"-")</f>
        <v>19.795857475601071</v>
      </c>
      <c r="J30" s="60">
        <v>83471</v>
      </c>
      <c r="K30" s="137">
        <f>IFERROR(J30/V30*100,"-")</f>
        <v>13.389895217745609</v>
      </c>
      <c r="L30" s="60">
        <v>34899</v>
      </c>
      <c r="M30" s="137">
        <f>IFERROR(L30/V30*100,"-")</f>
        <v>5.5982790814067647</v>
      </c>
      <c r="N30" s="60">
        <v>91973</v>
      </c>
      <c r="O30" s="137">
        <f>IFERROR(N30/V30*100,"-")</f>
        <v>14.753732827709229</v>
      </c>
      <c r="P30" s="60">
        <v>79019</v>
      </c>
      <c r="Q30" s="137">
        <f>IFERROR(P30/V30*100,"-")</f>
        <v>12.675733251201498</v>
      </c>
      <c r="R30" s="60">
        <v>180670</v>
      </c>
      <c r="S30" s="137">
        <f>IFERROR(R30/V30*100,"-")</f>
        <v>28.981950246074678</v>
      </c>
      <c r="T30" s="60">
        <v>3689</v>
      </c>
      <c r="U30" s="137">
        <f>IFERROR(T30/V30*100,"-")</f>
        <v>0.59176628359865768</v>
      </c>
      <c r="V30" s="60">
        <v>623388</v>
      </c>
      <c r="W30" s="137">
        <f>IFERROR(V30/V30*100,"-")</f>
        <v>100</v>
      </c>
      <c r="Y30" s="106">
        <f>IFERROR(V30/D30,"-")</f>
        <v>1.3800777055821831</v>
      </c>
    </row>
  </sheetData>
  <mergeCells count="14">
    <mergeCell ref="H7:I7"/>
    <mergeCell ref="J7:K7"/>
    <mergeCell ref="A3:W3"/>
    <mergeCell ref="B4:W4"/>
    <mergeCell ref="F6:W6"/>
    <mergeCell ref="D6:D7"/>
    <mergeCell ref="B6:B8"/>
    <mergeCell ref="F7:G7"/>
    <mergeCell ref="V7:W7"/>
    <mergeCell ref="L7:M7"/>
    <mergeCell ref="R7:S7"/>
    <mergeCell ref="P7:Q7"/>
    <mergeCell ref="N7:O7"/>
    <mergeCell ref="T7:U7"/>
  </mergeCells>
  <printOptions horizontalCentered="1" verticalCentered="1"/>
  <pageMargins left="0.27777777777777779" right="0.27777777777777779" top="0.27777777777777779" bottom="0.27777777777777779" header="0.1388888888888889" footer="0.1388888888888889"/>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97</vt:i4>
      </vt:variant>
    </vt:vector>
  </HeadingPairs>
  <TitlesOfParts>
    <vt:vector size="97" baseType="lpstr">
      <vt:lpstr>porsaad</vt:lpstr>
      <vt:lpstr>indsaad</vt:lpstr>
      <vt:lpstr>indsaad_2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41abenpreGII_graf</vt:lpstr>
      <vt:lpstr>41cbenpreGI</vt:lpstr>
      <vt:lpstr>41abenpreGI_graf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53combprest</vt:lpstr>
      <vt:lpstr>53combprestGI</vt:lpstr>
      <vt:lpstr>53combprestGII</vt:lpstr>
      <vt:lpstr>53combprestGIII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12BenefEfect_pre</vt:lpstr>
      <vt:lpstr>12BenefEfect_pre_GI</vt:lpstr>
      <vt:lpstr>12BenefEfect_pre_GII</vt:lpstr>
      <vt:lpstr>12BenefEfect_pre_GIII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José Miguel Ayora López</cp:lastModifiedBy>
  <dcterms:created xsi:type="dcterms:W3CDTF">2026-08-04T07:32:08Z</dcterms:created>
  <dcterms:modified xsi:type="dcterms:W3CDTF">2026-08-04T07:40:33Z</dcterms:modified>
</cp:coreProperties>
</file>