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1.xml" ContentType="application/vnd.openxmlformats-officedocument.drawingml.chart+xml"/>
  <Override PartName="/xl/drawings/drawing13.xml" ContentType="application/vnd.openxmlformats-officedocument.drawing+xml"/>
  <Override PartName="/xl/charts/chart2.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7.xml" ContentType="application/vnd.openxmlformats-officedocument.drawing+xml"/>
  <Override PartName="/xl/charts/chart7.xml" ContentType="application/vnd.openxmlformats-officedocument.drawingml.chart+xml"/>
  <Override PartName="/xl/drawings/drawing18.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drawings/drawing19.xml" ContentType="application/vnd.openxmlformats-officedocument.drawing+xml"/>
  <Override PartName="/xl/drawings/drawing20.xml" ContentType="application/vnd.openxmlformats-officedocument.drawing+xml"/>
  <Override PartName="/xl/charts/chart10.xml" ContentType="application/vnd.openxmlformats-officedocument.drawingml.chart+xml"/>
  <Override PartName="/xl/drawings/drawing21.xml" ContentType="application/vnd.openxmlformats-officedocument.drawing+xml"/>
  <Override PartName="/xl/charts/chart11.xml" ContentType="application/vnd.openxmlformats-officedocument.drawingml.chart+xml"/>
  <Override PartName="/xl/drawings/drawing22.xml" ContentType="application/vnd.openxmlformats-officedocument.drawing+xml"/>
  <Override PartName="/xl/charts/chart12.xml" ContentType="application/vnd.openxmlformats-officedocument.drawingml.chart+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drawings/drawing30.xml" ContentType="application/vnd.openxmlformats-officedocument.drawing+xml"/>
  <Override PartName="/xl/charts/chart17.xml" ContentType="application/vnd.openxmlformats-officedocument.drawingml.chart+xml"/>
  <Override PartName="/xl/drawings/drawing31.xml" ContentType="application/vnd.openxmlformats-officedocument.drawing+xml"/>
  <Override PartName="/xl/charts/chart18.xml" ContentType="application/vnd.openxmlformats-officedocument.drawingml.chart+xml"/>
  <Override PartName="/xl/charts/chart19.xml" ContentType="application/vnd.openxmlformats-officedocument.drawingml.chart+xml"/>
  <Override PartName="/xl/drawings/drawing32.xml" ContentType="application/vnd.openxmlformats-officedocument.drawing+xml"/>
  <Override PartName="/xl/charts/chart20.xml" ContentType="application/vnd.openxmlformats-officedocument.drawingml.chart+xml"/>
  <Override PartName="/xl/charts/chart21.xml" ContentType="application/vnd.openxmlformats-officedocument.drawingml.chart+xml"/>
  <Override PartName="/xl/drawings/drawing33.xml" ContentType="application/vnd.openxmlformats-officedocument.drawing+xml"/>
  <Override PartName="/xl/charts/chart22.xml" ContentType="application/vnd.openxmlformats-officedocument.drawingml.chart+xml"/>
  <Override PartName="/xl/charts/chart23.xml" ContentType="application/vnd.openxmlformats-officedocument.drawingml.chart+xml"/>
  <Override PartName="/xl/drawings/drawing34.xml" ContentType="application/vnd.openxmlformats-officedocument.drawing+xml"/>
  <Override PartName="/xl/drawings/drawing35.xml" ContentType="application/vnd.openxmlformats-officedocument.drawing+xml"/>
  <Override PartName="/xl/charts/chart24.xml" ContentType="application/vnd.openxmlformats-officedocument.drawingml.chart+xml"/>
  <Override PartName="/xl/drawings/drawing36.xml" ContentType="application/vnd.openxmlformats-officedocument.drawing+xml"/>
  <Override PartName="/xl/drawings/drawing37.xml" ContentType="application/vnd.openxmlformats-officedocument.drawing+xml"/>
  <Override PartName="/xl/charts/chart25.xml" ContentType="application/vnd.openxmlformats-officedocument.drawingml.chart+xml"/>
  <Override PartName="/xl/drawings/drawing38.xml" ContentType="application/vnd.openxmlformats-officedocument.drawing+xml"/>
  <Override PartName="/xl/drawings/drawing39.xml" ContentType="application/vnd.openxmlformats-officedocument.drawing+xml"/>
  <Override PartName="/xl/charts/chart26.xml" ContentType="application/vnd.openxmlformats-officedocument.drawingml.chart+xml"/>
  <Override PartName="/xl/drawings/drawing40.xml" ContentType="application/vnd.openxmlformats-officedocument.drawing+xml"/>
  <Override PartName="/xl/drawings/drawing41.xml" ContentType="application/vnd.openxmlformats-officedocument.drawing+xml"/>
  <Override PartName="/xl/charts/chart27.xml" ContentType="application/vnd.openxmlformats-officedocument.drawingml.chart+xml"/>
  <Override PartName="/xl/drawings/drawing42.xml" ContentType="application/vnd.openxmlformats-officedocument.drawing+xml"/>
  <Override PartName="/xl/charts/chart28.xml" ContentType="application/vnd.openxmlformats-officedocument.drawingml.chart+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drawings/drawing49.xml" ContentType="application/vnd.openxmlformats-officedocument.drawing+xml"/>
  <Override PartName="/xl/charts/chart33.xml" ContentType="application/vnd.openxmlformats-officedocument.drawingml.chart+xml"/>
  <Override PartName="/xl/drawings/drawing50.xml" ContentType="application/vnd.openxmlformats-officedocument.drawing+xml"/>
  <Override PartName="/xl/charts/chart34.xml" ContentType="application/vnd.openxmlformats-officedocument.drawingml.chart+xml"/>
  <Override PartName="/xl/charts/chart35.xml" ContentType="application/vnd.openxmlformats-officedocument.drawingml.chart+xml"/>
  <Override PartName="/xl/drawings/drawing51.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70.xml" ContentType="application/vnd.openxmlformats-officedocument.drawing+xml"/>
  <Override PartName="/xl/charts/chart41.xml" ContentType="application/vnd.openxmlformats-officedocument.drawingml.chart+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charts/chart48.xml" ContentType="application/vnd.openxmlformats-officedocument.drawingml.chart+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charts/chart49.xml" ContentType="application/vnd.openxmlformats-officedocument.drawingml.chart+xml"/>
  <Override PartName="/xl/drawings/drawing90.xml" ContentType="application/vnd.openxmlformats-officedocument.drawing+xml"/>
  <Override PartName="/xl/charts/chart50.xml" ContentType="application/vnd.openxmlformats-officedocument.drawingml.chart+xml"/>
  <Override PartName="/xl/drawings/drawing91.xml" ContentType="application/vnd.openxmlformats-officedocument.drawing+xml"/>
  <Override PartName="/xl/charts/chart51.xml" ContentType="application/vnd.openxmlformats-officedocument.drawingml.chart+xml"/>
  <Override PartName="/xl/drawings/drawing92.xml" ContentType="application/vnd.openxmlformats-officedocument.drawing+xml"/>
  <Override PartName="/xl/charts/chart52.xml" ContentType="application/vnd.openxmlformats-officedocument.drawingml.chart+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AREA DE ESTADÍSTICA\ESTADÍSTICA\Estadistica\2026\Informes especiales a 30 de septiembre de 2026\"/>
    </mc:Choice>
  </mc:AlternateContent>
  <xr:revisionPtr revIDLastSave="0" documentId="13_ncr:1_{F747B933-0078-471F-B038-C0A8F17C73CB}" xr6:coauthVersionLast="47" xr6:coauthVersionMax="47" xr10:uidLastSave="{00000000-0000-0000-0000-000000000000}"/>
  <bookViews>
    <workbookView xWindow="760" yWindow="760" windowWidth="14400" windowHeight="7270" xr2:uid="{00000000-000D-0000-FFFF-FFFF00000000}"/>
  </bookViews>
  <sheets>
    <sheet name="porsaad" sheetId="1" r:id="rId1"/>
    <sheet name="indsaad" sheetId="2" r:id="rId2"/>
    <sheet name="indsaad_2" sheetId="3" r:id="rId3"/>
    <sheet name="EVO" sheetId="4" r:id="rId4"/>
    <sheet name="EVO_sol" sheetId="5" r:id="rId5"/>
    <sheet name="EVO_resol" sheetId="6" r:id="rId6"/>
    <sheet name="EVO_derecho" sheetId="7" r:id="rId7"/>
    <sheet name="EVO_resolPIA" sheetId="8" r:id="rId8"/>
    <sheet name="EVO_sinPIA" sheetId="9" r:id="rId9"/>
    <sheet name="EVO_prest" sheetId="10" r:id="rId10"/>
    <sheet name="20pobl" sheetId="11" r:id="rId11"/>
    <sheet name="21solsaad" sheetId="12" r:id="rId12"/>
    <sheet name="22solcasaadpot" sheetId="13" r:id="rId13"/>
    <sheet name="23solcasaad" sheetId="14" r:id="rId14"/>
    <sheet name="24solcasaad_pobl" sheetId="15" r:id="rId15"/>
    <sheet name="24asolcasaad_pobl" sheetId="16" r:id="rId16"/>
    <sheet name="25solaltabaja" sheetId="17" r:id="rId17"/>
    <sheet name="26perfsaad" sheetId="18" r:id="rId18"/>
    <sheet name="31dictsaad" sheetId="19" r:id="rId19"/>
    <sheet name="31adictsaad" sheetId="20" r:id="rId20"/>
    <sheet name="31bdictsaad" sheetId="21" r:id="rId21"/>
    <sheet name="32dictcasaadpot" sheetId="22" r:id="rId22"/>
    <sheet name="33dictcasaad" sheetId="23" r:id="rId23"/>
    <sheet name="33dictcasaadGIII" sheetId="24" r:id="rId24"/>
    <sheet name="33dictcasaadGII" sheetId="25" r:id="rId25"/>
    <sheet name="33dictcasaadGI" sheetId="26" r:id="rId26"/>
    <sheet name="33dictcasaadG0" sheetId="27" r:id="rId27"/>
    <sheet name="34adictcasaad" sheetId="28" r:id="rId28"/>
    <sheet name="34bdictcasaad" sheetId="29" r:id="rId29"/>
    <sheet name="35ResolGraAltaBaj" sheetId="30" r:id="rId30"/>
    <sheet name="36perfresol" sheetId="31" r:id="rId31"/>
    <sheet name="36aperfresol_graf" sheetId="32" r:id="rId32"/>
    <sheet name="36bperfresol_graf" sheetId="33" r:id="rId33"/>
    <sheet name="41benpresaad" sheetId="34" r:id="rId34"/>
    <sheet name="41benpresaad_graf" sheetId="35" r:id="rId35"/>
    <sheet name="41abenpreGIII" sheetId="36" r:id="rId36"/>
    <sheet name="41abenpreGIII_graf" sheetId="37" r:id="rId37"/>
    <sheet name="41bbenpreGII" sheetId="38" r:id="rId38"/>
    <sheet name="41abenpreGII_graf" sheetId="39" r:id="rId39"/>
    <sheet name="41cbenpreGI" sheetId="40" r:id="rId40"/>
    <sheet name="41abenpreGI_graf" sheetId="41" r:id="rId41"/>
    <sheet name="42pbpcasaadpot" sheetId="42" r:id="rId42"/>
    <sheet name="43pbpcasaad" sheetId="43" r:id="rId43"/>
    <sheet name="43pbpcasaadGIII" sheetId="44" r:id="rId44"/>
    <sheet name="43pbpcasaadGII" sheetId="45" r:id="rId45"/>
    <sheet name="43pbpcasaadGI" sheetId="46" r:id="rId46"/>
    <sheet name="44apbpcasaad" sheetId="47" r:id="rId47"/>
    <sheet name="44bpbpcasaad" sheetId="48" r:id="rId48"/>
    <sheet name="45ResolPIAAltaBaj" sheetId="49" r:id="rId49"/>
    <sheet name="46perfpbsaad" sheetId="50" r:id="rId50"/>
    <sheet name="46aperfpb_graf" sheetId="51" r:id="rId51"/>
    <sheet name="51pbgrado" sheetId="52" r:id="rId52"/>
    <sheet name="51aPAPDgrado" sheetId="53" r:id="rId53"/>
    <sheet name="51bTeleasgrado" sheetId="54" r:id="rId54"/>
    <sheet name="51cSADgrado" sheetId="55" r:id="rId55"/>
    <sheet name="51dCDgrado" sheetId="56" r:id="rId56"/>
    <sheet name="51eSARgrado" sheetId="57" r:id="rId57"/>
    <sheet name="51fPEVincgrado" sheetId="58" r:id="rId58"/>
    <sheet name="51gPECgrado" sheetId="59" r:id="rId59"/>
    <sheet name="51hPEAsistPgrado" sheetId="60" r:id="rId60"/>
    <sheet name="52SubtipoVinculada" sheetId="61" r:id="rId61"/>
    <sheet name="52SubtipoVinculadaGIII" sheetId="62" r:id="rId62"/>
    <sheet name="52SubtipoVinculadaGII" sheetId="63" r:id="rId63"/>
    <sheet name="52SubtipoVinculadaGI" sheetId="64" r:id="rId64"/>
    <sheet name="53combprest" sheetId="65" r:id="rId65"/>
    <sheet name="53combprestGI" sheetId="66" r:id="rId66"/>
    <sheet name="53combprestGII" sheetId="67" r:id="rId67"/>
    <sheet name="53combprestGIII" sheetId="68" r:id="rId68"/>
    <sheet name="6perfcuidador" sheetId="69" r:id="rId69"/>
    <sheet name="61aperfcuidadorCCAA" sheetId="70" r:id="rId70"/>
    <sheet name="62bperfcuidadorCCAA" sheetId="71" r:id="rId71"/>
    <sheet name="63cperfcuidadorCCAA" sheetId="72" r:id="rId72"/>
    <sheet name="7Intensidad" sheetId="73" r:id="rId73"/>
    <sheet name="7IntensidadCCAA" sheetId="74" r:id="rId74"/>
    <sheet name="7IntenSAD_CCAA" sheetId="75" r:id="rId75"/>
    <sheet name="7IntenPE_SAD_CCAA" sheetId="76" r:id="rId76"/>
    <sheet name="8CuantíaPrest" sheetId="77" r:id="rId77"/>
    <sheet name="8CuantíaPEC_CCAA" sheetId="78" r:id="rId78"/>
    <sheet name="8CuantíaAP_CCAA" sheetId="79" r:id="rId79"/>
    <sheet name="8CuantíaPEVsad_CCAA" sheetId="80" r:id="rId80"/>
    <sheet name="8CuantíaPEVsar_CCAA" sheetId="81" r:id="rId81"/>
    <sheet name="8CuantíaPEVcd_CCAA" sheetId="82" r:id="rId82"/>
    <sheet name="8CuantíaPEVpapd_CCAA" sheetId="83" r:id="rId83"/>
    <sheet name="8CuantíaPEVteleasist_CCAA" sheetId="84" r:id="rId84"/>
    <sheet name="9TiempoEspera" sheetId="85" r:id="rId85"/>
    <sheet name="10pendResol" sheetId="86" r:id="rId86"/>
    <sheet name="10pendPrest" sheetId="87" r:id="rId87"/>
    <sheet name="10pend" sheetId="88" r:id="rId88"/>
    <sheet name="11ListaEspera" sheetId="89" r:id="rId89"/>
    <sheet name="11ListaEsperaGIII" sheetId="90" r:id="rId90"/>
    <sheet name="11ListaEsperaGII" sheetId="91" r:id="rId91"/>
    <sheet name="11ListaEsperaGI" sheetId="92" r:id="rId92"/>
    <sheet name="12BenefEfect" sheetId="93" r:id="rId93"/>
    <sheet name="12BenefEfect_pre" sheetId="94" r:id="rId94"/>
    <sheet name="12BenefEfect_pre_GI" sheetId="95" r:id="rId95"/>
    <sheet name="12BenefEfect_pre_GII" sheetId="96" r:id="rId96"/>
    <sheet name="12BenefEfect_pre_GIII" sheetId="97" r:id="rId9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30" i="97" l="1"/>
  <c r="W30" i="97"/>
  <c r="U30" i="97"/>
  <c r="S30" i="97"/>
  <c r="Q30" i="97"/>
  <c r="O30" i="97"/>
  <c r="M30" i="97"/>
  <c r="K30" i="97"/>
  <c r="I30" i="97"/>
  <c r="G30" i="97"/>
  <c r="Y28" i="97"/>
  <c r="W28" i="97"/>
  <c r="U28" i="97"/>
  <c r="S28" i="97"/>
  <c r="Q28" i="97"/>
  <c r="O28" i="97"/>
  <c r="M28" i="97"/>
  <c r="K28" i="97"/>
  <c r="I28" i="97"/>
  <c r="G28" i="97"/>
  <c r="Y27" i="97"/>
  <c r="W27" i="97"/>
  <c r="U27" i="97"/>
  <c r="S27" i="97"/>
  <c r="Q27" i="97"/>
  <c r="O27" i="97"/>
  <c r="M27" i="97"/>
  <c r="K27" i="97"/>
  <c r="I27" i="97"/>
  <c r="G27" i="97"/>
  <c r="Y26" i="97"/>
  <c r="W26" i="97"/>
  <c r="U26" i="97"/>
  <c r="S26" i="97"/>
  <c r="Q26" i="97"/>
  <c r="O26" i="97"/>
  <c r="M26" i="97"/>
  <c r="K26" i="97"/>
  <c r="I26" i="97"/>
  <c r="G26" i="97"/>
  <c r="Y25" i="97"/>
  <c r="W25" i="97"/>
  <c r="U25" i="97"/>
  <c r="S25" i="97"/>
  <c r="Q25" i="97"/>
  <c r="O25" i="97"/>
  <c r="M25" i="97"/>
  <c r="K25" i="97"/>
  <c r="I25" i="97"/>
  <c r="G25" i="97"/>
  <c r="Y24" i="97"/>
  <c r="W24" i="97"/>
  <c r="U24" i="97"/>
  <c r="S24" i="97"/>
  <c r="Q24" i="97"/>
  <c r="O24" i="97"/>
  <c r="M24" i="97"/>
  <c r="K24" i="97"/>
  <c r="I24" i="97"/>
  <c r="G24" i="97"/>
  <c r="Y23" i="97"/>
  <c r="W23" i="97"/>
  <c r="U23" i="97"/>
  <c r="S23" i="97"/>
  <c r="Q23" i="97"/>
  <c r="O23" i="97"/>
  <c r="M23" i="97"/>
  <c r="K23" i="97"/>
  <c r="I23" i="97"/>
  <c r="G23" i="97"/>
  <c r="Y22" i="97"/>
  <c r="W22" i="97"/>
  <c r="U22" i="97"/>
  <c r="S22" i="97"/>
  <c r="Q22" i="97"/>
  <c r="O22" i="97"/>
  <c r="M22" i="97"/>
  <c r="K22" i="97"/>
  <c r="I22" i="97"/>
  <c r="G22" i="97"/>
  <c r="Y21" i="97"/>
  <c r="W21" i="97"/>
  <c r="U21" i="97"/>
  <c r="S21" i="97"/>
  <c r="Q21" i="97"/>
  <c r="O21" i="97"/>
  <c r="M21" i="97"/>
  <c r="K21" i="97"/>
  <c r="I21" i="97"/>
  <c r="G21" i="97"/>
  <c r="Y20" i="97"/>
  <c r="W20" i="97"/>
  <c r="U20" i="97"/>
  <c r="S20" i="97"/>
  <c r="Q20" i="97"/>
  <c r="O20" i="97"/>
  <c r="M20" i="97"/>
  <c r="K20" i="97"/>
  <c r="I20" i="97"/>
  <c r="G20" i="97"/>
  <c r="Y19" i="97"/>
  <c r="W19" i="97"/>
  <c r="U19" i="97"/>
  <c r="S19" i="97"/>
  <c r="Q19" i="97"/>
  <c r="O19" i="97"/>
  <c r="M19" i="97"/>
  <c r="K19" i="97"/>
  <c r="I19" i="97"/>
  <c r="G19" i="97"/>
  <c r="Y18" i="97"/>
  <c r="W18" i="97"/>
  <c r="U18" i="97"/>
  <c r="S18" i="97"/>
  <c r="Q18" i="97"/>
  <c r="O18" i="97"/>
  <c r="M18" i="97"/>
  <c r="K18" i="97"/>
  <c r="I18" i="97"/>
  <c r="G18" i="97"/>
  <c r="Y17" i="97"/>
  <c r="W17" i="97"/>
  <c r="U17" i="97"/>
  <c r="S17" i="97"/>
  <c r="Q17" i="97"/>
  <c r="O17" i="97"/>
  <c r="M17" i="97"/>
  <c r="K17" i="97"/>
  <c r="I17" i="97"/>
  <c r="G17" i="97"/>
  <c r="Y16" i="97"/>
  <c r="W16" i="97"/>
  <c r="U16" i="97"/>
  <c r="S16" i="97"/>
  <c r="Q16" i="97"/>
  <c r="O16" i="97"/>
  <c r="M16" i="97"/>
  <c r="K16" i="97"/>
  <c r="I16" i="97"/>
  <c r="G16" i="97"/>
  <c r="Y15" i="97"/>
  <c r="W15" i="97"/>
  <c r="U15" i="97"/>
  <c r="S15" i="97"/>
  <c r="Q15" i="97"/>
  <c r="O15" i="97"/>
  <c r="M15" i="97"/>
  <c r="K15" i="97"/>
  <c r="I15" i="97"/>
  <c r="G15" i="97"/>
  <c r="Y14" i="97"/>
  <c r="W14" i="97"/>
  <c r="U14" i="97"/>
  <c r="S14" i="97"/>
  <c r="Q14" i="97"/>
  <c r="O14" i="97"/>
  <c r="M14" i="97"/>
  <c r="K14" i="97"/>
  <c r="I14" i="97"/>
  <c r="G14" i="97"/>
  <c r="Y13" i="97"/>
  <c r="W13" i="97"/>
  <c r="U13" i="97"/>
  <c r="S13" i="97"/>
  <c r="Q13" i="97"/>
  <c r="O13" i="97"/>
  <c r="M13" i="97"/>
  <c r="K13" i="97"/>
  <c r="I13" i="97"/>
  <c r="G13" i="97"/>
  <c r="Y12" i="97"/>
  <c r="W12" i="97"/>
  <c r="U12" i="97"/>
  <c r="S12" i="97"/>
  <c r="Q12" i="97"/>
  <c r="O12" i="97"/>
  <c r="M12" i="97"/>
  <c r="K12" i="97"/>
  <c r="I12" i="97"/>
  <c r="G12" i="97"/>
  <c r="Y11" i="97"/>
  <c r="W11" i="97"/>
  <c r="U11" i="97"/>
  <c r="S11" i="97"/>
  <c r="Q11" i="97"/>
  <c r="O11" i="97"/>
  <c r="M11" i="97"/>
  <c r="K11" i="97"/>
  <c r="I11" i="97"/>
  <c r="G11" i="97"/>
  <c r="Y10" i="97"/>
  <c r="W10" i="97"/>
  <c r="U10" i="97"/>
  <c r="S10" i="97"/>
  <c r="Q10" i="97"/>
  <c r="O10" i="97"/>
  <c r="M10" i="97"/>
  <c r="K10" i="97"/>
  <c r="I10" i="97"/>
  <c r="G10" i="97"/>
  <c r="Y30" i="96"/>
  <c r="W30" i="96"/>
  <c r="U30" i="96"/>
  <c r="S30" i="96"/>
  <c r="Q30" i="96"/>
  <c r="O30" i="96"/>
  <c r="M30" i="96"/>
  <c r="K30" i="96"/>
  <c r="I30" i="96"/>
  <c r="G30" i="96"/>
  <c r="Y28" i="96"/>
  <c r="W28" i="96"/>
  <c r="U28" i="96"/>
  <c r="S28" i="96"/>
  <c r="Q28" i="96"/>
  <c r="O28" i="96"/>
  <c r="M28" i="96"/>
  <c r="K28" i="96"/>
  <c r="I28" i="96"/>
  <c r="G28" i="96"/>
  <c r="Y27" i="96"/>
  <c r="W27" i="96"/>
  <c r="U27" i="96"/>
  <c r="S27" i="96"/>
  <c r="Q27" i="96"/>
  <c r="O27" i="96"/>
  <c r="M27" i="96"/>
  <c r="K27" i="96"/>
  <c r="I27" i="96"/>
  <c r="G27" i="96"/>
  <c r="Y26" i="96"/>
  <c r="W26" i="96"/>
  <c r="U26" i="96"/>
  <c r="S26" i="96"/>
  <c r="Q26" i="96"/>
  <c r="O26" i="96"/>
  <c r="M26" i="96"/>
  <c r="K26" i="96"/>
  <c r="I26" i="96"/>
  <c r="G26" i="96"/>
  <c r="Y25" i="96"/>
  <c r="W25" i="96"/>
  <c r="U25" i="96"/>
  <c r="S25" i="96"/>
  <c r="Q25" i="96"/>
  <c r="O25" i="96"/>
  <c r="M25" i="96"/>
  <c r="K25" i="96"/>
  <c r="I25" i="96"/>
  <c r="G25" i="96"/>
  <c r="Y24" i="96"/>
  <c r="W24" i="96"/>
  <c r="U24" i="96"/>
  <c r="S24" i="96"/>
  <c r="Q24" i="96"/>
  <c r="O24" i="96"/>
  <c r="M24" i="96"/>
  <c r="K24" i="96"/>
  <c r="I24" i="96"/>
  <c r="G24" i="96"/>
  <c r="Y23" i="96"/>
  <c r="W23" i="96"/>
  <c r="U23" i="96"/>
  <c r="S23" i="96"/>
  <c r="Q23" i="96"/>
  <c r="O23" i="96"/>
  <c r="M23" i="96"/>
  <c r="K23" i="96"/>
  <c r="I23" i="96"/>
  <c r="G23" i="96"/>
  <c r="Y22" i="96"/>
  <c r="W22" i="96"/>
  <c r="U22" i="96"/>
  <c r="S22" i="96"/>
  <c r="Q22" i="96"/>
  <c r="O22" i="96"/>
  <c r="M22" i="96"/>
  <c r="K22" i="96"/>
  <c r="I22" i="96"/>
  <c r="G22" i="96"/>
  <c r="Y21" i="96"/>
  <c r="W21" i="96"/>
  <c r="U21" i="96"/>
  <c r="S21" i="96"/>
  <c r="Q21" i="96"/>
  <c r="O21" i="96"/>
  <c r="M21" i="96"/>
  <c r="K21" i="96"/>
  <c r="I21" i="96"/>
  <c r="G21" i="96"/>
  <c r="Y20" i="96"/>
  <c r="W20" i="96"/>
  <c r="U20" i="96"/>
  <c r="S20" i="96"/>
  <c r="Q20" i="96"/>
  <c r="O20" i="96"/>
  <c r="M20" i="96"/>
  <c r="K20" i="96"/>
  <c r="I20" i="96"/>
  <c r="G20" i="96"/>
  <c r="Y19" i="96"/>
  <c r="W19" i="96"/>
  <c r="U19" i="96"/>
  <c r="S19" i="96"/>
  <c r="Q19" i="96"/>
  <c r="O19" i="96"/>
  <c r="M19" i="96"/>
  <c r="K19" i="96"/>
  <c r="I19" i="96"/>
  <c r="G19" i="96"/>
  <c r="Y18" i="96"/>
  <c r="W18" i="96"/>
  <c r="U18" i="96"/>
  <c r="S18" i="96"/>
  <c r="Q18" i="96"/>
  <c r="O18" i="96"/>
  <c r="M18" i="96"/>
  <c r="K18" i="96"/>
  <c r="I18" i="96"/>
  <c r="G18" i="96"/>
  <c r="Y17" i="96"/>
  <c r="W17" i="96"/>
  <c r="U17" i="96"/>
  <c r="S17" i="96"/>
  <c r="Q17" i="96"/>
  <c r="O17" i="96"/>
  <c r="M17" i="96"/>
  <c r="K17" i="96"/>
  <c r="I17" i="96"/>
  <c r="G17" i="96"/>
  <c r="Y16" i="96"/>
  <c r="W16" i="96"/>
  <c r="U16" i="96"/>
  <c r="S16" i="96"/>
  <c r="Q16" i="96"/>
  <c r="O16" i="96"/>
  <c r="M16" i="96"/>
  <c r="K16" i="96"/>
  <c r="I16" i="96"/>
  <c r="G16" i="96"/>
  <c r="Y15" i="96"/>
  <c r="W15" i="96"/>
  <c r="U15" i="96"/>
  <c r="S15" i="96"/>
  <c r="Q15" i="96"/>
  <c r="O15" i="96"/>
  <c r="M15" i="96"/>
  <c r="K15" i="96"/>
  <c r="I15" i="96"/>
  <c r="G15" i="96"/>
  <c r="Y14" i="96"/>
  <c r="W14" i="96"/>
  <c r="U14" i="96"/>
  <c r="S14" i="96"/>
  <c r="Q14" i="96"/>
  <c r="O14" i="96"/>
  <c r="M14" i="96"/>
  <c r="K14" i="96"/>
  <c r="I14" i="96"/>
  <c r="G14" i="96"/>
  <c r="Y13" i="96"/>
  <c r="W13" i="96"/>
  <c r="U13" i="96"/>
  <c r="S13" i="96"/>
  <c r="Q13" i="96"/>
  <c r="O13" i="96"/>
  <c r="M13" i="96"/>
  <c r="K13" i="96"/>
  <c r="I13" i="96"/>
  <c r="G13" i="96"/>
  <c r="Y12" i="96"/>
  <c r="W12" i="96"/>
  <c r="U12" i="96"/>
  <c r="S12" i="96"/>
  <c r="Q12" i="96"/>
  <c r="O12" i="96"/>
  <c r="M12" i="96"/>
  <c r="K12" i="96"/>
  <c r="I12" i="96"/>
  <c r="G12" i="96"/>
  <c r="Y11" i="96"/>
  <c r="W11" i="96"/>
  <c r="U11" i="96"/>
  <c r="S11" i="96"/>
  <c r="Q11" i="96"/>
  <c r="O11" i="96"/>
  <c r="M11" i="96"/>
  <c r="K11" i="96"/>
  <c r="I11" i="96"/>
  <c r="G11" i="96"/>
  <c r="Y10" i="96"/>
  <c r="W10" i="96"/>
  <c r="U10" i="96"/>
  <c r="S10" i="96"/>
  <c r="Q10" i="96"/>
  <c r="O10" i="96"/>
  <c r="M10" i="96"/>
  <c r="K10" i="96"/>
  <c r="I10" i="96"/>
  <c r="G10" i="96"/>
  <c r="Y30" i="95"/>
  <c r="W30" i="95"/>
  <c r="U30" i="95"/>
  <c r="S30" i="95"/>
  <c r="Q30" i="95"/>
  <c r="O30" i="95"/>
  <c r="M30" i="95"/>
  <c r="K30" i="95"/>
  <c r="I30" i="95"/>
  <c r="G30" i="95"/>
  <c r="Y28" i="95"/>
  <c r="W28" i="95"/>
  <c r="U28" i="95"/>
  <c r="S28" i="95"/>
  <c r="Q28" i="95"/>
  <c r="O28" i="95"/>
  <c r="M28" i="95"/>
  <c r="K28" i="95"/>
  <c r="I28" i="95"/>
  <c r="G28" i="95"/>
  <c r="Y27" i="95"/>
  <c r="W27" i="95"/>
  <c r="U27" i="95"/>
  <c r="S27" i="95"/>
  <c r="Q27" i="95"/>
  <c r="O27" i="95"/>
  <c r="M27" i="95"/>
  <c r="K27" i="95"/>
  <c r="I27" i="95"/>
  <c r="G27" i="95"/>
  <c r="Y26" i="95"/>
  <c r="W26" i="95"/>
  <c r="U26" i="95"/>
  <c r="S26" i="95"/>
  <c r="Q26" i="95"/>
  <c r="O26" i="95"/>
  <c r="M26" i="95"/>
  <c r="K26" i="95"/>
  <c r="I26" i="95"/>
  <c r="G26" i="95"/>
  <c r="Y25" i="95"/>
  <c r="W25" i="95"/>
  <c r="U25" i="95"/>
  <c r="S25" i="95"/>
  <c r="Q25" i="95"/>
  <c r="O25" i="95"/>
  <c r="M25" i="95"/>
  <c r="K25" i="95"/>
  <c r="I25" i="95"/>
  <c r="G25" i="95"/>
  <c r="Y24" i="95"/>
  <c r="W24" i="95"/>
  <c r="U24" i="95"/>
  <c r="S24" i="95"/>
  <c r="Q24" i="95"/>
  <c r="O24" i="95"/>
  <c r="M24" i="95"/>
  <c r="K24" i="95"/>
  <c r="I24" i="95"/>
  <c r="G24" i="95"/>
  <c r="Y23" i="95"/>
  <c r="W23" i="95"/>
  <c r="U23" i="95"/>
  <c r="S23" i="95"/>
  <c r="Q23" i="95"/>
  <c r="O23" i="95"/>
  <c r="M23" i="95"/>
  <c r="K23" i="95"/>
  <c r="I23" i="95"/>
  <c r="G23" i="95"/>
  <c r="Y22" i="95"/>
  <c r="W22" i="95"/>
  <c r="U22" i="95"/>
  <c r="S22" i="95"/>
  <c r="Q22" i="95"/>
  <c r="O22" i="95"/>
  <c r="M22" i="95"/>
  <c r="K22" i="95"/>
  <c r="I22" i="95"/>
  <c r="G22" i="95"/>
  <c r="Y21" i="95"/>
  <c r="W21" i="95"/>
  <c r="U21" i="95"/>
  <c r="S21" i="95"/>
  <c r="Q21" i="95"/>
  <c r="O21" i="95"/>
  <c r="M21" i="95"/>
  <c r="K21" i="95"/>
  <c r="I21" i="95"/>
  <c r="G21" i="95"/>
  <c r="Y20" i="95"/>
  <c r="W20" i="95"/>
  <c r="U20" i="95"/>
  <c r="S20" i="95"/>
  <c r="Q20" i="95"/>
  <c r="O20" i="95"/>
  <c r="M20" i="95"/>
  <c r="K20" i="95"/>
  <c r="I20" i="95"/>
  <c r="G20" i="95"/>
  <c r="Y19" i="95"/>
  <c r="W19" i="95"/>
  <c r="U19" i="95"/>
  <c r="S19" i="95"/>
  <c r="Q19" i="95"/>
  <c r="O19" i="95"/>
  <c r="M19" i="95"/>
  <c r="K19" i="95"/>
  <c r="I19" i="95"/>
  <c r="G19" i="95"/>
  <c r="Y18" i="95"/>
  <c r="W18" i="95"/>
  <c r="U18" i="95"/>
  <c r="S18" i="95"/>
  <c r="Q18" i="95"/>
  <c r="O18" i="95"/>
  <c r="M18" i="95"/>
  <c r="K18" i="95"/>
  <c r="I18" i="95"/>
  <c r="G18" i="95"/>
  <c r="Y17" i="95"/>
  <c r="W17" i="95"/>
  <c r="U17" i="95"/>
  <c r="S17" i="95"/>
  <c r="Q17" i="95"/>
  <c r="O17" i="95"/>
  <c r="M17" i="95"/>
  <c r="K17" i="95"/>
  <c r="I17" i="95"/>
  <c r="G17" i="95"/>
  <c r="Y16" i="95"/>
  <c r="W16" i="95"/>
  <c r="U16" i="95"/>
  <c r="S16" i="95"/>
  <c r="Q16" i="95"/>
  <c r="O16" i="95"/>
  <c r="M16" i="95"/>
  <c r="K16" i="95"/>
  <c r="I16" i="95"/>
  <c r="G16" i="95"/>
  <c r="Y15" i="95"/>
  <c r="W15" i="95"/>
  <c r="U15" i="95"/>
  <c r="S15" i="95"/>
  <c r="Q15" i="95"/>
  <c r="O15" i="95"/>
  <c r="M15" i="95"/>
  <c r="K15" i="95"/>
  <c r="I15" i="95"/>
  <c r="G15" i="95"/>
  <c r="Y14" i="95"/>
  <c r="W14" i="95"/>
  <c r="U14" i="95"/>
  <c r="S14" i="95"/>
  <c r="Q14" i="95"/>
  <c r="O14" i="95"/>
  <c r="M14" i="95"/>
  <c r="K14" i="95"/>
  <c r="I14" i="95"/>
  <c r="G14" i="95"/>
  <c r="Y13" i="95"/>
  <c r="W13" i="95"/>
  <c r="U13" i="95"/>
  <c r="S13" i="95"/>
  <c r="Q13" i="95"/>
  <c r="O13" i="95"/>
  <c r="M13" i="95"/>
  <c r="K13" i="95"/>
  <c r="I13" i="95"/>
  <c r="G13" i="95"/>
  <c r="Y12" i="95"/>
  <c r="W12" i="95"/>
  <c r="U12" i="95"/>
  <c r="S12" i="95"/>
  <c r="Q12" i="95"/>
  <c r="O12" i="95"/>
  <c r="M12" i="95"/>
  <c r="K12" i="95"/>
  <c r="I12" i="95"/>
  <c r="G12" i="95"/>
  <c r="Y11" i="95"/>
  <c r="W11" i="95"/>
  <c r="U11" i="95"/>
  <c r="S11" i="95"/>
  <c r="Q11" i="95"/>
  <c r="O11" i="95"/>
  <c r="M11" i="95"/>
  <c r="K11" i="95"/>
  <c r="I11" i="95"/>
  <c r="G11" i="95"/>
  <c r="Y10" i="95"/>
  <c r="W10" i="95"/>
  <c r="U10" i="95"/>
  <c r="S10" i="95"/>
  <c r="Q10" i="95"/>
  <c r="O10" i="95"/>
  <c r="M10" i="95"/>
  <c r="K10" i="95"/>
  <c r="I10" i="95"/>
  <c r="G10" i="95"/>
  <c r="Y30" i="94"/>
  <c r="W30" i="94"/>
  <c r="U30" i="94"/>
  <c r="S30" i="94"/>
  <c r="Q30" i="94"/>
  <c r="O30" i="94"/>
  <c r="M30" i="94"/>
  <c r="K30" i="94"/>
  <c r="I30" i="94"/>
  <c r="G30" i="94"/>
  <c r="Y28" i="94"/>
  <c r="W28" i="94"/>
  <c r="U28" i="94"/>
  <c r="S28" i="94"/>
  <c r="Q28" i="94"/>
  <c r="O28" i="94"/>
  <c r="M28" i="94"/>
  <c r="K28" i="94"/>
  <c r="I28" i="94"/>
  <c r="G28" i="94"/>
  <c r="Y27" i="94"/>
  <c r="W27" i="94"/>
  <c r="U27" i="94"/>
  <c r="S27" i="94"/>
  <c r="Q27" i="94"/>
  <c r="O27" i="94"/>
  <c r="M27" i="94"/>
  <c r="K27" i="94"/>
  <c r="I27" i="94"/>
  <c r="G27" i="94"/>
  <c r="Y26" i="94"/>
  <c r="W26" i="94"/>
  <c r="U26" i="94"/>
  <c r="S26" i="94"/>
  <c r="Q26" i="94"/>
  <c r="O26" i="94"/>
  <c r="M26" i="94"/>
  <c r="K26" i="94"/>
  <c r="I26" i="94"/>
  <c r="G26" i="94"/>
  <c r="Y25" i="94"/>
  <c r="W25" i="94"/>
  <c r="U25" i="94"/>
  <c r="S25" i="94"/>
  <c r="Q25" i="94"/>
  <c r="O25" i="94"/>
  <c r="M25" i="94"/>
  <c r="K25" i="94"/>
  <c r="I25" i="94"/>
  <c r="G25" i="94"/>
  <c r="Y24" i="94"/>
  <c r="W24" i="94"/>
  <c r="U24" i="94"/>
  <c r="S24" i="94"/>
  <c r="Q24" i="94"/>
  <c r="O24" i="94"/>
  <c r="M24" i="94"/>
  <c r="K24" i="94"/>
  <c r="I24" i="94"/>
  <c r="G24" i="94"/>
  <c r="Y23" i="94"/>
  <c r="W23" i="94"/>
  <c r="U23" i="94"/>
  <c r="S23" i="94"/>
  <c r="Q23" i="94"/>
  <c r="O23" i="94"/>
  <c r="M23" i="94"/>
  <c r="K23" i="94"/>
  <c r="I23" i="94"/>
  <c r="G23" i="94"/>
  <c r="Y22" i="94"/>
  <c r="W22" i="94"/>
  <c r="U22" i="94"/>
  <c r="S22" i="94"/>
  <c r="Q22" i="94"/>
  <c r="O22" i="94"/>
  <c r="M22" i="94"/>
  <c r="K22" i="94"/>
  <c r="I22" i="94"/>
  <c r="G22" i="94"/>
  <c r="Y21" i="94"/>
  <c r="W21" i="94"/>
  <c r="U21" i="94"/>
  <c r="S21" i="94"/>
  <c r="Q21" i="94"/>
  <c r="O21" i="94"/>
  <c r="M21" i="94"/>
  <c r="K21" i="94"/>
  <c r="I21" i="94"/>
  <c r="G21" i="94"/>
  <c r="Y20" i="94"/>
  <c r="W20" i="94"/>
  <c r="U20" i="94"/>
  <c r="S20" i="94"/>
  <c r="Q20" i="94"/>
  <c r="O20" i="94"/>
  <c r="M20" i="94"/>
  <c r="K20" i="94"/>
  <c r="I20" i="94"/>
  <c r="G20" i="94"/>
  <c r="Y19" i="94"/>
  <c r="W19" i="94"/>
  <c r="U19" i="94"/>
  <c r="S19" i="94"/>
  <c r="Q19" i="94"/>
  <c r="O19" i="94"/>
  <c r="M19" i="94"/>
  <c r="K19" i="94"/>
  <c r="I19" i="94"/>
  <c r="G19" i="94"/>
  <c r="Y18" i="94"/>
  <c r="W18" i="94"/>
  <c r="U18" i="94"/>
  <c r="S18" i="94"/>
  <c r="Q18" i="94"/>
  <c r="O18" i="94"/>
  <c r="M18" i="94"/>
  <c r="K18" i="94"/>
  <c r="I18" i="94"/>
  <c r="G18" i="94"/>
  <c r="Y17" i="94"/>
  <c r="W17" i="94"/>
  <c r="U17" i="94"/>
  <c r="S17" i="94"/>
  <c r="Q17" i="94"/>
  <c r="O17" i="94"/>
  <c r="M17" i="94"/>
  <c r="K17" i="94"/>
  <c r="I17" i="94"/>
  <c r="G17" i="94"/>
  <c r="Y16" i="94"/>
  <c r="W16" i="94"/>
  <c r="U16" i="94"/>
  <c r="S16" i="94"/>
  <c r="Q16" i="94"/>
  <c r="O16" i="94"/>
  <c r="M16" i="94"/>
  <c r="K16" i="94"/>
  <c r="I16" i="94"/>
  <c r="G16" i="94"/>
  <c r="Y15" i="94"/>
  <c r="W15" i="94"/>
  <c r="U15" i="94"/>
  <c r="S15" i="94"/>
  <c r="Q15" i="94"/>
  <c r="O15" i="94"/>
  <c r="M15" i="94"/>
  <c r="K15" i="94"/>
  <c r="I15" i="94"/>
  <c r="G15" i="94"/>
  <c r="Y14" i="94"/>
  <c r="W14" i="94"/>
  <c r="U14" i="94"/>
  <c r="S14" i="94"/>
  <c r="Q14" i="94"/>
  <c r="O14" i="94"/>
  <c r="M14" i="94"/>
  <c r="K14" i="94"/>
  <c r="I14" i="94"/>
  <c r="G14" i="94"/>
  <c r="Y13" i="94"/>
  <c r="W13" i="94"/>
  <c r="U13" i="94"/>
  <c r="S13" i="94"/>
  <c r="Q13" i="94"/>
  <c r="O13" i="94"/>
  <c r="M13" i="94"/>
  <c r="K13" i="94"/>
  <c r="I13" i="94"/>
  <c r="G13" i="94"/>
  <c r="Y12" i="94"/>
  <c r="W12" i="94"/>
  <c r="U12" i="94"/>
  <c r="S12" i="94"/>
  <c r="Q12" i="94"/>
  <c r="O12" i="94"/>
  <c r="M12" i="94"/>
  <c r="K12" i="94"/>
  <c r="I12" i="94"/>
  <c r="G12" i="94"/>
  <c r="Y11" i="94"/>
  <c r="W11" i="94"/>
  <c r="U11" i="94"/>
  <c r="S11" i="94"/>
  <c r="Q11" i="94"/>
  <c r="O11" i="94"/>
  <c r="M11" i="94"/>
  <c r="K11" i="94"/>
  <c r="I11" i="94"/>
  <c r="G11" i="94"/>
  <c r="Y10" i="94"/>
  <c r="W10" i="94"/>
  <c r="U10" i="94"/>
  <c r="S10" i="94"/>
  <c r="Q10" i="94"/>
  <c r="O10" i="94"/>
  <c r="M10" i="94"/>
  <c r="K10" i="94"/>
  <c r="I10" i="94"/>
  <c r="G10" i="94"/>
  <c r="P31" i="93"/>
  <c r="Q31" i="93" s="1"/>
  <c r="N31" i="93"/>
  <c r="O31" i="93" s="1"/>
  <c r="L31" i="93"/>
  <c r="I31" i="93" s="1"/>
  <c r="D31" i="93"/>
  <c r="F31" i="93" s="1"/>
  <c r="G31" i="93" s="1"/>
  <c r="Q29" i="93"/>
  <c r="O29" i="93"/>
  <c r="J29" i="93"/>
  <c r="I29" i="93"/>
  <c r="M29" i="93" s="1"/>
  <c r="F29" i="93"/>
  <c r="G29" i="93" s="1"/>
  <c r="Q28" i="93"/>
  <c r="O28" i="93"/>
  <c r="M28" i="93"/>
  <c r="I28" i="93"/>
  <c r="F28" i="93" s="1"/>
  <c r="G28" i="93" s="1"/>
  <c r="Q27" i="93"/>
  <c r="O27" i="93"/>
  <c r="M27" i="93"/>
  <c r="J27" i="93"/>
  <c r="I27" i="93"/>
  <c r="F27" i="93" s="1"/>
  <c r="G27" i="93" s="1"/>
  <c r="M26" i="93"/>
  <c r="J26" i="93"/>
  <c r="I26" i="93"/>
  <c r="Q26" i="93" s="1"/>
  <c r="I25" i="93"/>
  <c r="O25" i="93" s="1"/>
  <c r="I24" i="93"/>
  <c r="M24" i="93" s="1"/>
  <c r="I23" i="93"/>
  <c r="J23" i="93" s="1"/>
  <c r="F23" i="93"/>
  <c r="G23" i="93" s="1"/>
  <c r="Q22" i="93"/>
  <c r="M22" i="93"/>
  <c r="I22" i="93"/>
  <c r="O22" i="93" s="1"/>
  <c r="F22" i="93"/>
  <c r="G22" i="93" s="1"/>
  <c r="Q21" i="93"/>
  <c r="O21" i="93"/>
  <c r="M21" i="93"/>
  <c r="J21" i="93"/>
  <c r="I21" i="93"/>
  <c r="F21" i="93"/>
  <c r="G21" i="93" s="1"/>
  <c r="Q20" i="93"/>
  <c r="O20" i="93"/>
  <c r="M20" i="93"/>
  <c r="I20" i="93"/>
  <c r="F20" i="93" s="1"/>
  <c r="G20" i="93" s="1"/>
  <c r="Q19" i="93"/>
  <c r="O19" i="93"/>
  <c r="M19" i="93"/>
  <c r="J19" i="93"/>
  <c r="I19" i="93"/>
  <c r="F19" i="93" s="1"/>
  <c r="G19" i="93" s="1"/>
  <c r="M18" i="93"/>
  <c r="J18" i="93"/>
  <c r="I18" i="93"/>
  <c r="Q18" i="93" s="1"/>
  <c r="I17" i="93"/>
  <c r="O17" i="93" s="1"/>
  <c r="I16" i="93"/>
  <c r="M16" i="93" s="1"/>
  <c r="I15" i="93"/>
  <c r="J15" i="93" s="1"/>
  <c r="F15" i="93"/>
  <c r="G15" i="93" s="1"/>
  <c r="Q14" i="93"/>
  <c r="M14" i="93"/>
  <c r="I14" i="93"/>
  <c r="O14" i="93" s="1"/>
  <c r="F14" i="93"/>
  <c r="G14" i="93" s="1"/>
  <c r="Q13" i="93"/>
  <c r="O13" i="93"/>
  <c r="M13" i="93"/>
  <c r="J13" i="93"/>
  <c r="I13" i="93"/>
  <c r="F13" i="93"/>
  <c r="G13" i="93" s="1"/>
  <c r="Q12" i="93"/>
  <c r="O12" i="93"/>
  <c r="M12" i="93"/>
  <c r="I12" i="93"/>
  <c r="F12" i="93" s="1"/>
  <c r="G12" i="93" s="1"/>
  <c r="Q11" i="93"/>
  <c r="O11" i="93"/>
  <c r="M11" i="93"/>
  <c r="J11" i="93"/>
  <c r="I11" i="93"/>
  <c r="F11" i="93" s="1"/>
  <c r="G11" i="93" s="1"/>
  <c r="R19" i="77"/>
  <c r="Q19" i="77"/>
  <c r="P19" i="77"/>
  <c r="O19" i="77"/>
  <c r="L19" i="77"/>
  <c r="K19" i="77"/>
  <c r="J19" i="77"/>
  <c r="I19" i="77"/>
  <c r="F19" i="77"/>
  <c r="E19" i="77"/>
  <c r="D19" i="77"/>
  <c r="C19" i="77"/>
  <c r="R20" i="73"/>
  <c r="Q20" i="73"/>
  <c r="P20" i="73"/>
  <c r="O20" i="73"/>
  <c r="L20" i="73"/>
  <c r="K20" i="73"/>
  <c r="J20" i="73"/>
  <c r="I20" i="73"/>
  <c r="F20" i="73"/>
  <c r="E20" i="73"/>
  <c r="D20" i="73"/>
  <c r="C20" i="73"/>
  <c r="C30" i="72"/>
  <c r="C28" i="72"/>
  <c r="C27" i="72"/>
  <c r="C26" i="72"/>
  <c r="C25" i="72"/>
  <c r="C24" i="72"/>
  <c r="C23" i="72"/>
  <c r="C22" i="72"/>
  <c r="C21" i="72"/>
  <c r="C20" i="72"/>
  <c r="C19" i="72"/>
  <c r="C18" i="72"/>
  <c r="C17" i="72"/>
  <c r="C16" i="72"/>
  <c r="C15" i="72"/>
  <c r="C14" i="72"/>
  <c r="C13" i="72"/>
  <c r="C12" i="72"/>
  <c r="C11" i="72"/>
  <c r="C10" i="72"/>
  <c r="C30" i="71"/>
  <c r="C28" i="71"/>
  <c r="C27" i="71"/>
  <c r="C26" i="71"/>
  <c r="C25" i="71"/>
  <c r="C24" i="71"/>
  <c r="C23" i="71"/>
  <c r="C22" i="71"/>
  <c r="C21" i="71"/>
  <c r="C20" i="71"/>
  <c r="C19" i="71"/>
  <c r="C18" i="71"/>
  <c r="C17" i="71"/>
  <c r="C16" i="71"/>
  <c r="C15" i="71"/>
  <c r="C14" i="71"/>
  <c r="C13" i="71"/>
  <c r="C12" i="71"/>
  <c r="C11" i="71"/>
  <c r="C10" i="71"/>
  <c r="AC21" i="50"/>
  <c r="I21" i="50" s="1"/>
  <c r="AA21" i="50"/>
  <c r="X21" i="50"/>
  <c r="U21" i="50"/>
  <c r="F21" i="50"/>
  <c r="Z19" i="50"/>
  <c r="W19" i="50"/>
  <c r="T19" i="50"/>
  <c r="Q19" i="50"/>
  <c r="R19" i="50" s="1"/>
  <c r="N19" i="50"/>
  <c r="K19" i="50"/>
  <c r="L19" i="50" s="1"/>
  <c r="H19" i="50"/>
  <c r="I19" i="50" s="1"/>
  <c r="E19" i="50"/>
  <c r="AC19" i="50" s="1"/>
  <c r="AC18" i="50"/>
  <c r="U18" i="50" s="1"/>
  <c r="R18" i="50"/>
  <c r="O18" i="50"/>
  <c r="L18" i="50"/>
  <c r="I18" i="50"/>
  <c r="F18" i="50"/>
  <c r="AC17" i="50"/>
  <c r="AA17" i="50" s="1"/>
  <c r="X17" i="50"/>
  <c r="U17" i="50"/>
  <c r="R17" i="50"/>
  <c r="O17" i="50"/>
  <c r="L17" i="50"/>
  <c r="F17" i="50"/>
  <c r="AC16" i="50"/>
  <c r="I16" i="50" s="1"/>
  <c r="AA16" i="50"/>
  <c r="X16" i="50"/>
  <c r="U16" i="50"/>
  <c r="F16" i="50"/>
  <c r="Z15" i="50"/>
  <c r="W15" i="50"/>
  <c r="T15" i="50"/>
  <c r="Q15" i="50"/>
  <c r="N15" i="50"/>
  <c r="K15" i="50"/>
  <c r="H15" i="50"/>
  <c r="E15" i="50"/>
  <c r="AC14" i="50"/>
  <c r="U14" i="50" s="1"/>
  <c r="R14" i="50"/>
  <c r="O14" i="50"/>
  <c r="L14" i="50"/>
  <c r="I14" i="50"/>
  <c r="F14" i="50"/>
  <c r="AC13" i="50"/>
  <c r="AA13" i="50" s="1"/>
  <c r="X13" i="50"/>
  <c r="U13" i="50"/>
  <c r="R13" i="50"/>
  <c r="O13" i="50"/>
  <c r="L13" i="50"/>
  <c r="F13" i="50"/>
  <c r="AC12" i="50"/>
  <c r="I12" i="50" s="1"/>
  <c r="AA12" i="50"/>
  <c r="X12" i="50"/>
  <c r="U12" i="50"/>
  <c r="F12" i="50"/>
  <c r="AC22" i="31"/>
  <c r="O22" i="31" s="1"/>
  <c r="F22" i="31"/>
  <c r="Z20" i="31"/>
  <c r="W20" i="31"/>
  <c r="T20" i="31"/>
  <c r="U20" i="31" s="1"/>
  <c r="Q20" i="31"/>
  <c r="N20" i="31"/>
  <c r="K20" i="31"/>
  <c r="H20" i="31"/>
  <c r="I20" i="31" s="1"/>
  <c r="E20" i="31"/>
  <c r="AC20" i="31" s="1"/>
  <c r="AC19" i="31"/>
  <c r="AA19" i="31" s="1"/>
  <c r="X19" i="31"/>
  <c r="U19" i="31"/>
  <c r="R19" i="31"/>
  <c r="O19" i="31"/>
  <c r="L19" i="31"/>
  <c r="F19" i="31"/>
  <c r="AC18" i="31"/>
  <c r="I18" i="31" s="1"/>
  <c r="AA18" i="31"/>
  <c r="X18" i="31"/>
  <c r="U18" i="31"/>
  <c r="F18" i="31"/>
  <c r="AC17" i="31"/>
  <c r="O17" i="31" s="1"/>
  <c r="AC16" i="31"/>
  <c r="U16" i="31" s="1"/>
  <c r="R16" i="31"/>
  <c r="O16" i="31"/>
  <c r="L16" i="31"/>
  <c r="I16" i="31"/>
  <c r="F16" i="31"/>
  <c r="Z15" i="31"/>
  <c r="W15" i="31"/>
  <c r="T15" i="31"/>
  <c r="Q15" i="31"/>
  <c r="N15" i="31"/>
  <c r="K15" i="31"/>
  <c r="H15" i="31"/>
  <c r="E15" i="31"/>
  <c r="AC14" i="31"/>
  <c r="I14" i="31" s="1"/>
  <c r="AA14" i="31"/>
  <c r="X14" i="31"/>
  <c r="F14" i="31"/>
  <c r="AC13" i="31"/>
  <c r="O13" i="31" s="1"/>
  <c r="AC12" i="31"/>
  <c r="U12" i="31" s="1"/>
  <c r="R12" i="31"/>
  <c r="O12" i="31"/>
  <c r="L12" i="31"/>
  <c r="I12" i="31"/>
  <c r="F12" i="31"/>
  <c r="AC11" i="31"/>
  <c r="AA11" i="31" s="1"/>
  <c r="X11" i="31"/>
  <c r="U11" i="31"/>
  <c r="R11" i="31"/>
  <c r="O11" i="31"/>
  <c r="L11" i="31"/>
  <c r="F11" i="31"/>
  <c r="Y15" i="18"/>
  <c r="V15" i="18"/>
  <c r="S15" i="18"/>
  <c r="P15" i="18"/>
  <c r="M15" i="18"/>
  <c r="J15" i="18"/>
  <c r="G15" i="18"/>
  <c r="D15" i="18"/>
  <c r="AB13" i="18"/>
  <c r="N13" i="18" s="1"/>
  <c r="AB12" i="18"/>
  <c r="T12" i="18" s="1"/>
  <c r="N12" i="18"/>
  <c r="K12" i="18"/>
  <c r="E12" i="18"/>
  <c r="E28" i="12"/>
  <c r="E27" i="12"/>
  <c r="E26" i="12"/>
  <c r="E25" i="12"/>
  <c r="E24" i="12"/>
  <c r="E23" i="12"/>
  <c r="E22" i="12"/>
  <c r="E21" i="12"/>
  <c r="E20" i="12"/>
  <c r="E19" i="12"/>
  <c r="E18" i="12"/>
  <c r="E17" i="12"/>
  <c r="E16" i="12"/>
  <c r="E15" i="12"/>
  <c r="E14" i="12"/>
  <c r="E13" i="12"/>
  <c r="E12" i="12"/>
  <c r="E11" i="12"/>
  <c r="E10" i="12"/>
  <c r="Y28" i="10"/>
  <c r="X28" i="10"/>
  <c r="W28" i="10"/>
  <c r="V28" i="10"/>
  <c r="U28" i="10"/>
  <c r="T28" i="10"/>
  <c r="S28" i="10"/>
  <c r="R28" i="10"/>
  <c r="Q28" i="10"/>
  <c r="P28" i="10"/>
  <c r="O28" i="10"/>
  <c r="N28" i="10"/>
  <c r="Y27" i="10"/>
  <c r="X27" i="10"/>
  <c r="W27" i="10"/>
  <c r="V27" i="10"/>
  <c r="U27" i="10"/>
  <c r="T27" i="10"/>
  <c r="S27" i="10"/>
  <c r="R27" i="10"/>
  <c r="Q27" i="10"/>
  <c r="P27" i="10"/>
  <c r="O27" i="10"/>
  <c r="N27" i="10"/>
  <c r="Y26" i="10"/>
  <c r="X26" i="10"/>
  <c r="W26" i="10"/>
  <c r="V26" i="10"/>
  <c r="U26" i="10"/>
  <c r="T26" i="10"/>
  <c r="S26" i="10"/>
  <c r="R26" i="10"/>
  <c r="Q26" i="10"/>
  <c r="P26" i="10"/>
  <c r="O26" i="10"/>
  <c r="N26" i="10"/>
  <c r="Y25" i="10"/>
  <c r="X25" i="10"/>
  <c r="W25" i="10"/>
  <c r="V25" i="10"/>
  <c r="U25" i="10"/>
  <c r="T25" i="10"/>
  <c r="S25" i="10"/>
  <c r="R25" i="10"/>
  <c r="Q25" i="10"/>
  <c r="P25" i="10"/>
  <c r="O25" i="10"/>
  <c r="N25" i="10"/>
  <c r="Y24" i="10"/>
  <c r="X24" i="10"/>
  <c r="W24" i="10"/>
  <c r="V24" i="10"/>
  <c r="U24" i="10"/>
  <c r="T24" i="10"/>
  <c r="S24" i="10"/>
  <c r="R24" i="10"/>
  <c r="Q24" i="10"/>
  <c r="P24" i="10"/>
  <c r="O24" i="10"/>
  <c r="N24" i="10"/>
  <c r="Y23" i="10"/>
  <c r="X23" i="10"/>
  <c r="W23" i="10"/>
  <c r="V23" i="10"/>
  <c r="U23" i="10"/>
  <c r="T23" i="10"/>
  <c r="S23" i="10"/>
  <c r="R23" i="10"/>
  <c r="Q23" i="10"/>
  <c r="P23" i="10"/>
  <c r="O23" i="10"/>
  <c r="N23" i="10"/>
  <c r="Y22" i="10"/>
  <c r="X22" i="10"/>
  <c r="W22" i="10"/>
  <c r="V22" i="10"/>
  <c r="U22" i="10"/>
  <c r="T22" i="10"/>
  <c r="S22" i="10"/>
  <c r="R22" i="10"/>
  <c r="Q22" i="10"/>
  <c r="P22" i="10"/>
  <c r="O22" i="10"/>
  <c r="N22" i="10"/>
  <c r="Y21" i="10"/>
  <c r="X21" i="10"/>
  <c r="W21" i="10"/>
  <c r="V21" i="10"/>
  <c r="U21" i="10"/>
  <c r="T21" i="10"/>
  <c r="S21" i="10"/>
  <c r="R21" i="10"/>
  <c r="Q21" i="10"/>
  <c r="P21" i="10"/>
  <c r="O21" i="10"/>
  <c r="N21" i="10"/>
  <c r="Y20" i="10"/>
  <c r="X20" i="10"/>
  <c r="W20" i="10"/>
  <c r="V20" i="10"/>
  <c r="U20" i="10"/>
  <c r="T20" i="10"/>
  <c r="S20" i="10"/>
  <c r="R20" i="10"/>
  <c r="Q20" i="10"/>
  <c r="P20" i="10"/>
  <c r="O20" i="10"/>
  <c r="N20" i="10"/>
  <c r="Y19" i="10"/>
  <c r="X19" i="10"/>
  <c r="W19" i="10"/>
  <c r="V19" i="10"/>
  <c r="U19" i="10"/>
  <c r="T19" i="10"/>
  <c r="S19" i="10"/>
  <c r="R19" i="10"/>
  <c r="Q19" i="10"/>
  <c r="P19" i="10"/>
  <c r="O19" i="10"/>
  <c r="N19" i="10"/>
  <c r="Y18" i="10"/>
  <c r="X18" i="10"/>
  <c r="W18" i="10"/>
  <c r="V18" i="10"/>
  <c r="U18" i="10"/>
  <c r="T18" i="10"/>
  <c r="S18" i="10"/>
  <c r="R18" i="10"/>
  <c r="Q18" i="10"/>
  <c r="P18" i="10"/>
  <c r="O18" i="10"/>
  <c r="N18" i="10"/>
  <c r="Y17" i="10"/>
  <c r="X17" i="10"/>
  <c r="W17" i="10"/>
  <c r="V17" i="10"/>
  <c r="U17" i="10"/>
  <c r="T17" i="10"/>
  <c r="S17" i="10"/>
  <c r="R17" i="10"/>
  <c r="Q17" i="10"/>
  <c r="P17" i="10"/>
  <c r="O17" i="10"/>
  <c r="N17" i="10"/>
  <c r="Y16" i="10"/>
  <c r="X16" i="10"/>
  <c r="W16" i="10"/>
  <c r="V16" i="10"/>
  <c r="U16" i="10"/>
  <c r="T16" i="10"/>
  <c r="S16" i="10"/>
  <c r="R16" i="10"/>
  <c r="Q16" i="10"/>
  <c r="P16" i="10"/>
  <c r="O16" i="10"/>
  <c r="N16" i="10"/>
  <c r="Y15" i="10"/>
  <c r="X15" i="10"/>
  <c r="W15" i="10"/>
  <c r="V15" i="10"/>
  <c r="U15" i="10"/>
  <c r="T15" i="10"/>
  <c r="S15" i="10"/>
  <c r="R15" i="10"/>
  <c r="Q15" i="10"/>
  <c r="P15" i="10"/>
  <c r="O15" i="10"/>
  <c r="N15" i="10"/>
  <c r="Y14" i="10"/>
  <c r="X14" i="10"/>
  <c r="W14" i="10"/>
  <c r="V14" i="10"/>
  <c r="U14" i="10"/>
  <c r="T14" i="10"/>
  <c r="S14" i="10"/>
  <c r="R14" i="10"/>
  <c r="Q14" i="10"/>
  <c r="P14" i="10"/>
  <c r="O14" i="10"/>
  <c r="N14" i="10"/>
  <c r="Y13" i="10"/>
  <c r="X13" i="10"/>
  <c r="W13" i="10"/>
  <c r="V13" i="10"/>
  <c r="U13" i="10"/>
  <c r="T13" i="10"/>
  <c r="S13" i="10"/>
  <c r="R13" i="10"/>
  <c r="Q13" i="10"/>
  <c r="P13" i="10"/>
  <c r="O13" i="10"/>
  <c r="N13" i="10"/>
  <c r="Y12" i="10"/>
  <c r="X12" i="10"/>
  <c r="W12" i="10"/>
  <c r="V12" i="10"/>
  <c r="U12" i="10"/>
  <c r="T12" i="10"/>
  <c r="S12" i="10"/>
  <c r="R12" i="10"/>
  <c r="Q12" i="10"/>
  <c r="P12" i="10"/>
  <c r="O12" i="10"/>
  <c r="N12" i="10"/>
  <c r="Y11" i="10"/>
  <c r="X11" i="10"/>
  <c r="W11" i="10"/>
  <c r="V11" i="10"/>
  <c r="U11" i="10"/>
  <c r="T11" i="10"/>
  <c r="S11" i="10"/>
  <c r="R11" i="10"/>
  <c r="Q11" i="10"/>
  <c r="P11" i="10"/>
  <c r="O11" i="10"/>
  <c r="N11" i="10"/>
  <c r="Y10" i="10"/>
  <c r="X10" i="10"/>
  <c r="W10" i="10"/>
  <c r="V10" i="10"/>
  <c r="U10" i="10"/>
  <c r="T10" i="10"/>
  <c r="S10" i="10"/>
  <c r="R10" i="10"/>
  <c r="Q10" i="10"/>
  <c r="P10" i="10"/>
  <c r="O10" i="10"/>
  <c r="N10" i="10"/>
  <c r="Y9" i="10"/>
  <c r="X9" i="10"/>
  <c r="W9" i="10"/>
  <c r="V9" i="10"/>
  <c r="U9" i="10"/>
  <c r="T9" i="10"/>
  <c r="S9" i="10"/>
  <c r="R9" i="10"/>
  <c r="Q9" i="10"/>
  <c r="P9" i="10"/>
  <c r="O9" i="10"/>
  <c r="N9" i="10"/>
  <c r="Y28" i="9"/>
  <c r="X28" i="9"/>
  <c r="W28" i="9"/>
  <c r="V28" i="9"/>
  <c r="U28" i="9"/>
  <c r="T28" i="9"/>
  <c r="S28" i="9"/>
  <c r="R28" i="9"/>
  <c r="Q28" i="9"/>
  <c r="P28" i="9"/>
  <c r="O28" i="9"/>
  <c r="N28" i="9"/>
  <c r="Y27" i="9"/>
  <c r="X27" i="9"/>
  <c r="W27" i="9"/>
  <c r="V27" i="9"/>
  <c r="U27" i="9"/>
  <c r="T27" i="9"/>
  <c r="S27" i="9"/>
  <c r="R27" i="9"/>
  <c r="Q27" i="9"/>
  <c r="P27" i="9"/>
  <c r="O27" i="9"/>
  <c r="N27" i="9"/>
  <c r="Y26" i="9"/>
  <c r="X26" i="9"/>
  <c r="W26" i="9"/>
  <c r="V26" i="9"/>
  <c r="U26" i="9"/>
  <c r="T26" i="9"/>
  <c r="S26" i="9"/>
  <c r="R26" i="9"/>
  <c r="Q26" i="9"/>
  <c r="P26" i="9"/>
  <c r="O26" i="9"/>
  <c r="N26" i="9"/>
  <c r="Y25" i="9"/>
  <c r="X25" i="9"/>
  <c r="W25" i="9"/>
  <c r="V25" i="9"/>
  <c r="U25" i="9"/>
  <c r="T25" i="9"/>
  <c r="S25" i="9"/>
  <c r="R25" i="9"/>
  <c r="Q25" i="9"/>
  <c r="P25" i="9"/>
  <c r="O25" i="9"/>
  <c r="N25" i="9"/>
  <c r="Y24" i="9"/>
  <c r="X24" i="9"/>
  <c r="W24" i="9"/>
  <c r="V24" i="9"/>
  <c r="U24" i="9"/>
  <c r="T24" i="9"/>
  <c r="S24" i="9"/>
  <c r="R24" i="9"/>
  <c r="Q24" i="9"/>
  <c r="P24" i="9"/>
  <c r="O24" i="9"/>
  <c r="N24" i="9"/>
  <c r="Y23" i="9"/>
  <c r="X23" i="9"/>
  <c r="W23" i="9"/>
  <c r="V23" i="9"/>
  <c r="U23" i="9"/>
  <c r="T23" i="9"/>
  <c r="S23" i="9"/>
  <c r="R23" i="9"/>
  <c r="Q23" i="9"/>
  <c r="P23" i="9"/>
  <c r="O23" i="9"/>
  <c r="N23" i="9"/>
  <c r="Y22" i="9"/>
  <c r="X22" i="9"/>
  <c r="W22" i="9"/>
  <c r="V22" i="9"/>
  <c r="U22" i="9"/>
  <c r="T22" i="9"/>
  <c r="S22" i="9"/>
  <c r="R22" i="9"/>
  <c r="Q22" i="9"/>
  <c r="P22" i="9"/>
  <c r="O22" i="9"/>
  <c r="N22" i="9"/>
  <c r="Y21" i="9"/>
  <c r="X21" i="9"/>
  <c r="W21" i="9"/>
  <c r="V21" i="9"/>
  <c r="U21" i="9"/>
  <c r="T21" i="9"/>
  <c r="S21" i="9"/>
  <c r="R21" i="9"/>
  <c r="Q21" i="9"/>
  <c r="P21" i="9"/>
  <c r="O21" i="9"/>
  <c r="N21" i="9"/>
  <c r="Y20" i="9"/>
  <c r="X20" i="9"/>
  <c r="W20" i="9"/>
  <c r="V20" i="9"/>
  <c r="U20" i="9"/>
  <c r="T20" i="9"/>
  <c r="S20" i="9"/>
  <c r="R20" i="9"/>
  <c r="Q20" i="9"/>
  <c r="P20" i="9"/>
  <c r="O20" i="9"/>
  <c r="N20" i="9"/>
  <c r="Y19" i="9"/>
  <c r="X19" i="9"/>
  <c r="W19" i="9"/>
  <c r="V19" i="9"/>
  <c r="U19" i="9"/>
  <c r="T19" i="9"/>
  <c r="S19" i="9"/>
  <c r="R19" i="9"/>
  <c r="Q19" i="9"/>
  <c r="P19" i="9"/>
  <c r="O19" i="9"/>
  <c r="N19" i="9"/>
  <c r="Y18" i="9"/>
  <c r="X18" i="9"/>
  <c r="W18" i="9"/>
  <c r="V18" i="9"/>
  <c r="U18" i="9"/>
  <c r="T18" i="9"/>
  <c r="S18" i="9"/>
  <c r="R18" i="9"/>
  <c r="Q18" i="9"/>
  <c r="P18" i="9"/>
  <c r="O18" i="9"/>
  <c r="N18" i="9"/>
  <c r="Y17" i="9"/>
  <c r="X17" i="9"/>
  <c r="W17" i="9"/>
  <c r="V17" i="9"/>
  <c r="U17" i="9"/>
  <c r="T17" i="9"/>
  <c r="S17" i="9"/>
  <c r="R17" i="9"/>
  <c r="Q17" i="9"/>
  <c r="P17" i="9"/>
  <c r="O17" i="9"/>
  <c r="N17" i="9"/>
  <c r="Y16" i="9"/>
  <c r="X16" i="9"/>
  <c r="W16" i="9"/>
  <c r="V16" i="9"/>
  <c r="U16" i="9"/>
  <c r="T16" i="9"/>
  <c r="S16" i="9"/>
  <c r="R16" i="9"/>
  <c r="Q16" i="9"/>
  <c r="P16" i="9"/>
  <c r="O16" i="9"/>
  <c r="N16" i="9"/>
  <c r="Y15" i="9"/>
  <c r="X15" i="9"/>
  <c r="W15" i="9"/>
  <c r="V15" i="9"/>
  <c r="U15" i="9"/>
  <c r="T15" i="9"/>
  <c r="S15" i="9"/>
  <c r="R15" i="9"/>
  <c r="Q15" i="9"/>
  <c r="P15" i="9"/>
  <c r="O15" i="9"/>
  <c r="N15" i="9"/>
  <c r="Y14" i="9"/>
  <c r="X14" i="9"/>
  <c r="W14" i="9"/>
  <c r="V14" i="9"/>
  <c r="U14" i="9"/>
  <c r="T14" i="9"/>
  <c r="S14" i="9"/>
  <c r="R14" i="9"/>
  <c r="Q14" i="9"/>
  <c r="P14" i="9"/>
  <c r="O14" i="9"/>
  <c r="N14" i="9"/>
  <c r="Y13" i="9"/>
  <c r="X13" i="9"/>
  <c r="W13" i="9"/>
  <c r="V13" i="9"/>
  <c r="U13" i="9"/>
  <c r="T13" i="9"/>
  <c r="S13" i="9"/>
  <c r="R13" i="9"/>
  <c r="Q13" i="9"/>
  <c r="P13" i="9"/>
  <c r="O13" i="9"/>
  <c r="N13" i="9"/>
  <c r="Y12" i="9"/>
  <c r="X12" i="9"/>
  <c r="W12" i="9"/>
  <c r="V12" i="9"/>
  <c r="U12" i="9"/>
  <c r="T12" i="9"/>
  <c r="S12" i="9"/>
  <c r="R12" i="9"/>
  <c r="Q12" i="9"/>
  <c r="P12" i="9"/>
  <c r="O12" i="9"/>
  <c r="N12" i="9"/>
  <c r="Y11" i="9"/>
  <c r="X11" i="9"/>
  <c r="W11" i="9"/>
  <c r="V11" i="9"/>
  <c r="U11" i="9"/>
  <c r="T11" i="9"/>
  <c r="S11" i="9"/>
  <c r="R11" i="9"/>
  <c r="Q11" i="9"/>
  <c r="P11" i="9"/>
  <c r="O11" i="9"/>
  <c r="N11" i="9"/>
  <c r="Y10" i="9"/>
  <c r="X10" i="9"/>
  <c r="W10" i="9"/>
  <c r="V10" i="9"/>
  <c r="U10" i="9"/>
  <c r="T10" i="9"/>
  <c r="S10" i="9"/>
  <c r="R10" i="9"/>
  <c r="Q10" i="9"/>
  <c r="P10" i="9"/>
  <c r="O10" i="9"/>
  <c r="N10" i="9"/>
  <c r="Y9" i="9"/>
  <c r="X9" i="9"/>
  <c r="W9" i="9"/>
  <c r="V9" i="9"/>
  <c r="U9" i="9"/>
  <c r="T9" i="9"/>
  <c r="S9" i="9"/>
  <c r="R9" i="9"/>
  <c r="Q9" i="9"/>
  <c r="P9" i="9"/>
  <c r="O9" i="9"/>
  <c r="N9" i="9"/>
  <c r="Y28" i="8"/>
  <c r="X28" i="8"/>
  <c r="W28" i="8"/>
  <c r="V28" i="8"/>
  <c r="U28" i="8"/>
  <c r="T28" i="8"/>
  <c r="S28" i="8"/>
  <c r="R28" i="8"/>
  <c r="Q28" i="8"/>
  <c r="P28" i="8"/>
  <c r="O28" i="8"/>
  <c r="N28" i="8"/>
  <c r="Y27" i="8"/>
  <c r="X27" i="8"/>
  <c r="W27" i="8"/>
  <c r="V27" i="8"/>
  <c r="U27" i="8"/>
  <c r="T27" i="8"/>
  <c r="S27" i="8"/>
  <c r="R27" i="8"/>
  <c r="Q27" i="8"/>
  <c r="P27" i="8"/>
  <c r="O27" i="8"/>
  <c r="N27" i="8"/>
  <c r="Y26" i="8"/>
  <c r="X26" i="8"/>
  <c r="W26" i="8"/>
  <c r="V26" i="8"/>
  <c r="U26" i="8"/>
  <c r="T26" i="8"/>
  <c r="S26" i="8"/>
  <c r="R26" i="8"/>
  <c r="Q26" i="8"/>
  <c r="P26" i="8"/>
  <c r="O26" i="8"/>
  <c r="N26" i="8"/>
  <c r="Y25" i="8"/>
  <c r="X25" i="8"/>
  <c r="W25" i="8"/>
  <c r="V25" i="8"/>
  <c r="U25" i="8"/>
  <c r="T25" i="8"/>
  <c r="S25" i="8"/>
  <c r="R25" i="8"/>
  <c r="Q25" i="8"/>
  <c r="P25" i="8"/>
  <c r="O25" i="8"/>
  <c r="N25" i="8"/>
  <c r="Y24" i="8"/>
  <c r="X24" i="8"/>
  <c r="W24" i="8"/>
  <c r="V24" i="8"/>
  <c r="U24" i="8"/>
  <c r="T24" i="8"/>
  <c r="S24" i="8"/>
  <c r="R24" i="8"/>
  <c r="Q24" i="8"/>
  <c r="P24" i="8"/>
  <c r="O24" i="8"/>
  <c r="N24" i="8"/>
  <c r="Y23" i="8"/>
  <c r="X23" i="8"/>
  <c r="W23" i="8"/>
  <c r="V23" i="8"/>
  <c r="U23" i="8"/>
  <c r="T23" i="8"/>
  <c r="S23" i="8"/>
  <c r="R23" i="8"/>
  <c r="Q23" i="8"/>
  <c r="P23" i="8"/>
  <c r="O23" i="8"/>
  <c r="N23" i="8"/>
  <c r="Y22" i="8"/>
  <c r="X22" i="8"/>
  <c r="W22" i="8"/>
  <c r="V22" i="8"/>
  <c r="U22" i="8"/>
  <c r="T22" i="8"/>
  <c r="S22" i="8"/>
  <c r="R22" i="8"/>
  <c r="Q22" i="8"/>
  <c r="P22" i="8"/>
  <c r="O22" i="8"/>
  <c r="N22" i="8"/>
  <c r="Y21" i="8"/>
  <c r="X21" i="8"/>
  <c r="W21" i="8"/>
  <c r="V21" i="8"/>
  <c r="U21" i="8"/>
  <c r="T21" i="8"/>
  <c r="S21" i="8"/>
  <c r="R21" i="8"/>
  <c r="Q21" i="8"/>
  <c r="P21" i="8"/>
  <c r="O21" i="8"/>
  <c r="N21" i="8"/>
  <c r="Y20" i="8"/>
  <c r="X20" i="8"/>
  <c r="W20" i="8"/>
  <c r="V20" i="8"/>
  <c r="U20" i="8"/>
  <c r="T20" i="8"/>
  <c r="S20" i="8"/>
  <c r="R20" i="8"/>
  <c r="Q20" i="8"/>
  <c r="P20" i="8"/>
  <c r="O20" i="8"/>
  <c r="N20" i="8"/>
  <c r="Y19" i="8"/>
  <c r="X19" i="8"/>
  <c r="W19" i="8"/>
  <c r="V19" i="8"/>
  <c r="U19" i="8"/>
  <c r="T19" i="8"/>
  <c r="S19" i="8"/>
  <c r="R19" i="8"/>
  <c r="Q19" i="8"/>
  <c r="P19" i="8"/>
  <c r="O19" i="8"/>
  <c r="N19" i="8"/>
  <c r="Y18" i="8"/>
  <c r="X18" i="8"/>
  <c r="W18" i="8"/>
  <c r="V18" i="8"/>
  <c r="U18" i="8"/>
  <c r="T18" i="8"/>
  <c r="S18" i="8"/>
  <c r="R18" i="8"/>
  <c r="Q18" i="8"/>
  <c r="P18" i="8"/>
  <c r="O18" i="8"/>
  <c r="N18" i="8"/>
  <c r="Y17" i="8"/>
  <c r="X17" i="8"/>
  <c r="W17" i="8"/>
  <c r="V17" i="8"/>
  <c r="U17" i="8"/>
  <c r="T17" i="8"/>
  <c r="S17" i="8"/>
  <c r="R17" i="8"/>
  <c r="Q17" i="8"/>
  <c r="P17" i="8"/>
  <c r="O17" i="8"/>
  <c r="N17" i="8"/>
  <c r="Y16" i="8"/>
  <c r="X16" i="8"/>
  <c r="W16" i="8"/>
  <c r="V16" i="8"/>
  <c r="U16" i="8"/>
  <c r="T16" i="8"/>
  <c r="S16" i="8"/>
  <c r="R16" i="8"/>
  <c r="Q16" i="8"/>
  <c r="P16" i="8"/>
  <c r="O16" i="8"/>
  <c r="N16" i="8"/>
  <c r="Y15" i="8"/>
  <c r="X15" i="8"/>
  <c r="W15" i="8"/>
  <c r="V15" i="8"/>
  <c r="U15" i="8"/>
  <c r="T15" i="8"/>
  <c r="S15" i="8"/>
  <c r="R15" i="8"/>
  <c r="Q15" i="8"/>
  <c r="P15" i="8"/>
  <c r="O15" i="8"/>
  <c r="N15" i="8"/>
  <c r="Y14" i="8"/>
  <c r="X14" i="8"/>
  <c r="W14" i="8"/>
  <c r="V14" i="8"/>
  <c r="U14" i="8"/>
  <c r="T14" i="8"/>
  <c r="S14" i="8"/>
  <c r="R14" i="8"/>
  <c r="Q14" i="8"/>
  <c r="P14" i="8"/>
  <c r="O14" i="8"/>
  <c r="N14" i="8"/>
  <c r="Y13" i="8"/>
  <c r="X13" i="8"/>
  <c r="W13" i="8"/>
  <c r="V13" i="8"/>
  <c r="U13" i="8"/>
  <c r="T13" i="8"/>
  <c r="S13" i="8"/>
  <c r="R13" i="8"/>
  <c r="Q13" i="8"/>
  <c r="P13" i="8"/>
  <c r="O13" i="8"/>
  <c r="N13" i="8"/>
  <c r="Y12" i="8"/>
  <c r="X12" i="8"/>
  <c r="W12" i="8"/>
  <c r="V12" i="8"/>
  <c r="U12" i="8"/>
  <c r="T12" i="8"/>
  <c r="S12" i="8"/>
  <c r="R12" i="8"/>
  <c r="Q12" i="8"/>
  <c r="P12" i="8"/>
  <c r="O12" i="8"/>
  <c r="N12" i="8"/>
  <c r="Y11" i="8"/>
  <c r="X11" i="8"/>
  <c r="W11" i="8"/>
  <c r="V11" i="8"/>
  <c r="U11" i="8"/>
  <c r="T11" i="8"/>
  <c r="S11" i="8"/>
  <c r="R11" i="8"/>
  <c r="Q11" i="8"/>
  <c r="P11" i="8"/>
  <c r="O11" i="8"/>
  <c r="N11" i="8"/>
  <c r="Y10" i="8"/>
  <c r="X10" i="8"/>
  <c r="W10" i="8"/>
  <c r="V10" i="8"/>
  <c r="U10" i="8"/>
  <c r="T10" i="8"/>
  <c r="S10" i="8"/>
  <c r="R10" i="8"/>
  <c r="Q10" i="8"/>
  <c r="P10" i="8"/>
  <c r="O10" i="8"/>
  <c r="N10" i="8"/>
  <c r="Y9" i="8"/>
  <c r="X9" i="8"/>
  <c r="W9" i="8"/>
  <c r="V9" i="8"/>
  <c r="U9" i="8"/>
  <c r="T9" i="8"/>
  <c r="S9" i="8"/>
  <c r="R9" i="8"/>
  <c r="Q9" i="8"/>
  <c r="P9" i="8"/>
  <c r="O9" i="8"/>
  <c r="N9" i="8"/>
  <c r="Y28" i="7"/>
  <c r="X28" i="7"/>
  <c r="W28" i="7"/>
  <c r="V28" i="7"/>
  <c r="U28" i="7"/>
  <c r="T28" i="7"/>
  <c r="S28" i="7"/>
  <c r="R28" i="7"/>
  <c r="Q28" i="7"/>
  <c r="P28" i="7"/>
  <c r="O28" i="7"/>
  <c r="N28" i="7"/>
  <c r="Y27" i="7"/>
  <c r="X27" i="7"/>
  <c r="W27" i="7"/>
  <c r="V27" i="7"/>
  <c r="U27" i="7"/>
  <c r="T27" i="7"/>
  <c r="S27" i="7"/>
  <c r="R27" i="7"/>
  <c r="Q27" i="7"/>
  <c r="P27" i="7"/>
  <c r="O27" i="7"/>
  <c r="N27" i="7"/>
  <c r="Y26" i="7"/>
  <c r="X26" i="7"/>
  <c r="W26" i="7"/>
  <c r="V26" i="7"/>
  <c r="U26" i="7"/>
  <c r="T26" i="7"/>
  <c r="S26" i="7"/>
  <c r="R26" i="7"/>
  <c r="Q26" i="7"/>
  <c r="P26" i="7"/>
  <c r="O26" i="7"/>
  <c r="N26" i="7"/>
  <c r="Y25" i="7"/>
  <c r="X25" i="7"/>
  <c r="W25" i="7"/>
  <c r="V25" i="7"/>
  <c r="U25" i="7"/>
  <c r="T25" i="7"/>
  <c r="S25" i="7"/>
  <c r="R25" i="7"/>
  <c r="Q25" i="7"/>
  <c r="P25" i="7"/>
  <c r="O25" i="7"/>
  <c r="N25" i="7"/>
  <c r="Y24" i="7"/>
  <c r="X24" i="7"/>
  <c r="W24" i="7"/>
  <c r="V24" i="7"/>
  <c r="U24" i="7"/>
  <c r="T24" i="7"/>
  <c r="S24" i="7"/>
  <c r="R24" i="7"/>
  <c r="Q24" i="7"/>
  <c r="P24" i="7"/>
  <c r="O24" i="7"/>
  <c r="N24" i="7"/>
  <c r="Y23" i="7"/>
  <c r="X23" i="7"/>
  <c r="W23" i="7"/>
  <c r="V23" i="7"/>
  <c r="U23" i="7"/>
  <c r="T23" i="7"/>
  <c r="S23" i="7"/>
  <c r="R23" i="7"/>
  <c r="Q23" i="7"/>
  <c r="P23" i="7"/>
  <c r="O23" i="7"/>
  <c r="N23" i="7"/>
  <c r="Y22" i="7"/>
  <c r="X22" i="7"/>
  <c r="W22" i="7"/>
  <c r="V22" i="7"/>
  <c r="U22" i="7"/>
  <c r="T22" i="7"/>
  <c r="S22" i="7"/>
  <c r="R22" i="7"/>
  <c r="Q22" i="7"/>
  <c r="P22" i="7"/>
  <c r="O22" i="7"/>
  <c r="N22" i="7"/>
  <c r="Y21" i="7"/>
  <c r="X21" i="7"/>
  <c r="W21" i="7"/>
  <c r="V21" i="7"/>
  <c r="U21" i="7"/>
  <c r="T21" i="7"/>
  <c r="S21" i="7"/>
  <c r="R21" i="7"/>
  <c r="Q21" i="7"/>
  <c r="P21" i="7"/>
  <c r="O21" i="7"/>
  <c r="N21" i="7"/>
  <c r="Y20" i="7"/>
  <c r="X20" i="7"/>
  <c r="W20" i="7"/>
  <c r="V20" i="7"/>
  <c r="U20" i="7"/>
  <c r="T20" i="7"/>
  <c r="S20" i="7"/>
  <c r="R20" i="7"/>
  <c r="Q20" i="7"/>
  <c r="P20" i="7"/>
  <c r="O20" i="7"/>
  <c r="N20" i="7"/>
  <c r="Y19" i="7"/>
  <c r="X19" i="7"/>
  <c r="W19" i="7"/>
  <c r="V19" i="7"/>
  <c r="U19" i="7"/>
  <c r="T19" i="7"/>
  <c r="S19" i="7"/>
  <c r="R19" i="7"/>
  <c r="Q19" i="7"/>
  <c r="P19" i="7"/>
  <c r="O19" i="7"/>
  <c r="N19" i="7"/>
  <c r="Y18" i="7"/>
  <c r="X18" i="7"/>
  <c r="W18" i="7"/>
  <c r="V18" i="7"/>
  <c r="U18" i="7"/>
  <c r="T18" i="7"/>
  <c r="S18" i="7"/>
  <c r="R18" i="7"/>
  <c r="Q18" i="7"/>
  <c r="P18" i="7"/>
  <c r="O18" i="7"/>
  <c r="N18" i="7"/>
  <c r="Y17" i="7"/>
  <c r="X17" i="7"/>
  <c r="W17" i="7"/>
  <c r="V17" i="7"/>
  <c r="U17" i="7"/>
  <c r="T17" i="7"/>
  <c r="S17" i="7"/>
  <c r="R17" i="7"/>
  <c r="Q17" i="7"/>
  <c r="P17" i="7"/>
  <c r="O17" i="7"/>
  <c r="N17" i="7"/>
  <c r="Y16" i="7"/>
  <c r="X16" i="7"/>
  <c r="W16" i="7"/>
  <c r="V16" i="7"/>
  <c r="U16" i="7"/>
  <c r="T16" i="7"/>
  <c r="S16" i="7"/>
  <c r="R16" i="7"/>
  <c r="Q16" i="7"/>
  <c r="P16" i="7"/>
  <c r="O16" i="7"/>
  <c r="N16" i="7"/>
  <c r="Y15" i="7"/>
  <c r="X15" i="7"/>
  <c r="W15" i="7"/>
  <c r="V15" i="7"/>
  <c r="U15" i="7"/>
  <c r="T15" i="7"/>
  <c r="S15" i="7"/>
  <c r="R15" i="7"/>
  <c r="Q15" i="7"/>
  <c r="P15" i="7"/>
  <c r="O15" i="7"/>
  <c r="N15" i="7"/>
  <c r="Y14" i="7"/>
  <c r="X14" i="7"/>
  <c r="W14" i="7"/>
  <c r="V14" i="7"/>
  <c r="U14" i="7"/>
  <c r="T14" i="7"/>
  <c r="S14" i="7"/>
  <c r="R14" i="7"/>
  <c r="Q14" i="7"/>
  <c r="P14" i="7"/>
  <c r="O14" i="7"/>
  <c r="N14" i="7"/>
  <c r="Y13" i="7"/>
  <c r="X13" i="7"/>
  <c r="W13" i="7"/>
  <c r="V13" i="7"/>
  <c r="U13" i="7"/>
  <c r="T13" i="7"/>
  <c r="S13" i="7"/>
  <c r="R13" i="7"/>
  <c r="Q13" i="7"/>
  <c r="P13" i="7"/>
  <c r="O13" i="7"/>
  <c r="N13" i="7"/>
  <c r="Y12" i="7"/>
  <c r="X12" i="7"/>
  <c r="W12" i="7"/>
  <c r="V12" i="7"/>
  <c r="U12" i="7"/>
  <c r="T12" i="7"/>
  <c r="S12" i="7"/>
  <c r="R12" i="7"/>
  <c r="Q12" i="7"/>
  <c r="P12" i="7"/>
  <c r="O12" i="7"/>
  <c r="N12" i="7"/>
  <c r="Y11" i="7"/>
  <c r="X11" i="7"/>
  <c r="W11" i="7"/>
  <c r="V11" i="7"/>
  <c r="U11" i="7"/>
  <c r="T11" i="7"/>
  <c r="S11" i="7"/>
  <c r="R11" i="7"/>
  <c r="Q11" i="7"/>
  <c r="P11" i="7"/>
  <c r="O11" i="7"/>
  <c r="N11" i="7"/>
  <c r="Y10" i="7"/>
  <c r="X10" i="7"/>
  <c r="W10" i="7"/>
  <c r="V10" i="7"/>
  <c r="U10" i="7"/>
  <c r="T10" i="7"/>
  <c r="S10" i="7"/>
  <c r="R10" i="7"/>
  <c r="Q10" i="7"/>
  <c r="P10" i="7"/>
  <c r="O10" i="7"/>
  <c r="N10" i="7"/>
  <c r="Y9" i="7"/>
  <c r="X9" i="7"/>
  <c r="W9" i="7"/>
  <c r="V9" i="7"/>
  <c r="U9" i="7"/>
  <c r="T9" i="7"/>
  <c r="S9" i="7"/>
  <c r="R9" i="7"/>
  <c r="Q9" i="7"/>
  <c r="P9" i="7"/>
  <c r="O9" i="7"/>
  <c r="N9" i="7"/>
  <c r="Y28" i="6"/>
  <c r="X28" i="6"/>
  <c r="W28" i="6"/>
  <c r="V28" i="6"/>
  <c r="U28" i="6"/>
  <c r="T28" i="6"/>
  <c r="S28" i="6"/>
  <c r="R28" i="6"/>
  <c r="Q28" i="6"/>
  <c r="P28" i="6"/>
  <c r="O28" i="6"/>
  <c r="N28" i="6"/>
  <c r="Y27" i="6"/>
  <c r="X27" i="6"/>
  <c r="W27" i="6"/>
  <c r="V27" i="6"/>
  <c r="U27" i="6"/>
  <c r="T27" i="6"/>
  <c r="S27" i="6"/>
  <c r="R27" i="6"/>
  <c r="Q27" i="6"/>
  <c r="P27" i="6"/>
  <c r="O27" i="6"/>
  <c r="N27" i="6"/>
  <c r="Y26" i="6"/>
  <c r="X26" i="6"/>
  <c r="W26" i="6"/>
  <c r="V26" i="6"/>
  <c r="U26" i="6"/>
  <c r="T26" i="6"/>
  <c r="S26" i="6"/>
  <c r="R26" i="6"/>
  <c r="Q26" i="6"/>
  <c r="P26" i="6"/>
  <c r="O26" i="6"/>
  <c r="N26" i="6"/>
  <c r="Y25" i="6"/>
  <c r="X25" i="6"/>
  <c r="W25" i="6"/>
  <c r="V25" i="6"/>
  <c r="U25" i="6"/>
  <c r="T25" i="6"/>
  <c r="S25" i="6"/>
  <c r="R25" i="6"/>
  <c r="Q25" i="6"/>
  <c r="P25" i="6"/>
  <c r="O25" i="6"/>
  <c r="N25" i="6"/>
  <c r="Y24" i="6"/>
  <c r="X24" i="6"/>
  <c r="W24" i="6"/>
  <c r="V24" i="6"/>
  <c r="U24" i="6"/>
  <c r="T24" i="6"/>
  <c r="S24" i="6"/>
  <c r="R24" i="6"/>
  <c r="Q24" i="6"/>
  <c r="P24" i="6"/>
  <c r="O24" i="6"/>
  <c r="N24" i="6"/>
  <c r="Y23" i="6"/>
  <c r="X23" i="6"/>
  <c r="W23" i="6"/>
  <c r="V23" i="6"/>
  <c r="U23" i="6"/>
  <c r="T23" i="6"/>
  <c r="S23" i="6"/>
  <c r="R23" i="6"/>
  <c r="Q23" i="6"/>
  <c r="P23" i="6"/>
  <c r="O23" i="6"/>
  <c r="N23" i="6"/>
  <c r="Y22" i="6"/>
  <c r="X22" i="6"/>
  <c r="W22" i="6"/>
  <c r="V22" i="6"/>
  <c r="U22" i="6"/>
  <c r="T22" i="6"/>
  <c r="S22" i="6"/>
  <c r="R22" i="6"/>
  <c r="Q22" i="6"/>
  <c r="P22" i="6"/>
  <c r="O22" i="6"/>
  <c r="N22" i="6"/>
  <c r="Y21" i="6"/>
  <c r="X21" i="6"/>
  <c r="W21" i="6"/>
  <c r="V21" i="6"/>
  <c r="U21" i="6"/>
  <c r="T21" i="6"/>
  <c r="S21" i="6"/>
  <c r="R21" i="6"/>
  <c r="Q21" i="6"/>
  <c r="P21" i="6"/>
  <c r="O21" i="6"/>
  <c r="N21" i="6"/>
  <c r="Y20" i="6"/>
  <c r="X20" i="6"/>
  <c r="W20" i="6"/>
  <c r="V20" i="6"/>
  <c r="U20" i="6"/>
  <c r="T20" i="6"/>
  <c r="S20" i="6"/>
  <c r="R20" i="6"/>
  <c r="Q20" i="6"/>
  <c r="P20" i="6"/>
  <c r="O20" i="6"/>
  <c r="N20" i="6"/>
  <c r="Y19" i="6"/>
  <c r="X19" i="6"/>
  <c r="W19" i="6"/>
  <c r="V19" i="6"/>
  <c r="U19" i="6"/>
  <c r="T19" i="6"/>
  <c r="S19" i="6"/>
  <c r="R19" i="6"/>
  <c r="Q19" i="6"/>
  <c r="P19" i="6"/>
  <c r="O19" i="6"/>
  <c r="N19" i="6"/>
  <c r="Y18" i="6"/>
  <c r="X18" i="6"/>
  <c r="W18" i="6"/>
  <c r="V18" i="6"/>
  <c r="U18" i="6"/>
  <c r="T18" i="6"/>
  <c r="S18" i="6"/>
  <c r="R18" i="6"/>
  <c r="Q18" i="6"/>
  <c r="P18" i="6"/>
  <c r="O18" i="6"/>
  <c r="N18" i="6"/>
  <c r="Y17" i="6"/>
  <c r="X17" i="6"/>
  <c r="W17" i="6"/>
  <c r="V17" i="6"/>
  <c r="U17" i="6"/>
  <c r="T17" i="6"/>
  <c r="S17" i="6"/>
  <c r="R17" i="6"/>
  <c r="Q17" i="6"/>
  <c r="P17" i="6"/>
  <c r="O17" i="6"/>
  <c r="N17" i="6"/>
  <c r="Y16" i="6"/>
  <c r="X16" i="6"/>
  <c r="W16" i="6"/>
  <c r="V16" i="6"/>
  <c r="U16" i="6"/>
  <c r="T16" i="6"/>
  <c r="S16" i="6"/>
  <c r="R16" i="6"/>
  <c r="Q16" i="6"/>
  <c r="P16" i="6"/>
  <c r="O16" i="6"/>
  <c r="N16" i="6"/>
  <c r="Y15" i="6"/>
  <c r="X15" i="6"/>
  <c r="W15" i="6"/>
  <c r="V15" i="6"/>
  <c r="U15" i="6"/>
  <c r="T15" i="6"/>
  <c r="S15" i="6"/>
  <c r="R15" i="6"/>
  <c r="Q15" i="6"/>
  <c r="P15" i="6"/>
  <c r="O15" i="6"/>
  <c r="N15" i="6"/>
  <c r="Y14" i="6"/>
  <c r="X14" i="6"/>
  <c r="W14" i="6"/>
  <c r="V14" i="6"/>
  <c r="U14" i="6"/>
  <c r="T14" i="6"/>
  <c r="S14" i="6"/>
  <c r="R14" i="6"/>
  <c r="Q14" i="6"/>
  <c r="P14" i="6"/>
  <c r="O14" i="6"/>
  <c r="N14" i="6"/>
  <c r="Y13" i="6"/>
  <c r="X13" i="6"/>
  <c r="W13" i="6"/>
  <c r="V13" i="6"/>
  <c r="U13" i="6"/>
  <c r="T13" i="6"/>
  <c r="S13" i="6"/>
  <c r="R13" i="6"/>
  <c r="Q13" i="6"/>
  <c r="P13" i="6"/>
  <c r="O13" i="6"/>
  <c r="N13" i="6"/>
  <c r="Y12" i="6"/>
  <c r="X12" i="6"/>
  <c r="W12" i="6"/>
  <c r="V12" i="6"/>
  <c r="U12" i="6"/>
  <c r="T12" i="6"/>
  <c r="S12" i="6"/>
  <c r="R12" i="6"/>
  <c r="Q12" i="6"/>
  <c r="P12" i="6"/>
  <c r="O12" i="6"/>
  <c r="N12" i="6"/>
  <c r="Y11" i="6"/>
  <c r="X11" i="6"/>
  <c r="W11" i="6"/>
  <c r="V11" i="6"/>
  <c r="U11" i="6"/>
  <c r="T11" i="6"/>
  <c r="S11" i="6"/>
  <c r="R11" i="6"/>
  <c r="Q11" i="6"/>
  <c r="P11" i="6"/>
  <c r="O11" i="6"/>
  <c r="N11" i="6"/>
  <c r="Y10" i="6"/>
  <c r="X10" i="6"/>
  <c r="W10" i="6"/>
  <c r="V10" i="6"/>
  <c r="U10" i="6"/>
  <c r="T10" i="6"/>
  <c r="S10" i="6"/>
  <c r="R10" i="6"/>
  <c r="Q10" i="6"/>
  <c r="P10" i="6"/>
  <c r="O10" i="6"/>
  <c r="N10" i="6"/>
  <c r="Y9" i="6"/>
  <c r="X9" i="6"/>
  <c r="W9" i="6"/>
  <c r="V9" i="6"/>
  <c r="U9" i="6"/>
  <c r="T9" i="6"/>
  <c r="S9" i="6"/>
  <c r="R9" i="6"/>
  <c r="Q9" i="6"/>
  <c r="P9" i="6"/>
  <c r="O9" i="6"/>
  <c r="N9" i="6"/>
  <c r="Y28" i="5"/>
  <c r="X28" i="5"/>
  <c r="W28" i="5"/>
  <c r="V28" i="5"/>
  <c r="U28" i="5"/>
  <c r="T28" i="5"/>
  <c r="S28" i="5"/>
  <c r="R28" i="5"/>
  <c r="Q28" i="5"/>
  <c r="P28" i="5"/>
  <c r="O28" i="5"/>
  <c r="N28" i="5"/>
  <c r="Y27" i="5"/>
  <c r="X27" i="5"/>
  <c r="W27" i="5"/>
  <c r="V27" i="5"/>
  <c r="U27" i="5"/>
  <c r="T27" i="5"/>
  <c r="S27" i="5"/>
  <c r="R27" i="5"/>
  <c r="Q27" i="5"/>
  <c r="P27" i="5"/>
  <c r="O27" i="5"/>
  <c r="N27" i="5"/>
  <c r="Y26" i="5"/>
  <c r="X26" i="5"/>
  <c r="W26" i="5"/>
  <c r="V26" i="5"/>
  <c r="U26" i="5"/>
  <c r="T26" i="5"/>
  <c r="S26" i="5"/>
  <c r="R26" i="5"/>
  <c r="Q26" i="5"/>
  <c r="P26" i="5"/>
  <c r="O26" i="5"/>
  <c r="N26" i="5"/>
  <c r="Y25" i="5"/>
  <c r="X25" i="5"/>
  <c r="W25" i="5"/>
  <c r="V25" i="5"/>
  <c r="U25" i="5"/>
  <c r="T25" i="5"/>
  <c r="S25" i="5"/>
  <c r="R25" i="5"/>
  <c r="Q25" i="5"/>
  <c r="P25" i="5"/>
  <c r="O25" i="5"/>
  <c r="N25" i="5"/>
  <c r="Y24" i="5"/>
  <c r="X24" i="5"/>
  <c r="W24" i="5"/>
  <c r="V24" i="5"/>
  <c r="U24" i="5"/>
  <c r="T24" i="5"/>
  <c r="S24" i="5"/>
  <c r="R24" i="5"/>
  <c r="Q24" i="5"/>
  <c r="P24" i="5"/>
  <c r="O24" i="5"/>
  <c r="N24" i="5"/>
  <c r="Y23" i="5"/>
  <c r="X23" i="5"/>
  <c r="W23" i="5"/>
  <c r="V23" i="5"/>
  <c r="U23" i="5"/>
  <c r="T23" i="5"/>
  <c r="S23" i="5"/>
  <c r="R23" i="5"/>
  <c r="Q23" i="5"/>
  <c r="P23" i="5"/>
  <c r="O23" i="5"/>
  <c r="N23" i="5"/>
  <c r="Y22" i="5"/>
  <c r="X22" i="5"/>
  <c r="W22" i="5"/>
  <c r="V22" i="5"/>
  <c r="U22" i="5"/>
  <c r="T22" i="5"/>
  <c r="S22" i="5"/>
  <c r="R22" i="5"/>
  <c r="Q22" i="5"/>
  <c r="P22" i="5"/>
  <c r="O22" i="5"/>
  <c r="N22" i="5"/>
  <c r="Y21" i="5"/>
  <c r="X21" i="5"/>
  <c r="W21" i="5"/>
  <c r="V21" i="5"/>
  <c r="U21" i="5"/>
  <c r="T21" i="5"/>
  <c r="S21" i="5"/>
  <c r="R21" i="5"/>
  <c r="Q21" i="5"/>
  <c r="P21" i="5"/>
  <c r="O21" i="5"/>
  <c r="N21" i="5"/>
  <c r="Y20" i="5"/>
  <c r="X20" i="5"/>
  <c r="W20" i="5"/>
  <c r="V20" i="5"/>
  <c r="U20" i="5"/>
  <c r="T20" i="5"/>
  <c r="S20" i="5"/>
  <c r="R20" i="5"/>
  <c r="Q20" i="5"/>
  <c r="P20" i="5"/>
  <c r="O20" i="5"/>
  <c r="N20" i="5"/>
  <c r="Y19" i="5"/>
  <c r="X19" i="5"/>
  <c r="W19" i="5"/>
  <c r="V19" i="5"/>
  <c r="U19" i="5"/>
  <c r="T19" i="5"/>
  <c r="S19" i="5"/>
  <c r="R19" i="5"/>
  <c r="Q19" i="5"/>
  <c r="P19" i="5"/>
  <c r="O19" i="5"/>
  <c r="N19" i="5"/>
  <c r="Y18" i="5"/>
  <c r="X18" i="5"/>
  <c r="W18" i="5"/>
  <c r="V18" i="5"/>
  <c r="U18" i="5"/>
  <c r="T18" i="5"/>
  <c r="S18" i="5"/>
  <c r="R18" i="5"/>
  <c r="Q18" i="5"/>
  <c r="P18" i="5"/>
  <c r="O18" i="5"/>
  <c r="N18" i="5"/>
  <c r="Y17" i="5"/>
  <c r="X17" i="5"/>
  <c r="W17" i="5"/>
  <c r="V17" i="5"/>
  <c r="U17" i="5"/>
  <c r="T17" i="5"/>
  <c r="S17" i="5"/>
  <c r="R17" i="5"/>
  <c r="Q17" i="5"/>
  <c r="P17" i="5"/>
  <c r="O17" i="5"/>
  <c r="N17" i="5"/>
  <c r="Y16" i="5"/>
  <c r="X16" i="5"/>
  <c r="W16" i="5"/>
  <c r="V16" i="5"/>
  <c r="U16" i="5"/>
  <c r="T16" i="5"/>
  <c r="S16" i="5"/>
  <c r="R16" i="5"/>
  <c r="Q16" i="5"/>
  <c r="P16" i="5"/>
  <c r="O16" i="5"/>
  <c r="N16" i="5"/>
  <c r="Y15" i="5"/>
  <c r="X15" i="5"/>
  <c r="W15" i="5"/>
  <c r="V15" i="5"/>
  <c r="U15" i="5"/>
  <c r="T15" i="5"/>
  <c r="S15" i="5"/>
  <c r="R15" i="5"/>
  <c r="Q15" i="5"/>
  <c r="P15" i="5"/>
  <c r="O15" i="5"/>
  <c r="N15" i="5"/>
  <c r="Y14" i="5"/>
  <c r="X14" i="5"/>
  <c r="W14" i="5"/>
  <c r="V14" i="5"/>
  <c r="U14" i="5"/>
  <c r="T14" i="5"/>
  <c r="S14" i="5"/>
  <c r="R14" i="5"/>
  <c r="Q14" i="5"/>
  <c r="P14" i="5"/>
  <c r="O14" i="5"/>
  <c r="N14" i="5"/>
  <c r="Y13" i="5"/>
  <c r="X13" i="5"/>
  <c r="W13" i="5"/>
  <c r="V13" i="5"/>
  <c r="U13" i="5"/>
  <c r="T13" i="5"/>
  <c r="S13" i="5"/>
  <c r="R13" i="5"/>
  <c r="Q13" i="5"/>
  <c r="P13" i="5"/>
  <c r="O13" i="5"/>
  <c r="N13" i="5"/>
  <c r="Y12" i="5"/>
  <c r="X12" i="5"/>
  <c r="W12" i="5"/>
  <c r="V12" i="5"/>
  <c r="U12" i="5"/>
  <c r="T12" i="5"/>
  <c r="S12" i="5"/>
  <c r="R12" i="5"/>
  <c r="Q12" i="5"/>
  <c r="P12" i="5"/>
  <c r="O12" i="5"/>
  <c r="N12" i="5"/>
  <c r="Y11" i="5"/>
  <c r="X11" i="5"/>
  <c r="W11" i="5"/>
  <c r="V11" i="5"/>
  <c r="U11" i="5"/>
  <c r="T11" i="5"/>
  <c r="S11" i="5"/>
  <c r="R11" i="5"/>
  <c r="Q11" i="5"/>
  <c r="P11" i="5"/>
  <c r="O11" i="5"/>
  <c r="N11" i="5"/>
  <c r="Y10" i="5"/>
  <c r="X10" i="5"/>
  <c r="W10" i="5"/>
  <c r="V10" i="5"/>
  <c r="U10" i="5"/>
  <c r="T10" i="5"/>
  <c r="S10" i="5"/>
  <c r="R10" i="5"/>
  <c r="Q10" i="5"/>
  <c r="P10" i="5"/>
  <c r="O10" i="5"/>
  <c r="N10" i="5"/>
  <c r="Y9" i="5"/>
  <c r="X9" i="5"/>
  <c r="W9" i="5"/>
  <c r="V9" i="5"/>
  <c r="U9" i="5"/>
  <c r="T9" i="5"/>
  <c r="S9" i="5"/>
  <c r="R9" i="5"/>
  <c r="Q9" i="5"/>
  <c r="P9" i="5"/>
  <c r="O9" i="5"/>
  <c r="N9" i="5"/>
  <c r="H43" i="4"/>
  <c r="T43" i="4" s="1"/>
  <c r="G43" i="4"/>
  <c r="Y42" i="4"/>
  <c r="X42" i="4"/>
  <c r="W42" i="4"/>
  <c r="V42" i="4"/>
  <c r="U42" i="4"/>
  <c r="T42" i="4"/>
  <c r="S42" i="4"/>
  <c r="R42" i="4"/>
  <c r="Q42" i="4"/>
  <c r="P42" i="4"/>
  <c r="O42" i="4"/>
  <c r="N42" i="4"/>
  <c r="Y41" i="4"/>
  <c r="X41" i="4"/>
  <c r="W41" i="4"/>
  <c r="V41" i="4"/>
  <c r="U41" i="4"/>
  <c r="T41" i="4"/>
  <c r="S41" i="4"/>
  <c r="R41" i="4"/>
  <c r="Q41" i="4"/>
  <c r="P41" i="4"/>
  <c r="O41" i="4"/>
  <c r="N41" i="4"/>
  <c r="Y40" i="4"/>
  <c r="X40" i="4"/>
  <c r="W40" i="4"/>
  <c r="V40" i="4"/>
  <c r="U40" i="4"/>
  <c r="T40" i="4"/>
  <c r="S40" i="4"/>
  <c r="R40" i="4"/>
  <c r="Q40" i="4"/>
  <c r="P40" i="4"/>
  <c r="O40" i="4"/>
  <c r="N40" i="4"/>
  <c r="Y39" i="4"/>
  <c r="X39" i="4"/>
  <c r="W39" i="4"/>
  <c r="V39" i="4"/>
  <c r="U39" i="4"/>
  <c r="T39" i="4"/>
  <c r="S39" i="4"/>
  <c r="R39" i="4"/>
  <c r="Q39" i="4"/>
  <c r="P39" i="4"/>
  <c r="O39" i="4"/>
  <c r="N39" i="4"/>
  <c r="Y38" i="4"/>
  <c r="X38" i="4"/>
  <c r="W38" i="4"/>
  <c r="V38" i="4"/>
  <c r="U38" i="4"/>
  <c r="T38" i="4"/>
  <c r="S38" i="4"/>
  <c r="R38" i="4"/>
  <c r="Q38" i="4"/>
  <c r="P38" i="4"/>
  <c r="O38" i="4"/>
  <c r="N38" i="4"/>
  <c r="Y37" i="4"/>
  <c r="X37" i="4"/>
  <c r="W37" i="4"/>
  <c r="V37" i="4"/>
  <c r="U37" i="4"/>
  <c r="T37" i="4"/>
  <c r="S37" i="4"/>
  <c r="R37" i="4"/>
  <c r="Q37" i="4"/>
  <c r="P37" i="4"/>
  <c r="O37" i="4"/>
  <c r="N37" i="4"/>
  <c r="Y36" i="4"/>
  <c r="X36" i="4"/>
  <c r="W36" i="4"/>
  <c r="V36" i="4"/>
  <c r="U36" i="4"/>
  <c r="T36" i="4"/>
  <c r="S36" i="4"/>
  <c r="R36" i="4"/>
  <c r="Q36" i="4"/>
  <c r="P36" i="4"/>
  <c r="O36" i="4"/>
  <c r="N36" i="4"/>
  <c r="Y35" i="4"/>
  <c r="X35" i="4"/>
  <c r="W35" i="4"/>
  <c r="V35" i="4"/>
  <c r="U35" i="4"/>
  <c r="T35" i="4"/>
  <c r="S35" i="4"/>
  <c r="R35" i="4"/>
  <c r="Q35" i="4"/>
  <c r="P35" i="4"/>
  <c r="O35" i="4"/>
  <c r="N35" i="4"/>
  <c r="Y34" i="4"/>
  <c r="X34" i="4"/>
  <c r="W34" i="4"/>
  <c r="V34" i="4"/>
  <c r="U34" i="4"/>
  <c r="T34" i="4"/>
  <c r="S34" i="4"/>
  <c r="R34" i="4"/>
  <c r="Q34" i="4"/>
  <c r="P34" i="4"/>
  <c r="O34" i="4"/>
  <c r="N34" i="4"/>
  <c r="Y33" i="4"/>
  <c r="X33" i="4"/>
  <c r="W33" i="4"/>
  <c r="V33" i="4"/>
  <c r="U33" i="4"/>
  <c r="T33" i="4"/>
  <c r="S33" i="4"/>
  <c r="R33" i="4"/>
  <c r="Q33" i="4"/>
  <c r="P33" i="4"/>
  <c r="O33" i="4"/>
  <c r="N33" i="4"/>
  <c r="Y32" i="4"/>
  <c r="X32" i="4"/>
  <c r="W32" i="4"/>
  <c r="V32" i="4"/>
  <c r="U32" i="4"/>
  <c r="T32" i="4"/>
  <c r="S32" i="4"/>
  <c r="R32" i="4"/>
  <c r="Q32" i="4"/>
  <c r="P32" i="4"/>
  <c r="O32" i="4"/>
  <c r="N32" i="4"/>
  <c r="Y31" i="4"/>
  <c r="X31" i="4"/>
  <c r="W31" i="4"/>
  <c r="V31" i="4"/>
  <c r="U31" i="4"/>
  <c r="T31" i="4"/>
  <c r="S31" i="4"/>
  <c r="R31" i="4"/>
  <c r="Q31" i="4"/>
  <c r="P31" i="4"/>
  <c r="O31" i="4"/>
  <c r="N31" i="4"/>
  <c r="Y30" i="4"/>
  <c r="X30" i="4"/>
  <c r="W30" i="4"/>
  <c r="V30" i="4"/>
  <c r="U30" i="4"/>
  <c r="T30" i="4"/>
  <c r="S30" i="4"/>
  <c r="R30" i="4"/>
  <c r="Q30" i="4"/>
  <c r="P30" i="4"/>
  <c r="O30" i="4"/>
  <c r="N30" i="4"/>
  <c r="Y29" i="4"/>
  <c r="X29" i="4"/>
  <c r="W29" i="4"/>
  <c r="V29" i="4"/>
  <c r="U29" i="4"/>
  <c r="T29" i="4"/>
  <c r="S29" i="4"/>
  <c r="R29" i="4"/>
  <c r="Q29" i="4"/>
  <c r="P29" i="4"/>
  <c r="O29" i="4"/>
  <c r="N29" i="4"/>
  <c r="X28" i="4"/>
  <c r="W28" i="4"/>
  <c r="T28" i="4"/>
  <c r="K28" i="4"/>
  <c r="K43" i="4" s="1"/>
  <c r="J28" i="4"/>
  <c r="J43" i="4" s="1"/>
  <c r="I28" i="4"/>
  <c r="I43" i="4" s="1"/>
  <c r="H28" i="4"/>
  <c r="V28" i="4" s="1"/>
  <c r="G28" i="4"/>
  <c r="F28" i="4"/>
  <c r="R28" i="4" s="1"/>
  <c r="E28" i="4"/>
  <c r="N28" i="4" s="1"/>
  <c r="D28" i="4"/>
  <c r="Z28" i="4" s="1"/>
  <c r="AA23" i="4"/>
  <c r="Z23" i="4"/>
  <c r="V23" i="4"/>
  <c r="U23" i="4"/>
  <c r="R23" i="4"/>
  <c r="K23" i="4"/>
  <c r="J23" i="4"/>
  <c r="X23" i="4" s="1"/>
  <c r="I23" i="4"/>
  <c r="W23" i="4" s="1"/>
  <c r="H23" i="4"/>
  <c r="T23" i="4" s="1"/>
  <c r="G23" i="4"/>
  <c r="S23" i="4" s="1"/>
  <c r="F23" i="4"/>
  <c r="P23" i="4" s="1"/>
  <c r="E23" i="4"/>
  <c r="O23" i="4" s="1"/>
  <c r="D23" i="4"/>
  <c r="N23" i="4" s="1"/>
  <c r="AA22" i="4"/>
  <c r="Z22" i="4"/>
  <c r="T22" i="4"/>
  <c r="S22" i="4"/>
  <c r="K22" i="4"/>
  <c r="J22" i="4"/>
  <c r="Y22" i="4" s="1"/>
  <c r="I22" i="4"/>
  <c r="V22" i="4" s="1"/>
  <c r="H22" i="4"/>
  <c r="U22" i="4" s="1"/>
  <c r="G22" i="4"/>
  <c r="F22" i="4"/>
  <c r="R22" i="4" s="1"/>
  <c r="E22" i="4"/>
  <c r="O22" i="4" s="1"/>
  <c r="D22" i="4"/>
  <c r="N22" i="4" s="1"/>
  <c r="AA21" i="4"/>
  <c r="Z21" i="4"/>
  <c r="Y21" i="4"/>
  <c r="Q21" i="4"/>
  <c r="K21" i="4"/>
  <c r="J21" i="4"/>
  <c r="X21" i="4" s="1"/>
  <c r="I21" i="4"/>
  <c r="W21" i="4" s="1"/>
  <c r="H21" i="4"/>
  <c r="T21" i="4" s="1"/>
  <c r="G21" i="4"/>
  <c r="S21" i="4" s="1"/>
  <c r="F21" i="4"/>
  <c r="P21" i="4" s="1"/>
  <c r="E21" i="4"/>
  <c r="O21" i="4" s="1"/>
  <c r="D21" i="4"/>
  <c r="N21" i="4" s="1"/>
  <c r="Y20" i="4"/>
  <c r="X20" i="4"/>
  <c r="W20" i="4"/>
  <c r="V20" i="4"/>
  <c r="U20" i="4"/>
  <c r="T20" i="4"/>
  <c r="S20" i="4"/>
  <c r="R20" i="4"/>
  <c r="Q20" i="4"/>
  <c r="P20" i="4"/>
  <c r="O20" i="4"/>
  <c r="N20" i="4"/>
  <c r="Y19" i="4"/>
  <c r="X19" i="4"/>
  <c r="W19" i="4"/>
  <c r="V19" i="4"/>
  <c r="U19" i="4"/>
  <c r="T19" i="4"/>
  <c r="S19" i="4"/>
  <c r="R19" i="4"/>
  <c r="Q19" i="4"/>
  <c r="P19" i="4"/>
  <c r="O19" i="4"/>
  <c r="N19" i="4"/>
  <c r="Y18" i="4"/>
  <c r="X18" i="4"/>
  <c r="W18" i="4"/>
  <c r="V18" i="4"/>
  <c r="U18" i="4"/>
  <c r="T18" i="4"/>
  <c r="S18" i="4"/>
  <c r="R18" i="4"/>
  <c r="Q18" i="4"/>
  <c r="P18" i="4"/>
  <c r="O18" i="4"/>
  <c r="N18" i="4"/>
  <c r="Y17" i="4"/>
  <c r="X17" i="4"/>
  <c r="W17" i="4"/>
  <c r="V17" i="4"/>
  <c r="U17" i="4"/>
  <c r="T17" i="4"/>
  <c r="S17" i="4"/>
  <c r="R17" i="4"/>
  <c r="Q17" i="4"/>
  <c r="P17" i="4"/>
  <c r="O17" i="4"/>
  <c r="N17" i="4"/>
  <c r="Y16" i="4"/>
  <c r="X16" i="4"/>
  <c r="W16" i="4"/>
  <c r="V16" i="4"/>
  <c r="U16" i="4"/>
  <c r="T16" i="4"/>
  <c r="S16" i="4"/>
  <c r="R16" i="4"/>
  <c r="Q16" i="4"/>
  <c r="P16" i="4"/>
  <c r="O16" i="4"/>
  <c r="N16" i="4"/>
  <c r="Y15" i="4"/>
  <c r="X15" i="4"/>
  <c r="W15" i="4"/>
  <c r="V15" i="4"/>
  <c r="U15" i="4"/>
  <c r="T15" i="4"/>
  <c r="S15" i="4"/>
  <c r="R15" i="4"/>
  <c r="Q15" i="4"/>
  <c r="P15" i="4"/>
  <c r="O15" i="4"/>
  <c r="N15" i="4"/>
  <c r="Y14" i="4"/>
  <c r="X14" i="4"/>
  <c r="W14" i="4"/>
  <c r="V14" i="4"/>
  <c r="U14" i="4"/>
  <c r="T14" i="4"/>
  <c r="S14" i="4"/>
  <c r="R14" i="4"/>
  <c r="Q14" i="4"/>
  <c r="P14" i="4"/>
  <c r="O14" i="4"/>
  <c r="N14" i="4"/>
  <c r="Y13" i="4"/>
  <c r="X13" i="4"/>
  <c r="W13" i="4"/>
  <c r="V13" i="4"/>
  <c r="U13" i="4"/>
  <c r="T13" i="4"/>
  <c r="S13" i="4"/>
  <c r="R13" i="4"/>
  <c r="Q13" i="4"/>
  <c r="P13" i="4"/>
  <c r="O13" i="4"/>
  <c r="N13" i="4"/>
  <c r="Y12" i="4"/>
  <c r="X12" i="4"/>
  <c r="W12" i="4"/>
  <c r="V12" i="4"/>
  <c r="U12" i="4"/>
  <c r="T12" i="4"/>
  <c r="S12" i="4"/>
  <c r="R12" i="4"/>
  <c r="Q12" i="4"/>
  <c r="P12" i="4"/>
  <c r="O12" i="4"/>
  <c r="N12" i="4"/>
  <c r="Y11" i="4"/>
  <c r="X11" i="4"/>
  <c r="W11" i="4"/>
  <c r="V11" i="4"/>
  <c r="U11" i="4"/>
  <c r="T11" i="4"/>
  <c r="S11" i="4"/>
  <c r="R11" i="4"/>
  <c r="Q11" i="4"/>
  <c r="P11" i="4"/>
  <c r="O11" i="4"/>
  <c r="N11" i="4"/>
  <c r="Y10" i="4"/>
  <c r="X10" i="4"/>
  <c r="W10" i="4"/>
  <c r="V10" i="4"/>
  <c r="U10" i="4"/>
  <c r="T10" i="4"/>
  <c r="S10" i="4"/>
  <c r="R10" i="4"/>
  <c r="Q10" i="4"/>
  <c r="P10" i="4"/>
  <c r="O10" i="4"/>
  <c r="N10" i="4"/>
  <c r="Y9" i="4"/>
  <c r="X9" i="4"/>
  <c r="W9" i="4"/>
  <c r="V9" i="4"/>
  <c r="U9" i="4"/>
  <c r="T9" i="4"/>
  <c r="S9" i="4"/>
  <c r="R9" i="4"/>
  <c r="Q9" i="4"/>
  <c r="P9" i="4"/>
  <c r="O9" i="4"/>
  <c r="N9" i="4"/>
  <c r="AD18" i="50" l="1"/>
  <c r="L20" i="31"/>
  <c r="W43" i="4"/>
  <c r="V43" i="4"/>
  <c r="X15" i="31"/>
  <c r="O20" i="31"/>
  <c r="U19" i="50"/>
  <c r="X43" i="4"/>
  <c r="Y43" i="4"/>
  <c r="AA15" i="31"/>
  <c r="X19" i="50"/>
  <c r="Z43" i="4"/>
  <c r="F15" i="31"/>
  <c r="X20" i="31"/>
  <c r="AA19" i="50"/>
  <c r="O19" i="50"/>
  <c r="M31" i="93"/>
  <c r="J31" i="93"/>
  <c r="AA20" i="31"/>
  <c r="AD13" i="50"/>
  <c r="AD14" i="50"/>
  <c r="R20" i="31"/>
  <c r="F20" i="31"/>
  <c r="R21" i="4"/>
  <c r="R43" i="4"/>
  <c r="U21" i="4"/>
  <c r="W22" i="4"/>
  <c r="Q23" i="4"/>
  <c r="Y23" i="4"/>
  <c r="S28" i="4"/>
  <c r="AA28" i="4"/>
  <c r="U43" i="4"/>
  <c r="W12" i="18"/>
  <c r="Q13" i="18"/>
  <c r="X12" i="31"/>
  <c r="R13" i="31"/>
  <c r="L14" i="31"/>
  <c r="AD14" i="31" s="1"/>
  <c r="AC15" i="31"/>
  <c r="X16" i="31"/>
  <c r="AD16" i="31" s="1"/>
  <c r="R17" i="31"/>
  <c r="L18" i="31"/>
  <c r="AD18" i="31" s="1"/>
  <c r="R22" i="31"/>
  <c r="L12" i="50"/>
  <c r="AD12" i="50" s="1"/>
  <c r="X14" i="50"/>
  <c r="L16" i="50"/>
  <c r="AD16" i="50" s="1"/>
  <c r="X18" i="50"/>
  <c r="L21" i="50"/>
  <c r="AD21" i="50" s="1"/>
  <c r="J14" i="93"/>
  <c r="M15" i="93"/>
  <c r="O16" i="93"/>
  <c r="Q17" i="93"/>
  <c r="J22" i="93"/>
  <c r="M23" i="93"/>
  <c r="O24" i="93"/>
  <c r="Q25" i="93"/>
  <c r="F13" i="31"/>
  <c r="AD13" i="31" s="1"/>
  <c r="AC15" i="50"/>
  <c r="V21" i="4"/>
  <c r="P22" i="4"/>
  <c r="X22" i="4"/>
  <c r="D43" i="4"/>
  <c r="AA43" i="4" s="1"/>
  <c r="Z12" i="18"/>
  <c r="T13" i="18"/>
  <c r="I11" i="31"/>
  <c r="AD11" i="31" s="1"/>
  <c r="AA12" i="31"/>
  <c r="AD12" i="31" s="1"/>
  <c r="U13" i="31"/>
  <c r="O14" i="31"/>
  <c r="AA16" i="31"/>
  <c r="U17" i="31"/>
  <c r="O18" i="31"/>
  <c r="I19" i="31"/>
  <c r="AD19" i="31" s="1"/>
  <c r="U22" i="31"/>
  <c r="O12" i="50"/>
  <c r="I13" i="50"/>
  <c r="AA14" i="50"/>
  <c r="O16" i="50"/>
  <c r="I17" i="50"/>
  <c r="AD17" i="50" s="1"/>
  <c r="AA18" i="50"/>
  <c r="O21" i="50"/>
  <c r="O15" i="93"/>
  <c r="Q16" i="93"/>
  <c r="F18" i="93"/>
  <c r="G18" i="93" s="1"/>
  <c r="O23" i="93"/>
  <c r="Q24" i="93"/>
  <c r="F26" i="93"/>
  <c r="G26" i="93" s="1"/>
  <c r="O28" i="4"/>
  <c r="H13" i="18"/>
  <c r="I22" i="31"/>
  <c r="AD22" i="31" s="1"/>
  <c r="F19" i="50"/>
  <c r="AD19" i="50" s="1"/>
  <c r="Q22" i="4"/>
  <c r="U28" i="4"/>
  <c r="E43" i="4"/>
  <c r="W13" i="18"/>
  <c r="X13" i="31"/>
  <c r="R14" i="31"/>
  <c r="X17" i="31"/>
  <c r="R18" i="31"/>
  <c r="X22" i="31"/>
  <c r="R12" i="50"/>
  <c r="R16" i="50"/>
  <c r="R21" i="50"/>
  <c r="J12" i="93"/>
  <c r="Q15" i="93"/>
  <c r="F17" i="93"/>
  <c r="G17" i="93" s="1"/>
  <c r="J20" i="93"/>
  <c r="Q23" i="93"/>
  <c r="F25" i="93"/>
  <c r="G25" i="93" s="1"/>
  <c r="J28" i="93"/>
  <c r="I13" i="31"/>
  <c r="J25" i="93"/>
  <c r="F43" i="4"/>
  <c r="S43" i="4" s="1"/>
  <c r="H12" i="18"/>
  <c r="AC12" i="18" s="1"/>
  <c r="Z13" i="18"/>
  <c r="AA13" i="31"/>
  <c r="U14" i="31"/>
  <c r="AA17" i="31"/>
  <c r="AA22" i="31"/>
  <c r="F16" i="93"/>
  <c r="G16" i="93" s="1"/>
  <c r="F24" i="93"/>
  <c r="G24" i="93" s="1"/>
  <c r="E13" i="18"/>
  <c r="F17" i="31"/>
  <c r="AD17" i="31" s="1"/>
  <c r="P28" i="4"/>
  <c r="I17" i="31"/>
  <c r="J17" i="93"/>
  <c r="Q28" i="4"/>
  <c r="Y28" i="4"/>
  <c r="Q12" i="18"/>
  <c r="K13" i="18"/>
  <c r="AB15" i="18"/>
  <c r="T15" i="18" s="1"/>
  <c r="L13" i="31"/>
  <c r="L17" i="31"/>
  <c r="L22" i="31"/>
  <c r="J16" i="93"/>
  <c r="M17" i="93"/>
  <c r="O18" i="93"/>
  <c r="J24" i="93"/>
  <c r="M25" i="93"/>
  <c r="O26" i="93"/>
  <c r="AA15" i="50" l="1"/>
  <c r="O15" i="50"/>
  <c r="K15" i="18"/>
  <c r="Z15" i="18"/>
  <c r="U15" i="31"/>
  <c r="I15" i="31"/>
  <c r="L15" i="31"/>
  <c r="AD15" i="31" s="1"/>
  <c r="AC13" i="18"/>
  <c r="E15" i="18"/>
  <c r="AC15" i="18" s="1"/>
  <c r="AD20" i="31"/>
  <c r="Q15" i="18"/>
  <c r="U15" i="50"/>
  <c r="R15" i="50"/>
  <c r="L15" i="50"/>
  <c r="N15" i="18"/>
  <c r="W15" i="18"/>
  <c r="X15" i="50"/>
  <c r="Q43" i="4"/>
  <c r="P43" i="4"/>
  <c r="O43" i="4"/>
  <c r="N43" i="4"/>
  <c r="O15" i="31"/>
  <c r="R15" i="31"/>
  <c r="H15" i="18"/>
  <c r="I15" i="50"/>
  <c r="F15" i="50"/>
  <c r="AD15" i="50" l="1"/>
</calcChain>
</file>

<file path=xl/sharedStrings.xml><?xml version="1.0" encoding="utf-8"?>
<sst xmlns="http://schemas.openxmlformats.org/spreadsheetml/2006/main" count="3957" uniqueCount="399">
  <si>
    <t>INDICE (1/2)</t>
  </si>
  <si>
    <t>INFORMACIÓN INCORPORADA AL SISAAD SOBRE EXPEDIENTES EN VIGOR A</t>
  </si>
  <si>
    <t>30/09/2026</t>
  </si>
  <si>
    <t>1. EVOLUCIÓN</t>
  </si>
  <si>
    <t>1.1. EVOLUCIÓN DE LAS PRINCIPALES VARIABLES</t>
  </si>
  <si>
    <t>1.2. EVOLUCIÓN DE LAS SOLICITUDES POR COMUNIDADES AUTÓNOMAS.</t>
  </si>
  <si>
    <t>1.3. EVOLUCIÓN DE LAS RESOLUCIONES DE GRADO POR COMUNIDADES AUTÓNOMAS.</t>
  </si>
  <si>
    <t>1.4. EVOLUCIÓN DE LAS PERSONAS CON DERECHO A PRESTACIÓN POR COMUNIDADES AUTÓNOMAS.</t>
  </si>
  <si>
    <t>1.5. EVOLUCIÓN DE LAS RESOLUCIONES DE PIA POR COMUNIDADES AUTÓNOMAS.</t>
  </si>
  <si>
    <t>1.6. EVOLUCIÓN DE LAS PERSONAS CON DERECHO A PRESTACIÓN PENDIENTES DE PIA POR COMUNIDADES AUTÓNOMAS.</t>
  </si>
  <si>
    <t>1.7. EVOLUCIÓN DE LAS PRESTACIONES POR COMUNIDADES AUTÓNOMAS.</t>
  </si>
  <si>
    <t>2. POBLACIÓN Y SOLICITUDES</t>
  </si>
  <si>
    <t>2.0. POBLACIÓN DE LAS COMUNIDADES AUTÓNOMAS POR SEXO Y TRAMOS DE EDAD</t>
  </si>
  <si>
    <t>2.1. SOLICITUDES.</t>
  </si>
  <si>
    <t>2.2. SOLICITUDES EN RELACIÓN A LA POBLACIÓN POTENCIALMENTE DEPENDIENTE DE LAS COMUNIDADES AUTÓNOMAS.</t>
  </si>
  <si>
    <t>2.3. SOLICITUDES DE LAS COMUNIDADES AUTÓNOMAS POR SEXO Y TRAMOS DE EDAD</t>
  </si>
  <si>
    <t>2.4.a., 2.4.b SOLICITUDES EN RELACIÓN A LA POBLACIÓN DE LAS COMUNIDADES AUTÓNOMAS POR TRAMOS DE EDAD</t>
  </si>
  <si>
    <t>2.5. ALTAS Y BAJAS DE SOLICITUDES EN EL ÚLTIMO MES</t>
  </si>
  <si>
    <t>2.6. PERFIL DE LA PERSONA SOLICITANTE: SEXO Y EDAD</t>
  </si>
  <si>
    <t>3. RESOLUCIONES DE GRADO</t>
  </si>
  <si>
    <t>3.1. RESOLUCIONES DE GRADO.</t>
  </si>
  <si>
    <t>3.2. RESOLUCIONES DE GRADO EN RELACIÓN A LA POBLACIÓN POTENCIALMENTE DEPENDIENTE DE LAS COMUNIDADES AUTÓNOMAS.</t>
  </si>
  <si>
    <t>3.3., 3.3.a.-3.3.d. RESOLUCIONES DE GRADO DE LAS COMUNIDADES AUTÓNOMAS POR SEXO, TRAMOS DE EDAD Y GRADO</t>
  </si>
  <si>
    <t>3.4.a., 3.4.b. RESOLUCIONES DE GRADO EN RELACIÓN A LA POBLACIÓN DE LAS COMUNIDADES AUTÓNOMAS POR TRAMOS DE EDAD</t>
  </si>
  <si>
    <t>3.5. ALTAS Y BAJAS DE RESOLUCIONES DE GRADO EN EL ÚLTIMO MES</t>
  </si>
  <si>
    <t>3.6., 3.6.a., 3.6.b. PERFIL DE LA PERSONA CON RESOLUCIÓN DE GRADO: SEXO Y EDAD. GRÁFICO</t>
  </si>
  <si>
    <t>INDICE (2/2)</t>
  </si>
  <si>
    <t>4. PERSONAS CON RESOLUCIÓN DE PIA</t>
  </si>
  <si>
    <t>4.1., 4.1.1.-4.1.3./4.1.a, 4.1.1.a.-4.1.3.a. PERSONAS CON RESOLUCIÓN DE PIA Y PRESTACIONES TOTALES. POR GRADO. GRÁFICOS</t>
  </si>
  <si>
    <t>4.2. PERSONAS CON RESOLUCIÓN DE PIA EN RELACIÓN A LA POBLACIÓN POTENCIALMENTE DEPENDIENTE DE LAS CCAA.</t>
  </si>
  <si>
    <t>4.3., 4.3.1.-4.3.2. PERSONAS CON RESOLUCIÓN DE PIA POR CCAA, SEXO, TRAMOS DE EDAD Y GRADO</t>
  </si>
  <si>
    <t>4.4.a, 4.4.b. PERSONAS CON RESOLUCIÓN DE PIA EN RELACIÓN A LA POBLACIÓN DE LAS CCAA POR TRAMOS DE EDAD. GRÁFICO</t>
  </si>
  <si>
    <t>4.5. ALTAS Y BAJAS DE RESOLUCIONES DE PIA EN EL ÚLTIMO MES</t>
  </si>
  <si>
    <t>4.6., 4.6.a. PERFIL DE LA PERSONA CON RESOLUCIÓN DE PIA POR GRADO: SEXO Y EDAD. GRÁFICO</t>
  </si>
  <si>
    <t>5. PRESTACIONES</t>
  </si>
  <si>
    <t>5.1. PRESTACIONES Y RESOLUCIONES DE PIA POR GRADO</t>
  </si>
  <si>
    <t>5.1.a.-5.1.h. PRESTACIONES POR TIPO DE PRESTACIÓN, COMUNIDAD AUTÓNOMA Y POR GRADO.</t>
  </si>
  <si>
    <t>5.2., 5.2.1., 5.2.2. y 5.2.3. SUBTIPO DE PRESTACIÓN ECONÓMICA VINCULADA AL SERVICIO. POR GRADO</t>
  </si>
  <si>
    <t>6. PERFIL DEL CUIDADOR</t>
  </si>
  <si>
    <t>6., 6.1. - 6.3. PERFIL DEL CUIDADOR TOTAL Y POR CCAA</t>
  </si>
  <si>
    <t>7. INTENSIDAD DE LA AYUDA A DOMICILIO</t>
  </si>
  <si>
    <t>7.1., 7.1.a.-7.1.b. INTENSIDAD DE LA AYUDA A DOMICILIO POR CCAA Y TIPO DE PRESTACIÓN</t>
  </si>
  <si>
    <t>8. CUANTÍA DE LAS PRESTACIONES ECONÓMICAS</t>
  </si>
  <si>
    <t>8.1.a.-8.1.g. CUANTÍA DE LAS PRESTACIONES POR CCAA Y TIPO DE PRESTACIÓN</t>
  </si>
  <si>
    <t>GESTIÓN</t>
  </si>
  <si>
    <t>9. TIEMPO MEDIO DE RESOLUCIÓN POR CCAA</t>
  </si>
  <si>
    <t>10.1., 10.2., 10.3. PERSONAS PENDIENTES DE RESOLUCIÓN DE GRADO O PENDIENTES DE RESOLUCIÓN DE PIA</t>
  </si>
  <si>
    <t>11., 11.1.-11.3. PERSONAS BENEFICIARIAS CON DERECHO Y RESOLUCIONES DE PIA POR CCAA Y GRADO</t>
  </si>
  <si>
    <t>12., 12.1., 12.1.1-12.1.3. PERSONAS CON RESOLUCIÓN DE PIA Y PRESTACIÓN EFECTIVA O NO EFECTIVA POR GRADO</t>
  </si>
  <si>
    <t>Total Nacional</t>
  </si>
  <si>
    <t>Tasas de Variación Anual</t>
  </si>
  <si>
    <t>31/12/2020</t>
  </si>
  <si>
    <t>31/12/2021</t>
  </si>
  <si>
    <t>31/12/2022</t>
  </si>
  <si>
    <t>31/12/2023</t>
  </si>
  <si>
    <t>31/12/2024</t>
  </si>
  <si>
    <t>31/12/2025</t>
  </si>
  <si>
    <t>31/12/2019</t>
  </si>
  <si>
    <t>%</t>
  </si>
  <si>
    <t>Num</t>
  </si>
  <si>
    <t>Solicitudes</t>
  </si>
  <si>
    <t>Resoluciones de grado</t>
  </si>
  <si>
    <t>Sin Grado</t>
  </si>
  <si>
    <t>Personas beneficiarias con derecho</t>
  </si>
  <si>
    <t>Grado I</t>
  </si>
  <si>
    <t>Grado II</t>
  </si>
  <si>
    <t>Grado III</t>
  </si>
  <si>
    <t>Personas beneficiarias con prestación</t>
  </si>
  <si>
    <t>Lista de espera</t>
  </si>
  <si>
    <t>Prestaciones</t>
  </si>
  <si>
    <t>PAPD</t>
  </si>
  <si>
    <t>Teleasistencia</t>
  </si>
  <si>
    <t>Ayuda a Domicilio</t>
  </si>
  <si>
    <t>Centros Día/Noche</t>
  </si>
  <si>
    <t>Atención Residencial</t>
  </si>
  <si>
    <t>PE Vinculada al Servicio</t>
  </si>
  <si>
    <t>PEV PAPD</t>
  </si>
  <si>
    <t>PEV Teleasistencia</t>
  </si>
  <si>
    <t>PEV SAD</t>
  </si>
  <si>
    <t>PEV SCD</t>
  </si>
  <si>
    <t>PEV SAR</t>
  </si>
  <si>
    <t>PEV no identificada</t>
  </si>
  <si>
    <t>-</t>
  </si>
  <si>
    <t>PE Cuidados Familiares</t>
  </si>
  <si>
    <t>PE Asistencia Personal</t>
  </si>
  <si>
    <t>Ratio prestaciones por persona</t>
  </si>
  <si>
    <t>1.2. EVOLUCIÓN DE LAS SOLICITUDES POR CCAA</t>
  </si>
  <si>
    <t>Número</t>
  </si>
  <si>
    <t>Andalucía</t>
  </si>
  <si>
    <t>Aragón</t>
  </si>
  <si>
    <t>Asturias, Principado de</t>
  </si>
  <si>
    <t>Balears, Illes</t>
  </si>
  <si>
    <t>Canarias</t>
  </si>
  <si>
    <t>Cantabria</t>
  </si>
  <si>
    <t>Castilla y León</t>
  </si>
  <si>
    <t>Castilla - La Mancha</t>
  </si>
  <si>
    <t>Cataluña</t>
  </si>
  <si>
    <t>Comunitat Valenciana</t>
  </si>
  <si>
    <t>Extremadura</t>
  </si>
  <si>
    <t>Galicia</t>
  </si>
  <si>
    <t>Madrid, Comunidad de</t>
  </si>
  <si>
    <t>Murcia, Región de</t>
  </si>
  <si>
    <t>Navarra, Comunidad Foral de</t>
  </si>
  <si>
    <t>País Vasco</t>
  </si>
  <si>
    <t>Rioja, La</t>
  </si>
  <si>
    <t>Ceuta</t>
  </si>
  <si>
    <t>Melilla</t>
  </si>
  <si>
    <t>1.3. EVOLUCIÓN DE LAS RESOLUCIONES DE GRADO POR CCAA</t>
  </si>
  <si>
    <t>1.4. EVOLUCIÓN DE LAS PERSONAS CON DERECHO A PRESTACIÓN POR CCAA</t>
  </si>
  <si>
    <t>1.5. EVOLUCIÓN DE LAS RESOLUCIONES DE PIA POR CCAA</t>
  </si>
  <si>
    <t>1.6. EVOLUCIÓN DE LAS PERSONAS CON DERECHO A PRESTACIÓN SIN RESOLUCIONES DE PIA POR CCAA</t>
  </si>
  <si>
    <t>1.7. EVOLUCIÓN DE LAS PRESTACIONES POR CCAA</t>
  </si>
  <si>
    <t>2.0. POBLACIÓN POR SEXO Y TRAMOS DE EDAD</t>
  </si>
  <si>
    <t>Situación a 30 de septiembre de 2026</t>
  </si>
  <si>
    <t>ÁMBITO TERRITORIAL</t>
  </si>
  <si>
    <t>Población por CCAA (1)</t>
  </si>
  <si>
    <t>Población de 0 a 64 años por CCAA</t>
  </si>
  <si>
    <t>Población de 65 a 79 años por CCAA</t>
  </si>
  <si>
    <t>Población de 80 años y más por CCAA</t>
  </si>
  <si>
    <t>Nº</t>
  </si>
  <si>
    <t>Mujer</t>
  </si>
  <si>
    <t>Hombre</t>
  </si>
  <si>
    <t>% s/pob
CCAA</t>
  </si>
  <si>
    <t>% s/pob CCAA</t>
  </si>
  <si>
    <t>% s/pob edad CCAA</t>
  </si>
  <si>
    <t>(1) Cifras INE de población referidas al 01/01/2025. Publicado Censo de Población Anual el 02/12/2025</t>
  </si>
  <si>
    <t>2.1 SOLICITUDES</t>
  </si>
  <si>
    <t>Solicitudes registradas</t>
  </si>
  <si>
    <t>% s/total nacional</t>
  </si>
  <si>
    <t>2.2. SOLICITUDES EN RELACIÓN A LA POBLACIÓN POTENCIALMENTE DEPENDIENTE</t>
  </si>
  <si>
    <t>Pobl. Potencialmente Dependiente por CCAA (2)</t>
  </si>
  <si>
    <t>Solicitudes en relación a la población</t>
  </si>
  <si>
    <t>% s/total
nacional</t>
  </si>
  <si>
    <t>% s/pobl. 
CCAA</t>
  </si>
  <si>
    <t>% s/pobl. Pot. 
Dep. CCAA</t>
  </si>
  <si>
    <t>(1) Cifras INE de población referidas al 01/01/2025.</t>
  </si>
  <si>
    <t>(2) Cifras de Población Potencialmente Dependiente calculadas según lo explicado en la metodología</t>
  </si>
  <si>
    <t>2.3. SOLICITUDES POR SEXO Y TRAMOS DE EDAD</t>
  </si>
  <si>
    <t>Solicitudes de 0 a 64 años</t>
  </si>
  <si>
    <t>Solicitudes de 65 a 79 años</t>
  </si>
  <si>
    <t>Solicitudes de 80 años y más</t>
  </si>
  <si>
    <t>%s/sol
CCAA</t>
  </si>
  <si>
    <t>%s/sol
edad</t>
  </si>
  <si>
    <t>2.4.a SOLICITUDES EN RELACIÓN A LA POBLACIÓN POR TRAMOS DE EDAD</t>
  </si>
  <si>
    <t>2.4.b. SOLICITUDES EN RELACIÓN A LA POBLACIÓN POR TRAMOS DE EDAD. GRÁFICOS</t>
  </si>
  <si>
    <t>2.5. ALTAS Y BAJAS DE SOLICITUDES RESPECTO AL MES ANTERIOR</t>
  </si>
  <si>
    <t>Solicitudes
Registradas</t>
  </si>
  <si>
    <t>Altas de solicitudes</t>
  </si>
  <si>
    <t>Bajas de solicitudes</t>
  </si>
  <si>
    <t>Motivo de la baja</t>
  </si>
  <si>
    <t>Fallecimiento</t>
  </si>
  <si>
    <t>Traslado</t>
  </si>
  <si>
    <t>Fin de prestación</t>
  </si>
  <si>
    <t>Desistimiento/ Renuncia</t>
  </si>
  <si>
    <t>Caducidad</t>
  </si>
  <si>
    <t>Otros motivos*</t>
  </si>
  <si>
    <t>% s/sol 
CCAA</t>
  </si>
  <si>
    <t>% s/bajas CCAA</t>
  </si>
  <si>
    <t>*Otros motivos de baja de solicitudes incluye: Imposibilidad de proceder con el PIA, no aprobación PIA, denegada solicitud prestación, incumplimiento de requisitos, denegada solicitud, inadmitida solicitud, desestimada/desistida solicitud, por variación de circunstancias, ingreso en institución sanitaria o convivencia con familiar, pérdida de condición de residente, no acreditar periodos residencia, duplicidad, archivo expediente o error</t>
  </si>
  <si>
    <t>SEXO</t>
  </si>
  <si>
    <t>TRAMO DE EDAD</t>
  </si>
  <si>
    <t>Total</t>
  </si>
  <si>
    <t>menores de 3</t>
  </si>
  <si>
    <t>3 a 18</t>
  </si>
  <si>
    <t>19 a 30</t>
  </si>
  <si>
    <t>31 a 45</t>
  </si>
  <si>
    <t>46 a 54</t>
  </si>
  <si>
    <t>55 a 64</t>
  </si>
  <si>
    <t>65 a 79</t>
  </si>
  <si>
    <t>80 y más</t>
  </si>
  <si>
    <t>%¹</t>
  </si>
  <si>
    <t>TOTAL</t>
  </si>
  <si>
    <t>¹ Calculado sobre el total de cada sexo</t>
  </si>
  <si>
    <t>3.1.  RESOLUCIONES DE GRADO</t>
  </si>
  <si>
    <t>TOTAL PERSONAS BENEFICIARIAS CON DERECHO A PRESTACIÓN</t>
  </si>
  <si>
    <t>% sobre solicitudes</t>
  </si>
  <si>
    <t>% sobre resolu- ciones</t>
  </si>
  <si>
    <t>3.1.a.  RESOLUCIONES DE GRADO SEGÚN EL GRADO DE DEPENDENCIA RECONOCIDO Y CCAA. GRÁFICO</t>
  </si>
  <si>
    <t>3.1.b.  BENEFICIARIOS CON DERECHO POR GRADO Y CCAA. GRÁFICO</t>
  </si>
  <si>
    <t>3.2. RESOLUCIONES DE GRADO EN RELACIÓN A LA POBLACIÓN POTENCIALMENTE DEPENDIENTE</t>
  </si>
  <si>
    <t>3.3. RESOLUCIONES DE GRADO POR SEXO, TRAMOS DE EDAD Y GRADO. TODOS LOS GRADOS</t>
  </si>
  <si>
    <t>Resoluciones de grado de 0 a 64 años</t>
  </si>
  <si>
    <t>Resoluciones de grado de 65 a 79 años</t>
  </si>
  <si>
    <t>Resoluciones de grado de 80 años y más</t>
  </si>
  <si>
    <t>% s/resol
CCAA</t>
  </si>
  <si>
    <t>%s/resol
CCAA</t>
  </si>
  <si>
    <t>%s/resol
edad</t>
  </si>
  <si>
    <t>3.3.a. RESOLUCIONES DE GRADO III POR SEXO Y TRAMOS DE EDAD</t>
  </si>
  <si>
    <t>3.3.b. RESOLUCIONES DE GRADO II POR SEXO Y TRAMOS DE EDAD</t>
  </si>
  <si>
    <t>3.3.c. RESOLUCIONES DE GRADO I POR SEXO Y TRAMOS DE EDAD</t>
  </si>
  <si>
    <t>3.3.d. RESOLUCIONES DE GRADO "SIN GRADO" POR SEXO Y TRAMOS DE EDAD</t>
  </si>
  <si>
    <t>3.4.a RESOLUCIONES DE GRADO EN RELACIÓN A LA POBLACIÓN POR TRAMOS DE EDAD</t>
  </si>
  <si>
    <t>3.4.b. RESOLUCIONES DE GRADO EN RELACIÓN A LA POBLACIÓN POR TRAMOS DE EDAD. GRÁFICOS</t>
  </si>
  <si>
    <t>3.5. ALTAS Y BAJAS DE RESOLUCIONES DE GRADO RESPECTO AL MES ANTERIOR</t>
  </si>
  <si>
    <t>Resoluciones de
grado</t>
  </si>
  <si>
    <t>Altas de resoluciones de grado</t>
  </si>
  <si>
    <t>Bajas de resoluciones de grado</t>
  </si>
  <si>
    <t>% s/resoluciones 
de grado</t>
  </si>
  <si>
    <t>3.6. PERFIL DE LA PERSONA CON RESOLUCIÓN DE GRADO</t>
  </si>
  <si>
    <t>GRADO</t>
  </si>
  <si>
    <t>3.6.a. PERFIL DE LA PERSONA CON RESOLUCIÓN DE GRADO. GRÁFICO</t>
  </si>
  <si>
    <t>3.6.b. PERFIL DE LA PERSONA BENEFICIARIA CON DERECHO A PRESTACIÓN. GRÁFICO</t>
  </si>
  <si>
    <t>4.1. PERSONAS CON RESOLUCIÓN DE PIA Y PRESTACIONES. TODOS LOS GRADOS</t>
  </si>
  <si>
    <t>PRESTACIONES</t>
  </si>
  <si>
    <t>Personas con resolución de PIA</t>
  </si>
  <si>
    <t>Prevención Dependencia y Promoción A.Personal</t>
  </si>
  <si>
    <t>Centros de Día/Noche</t>
  </si>
  <si>
    <t>P.E. Vinculada Servicio</t>
  </si>
  <si>
    <t>P.E. Cuidados Familiares</t>
  </si>
  <si>
    <t>P.E. Asist. Personal</t>
  </si>
  <si>
    <t>RATIO DE PRESTACIONES POR PERSONA CON RESOLUCION DE PIA</t>
  </si>
  <si>
    <t>4.1.a. DISTRIBUCIÓN DE LAS PRESTACIONES POR TIPO DE PRESTACIÓN EN CADA CCAA</t>
  </si>
  <si>
    <t>4.1.1. PERSONAS DE GRADO III CON RESOLUCIÓN DE PIA Y PRESTACIONES</t>
  </si>
  <si>
    <t>Personas con resolución de PIA (Grado III)</t>
  </si>
  <si>
    <t>4.1.1.a DISTRIBUCIÓN DE LAS PRESTACIONES DE GRADO III POR TIPO DE PRESTACIÓN EN CADA CCAA</t>
  </si>
  <si>
    <t>4.1.2. PERSONAS DE GRADO II CON RESOLUCIÓN DE PIA Y PRESTACIONES</t>
  </si>
  <si>
    <t>Personas con resolución de PIA (Grado II)</t>
  </si>
  <si>
    <t>4.1.2.a DISTRIBUCIÓN DE LAS PRESTACIONES DE GRADO II POR TIPO DE PRESTACIÓN EN CADA CCAA</t>
  </si>
  <si>
    <t>4.1.3. PERSONAS DE GRADO I CON RESOLUCIÓN DE PIA Y PRESTACIONES</t>
  </si>
  <si>
    <t>Personas con resolución de PIA (Grado I)</t>
  </si>
  <si>
    <t>4.1.3.a DISTRIBUCIÓN DE LAS PRESTACIONES DE GRADO I POR TIPO DE PRESTACIÓN EN CADA CCAA</t>
  </si>
  <si>
    <t>4.2. PERSONAS CON RESOLUCIÓN DE PIA EN RELACIÓN A LA POBLACIÓN POTENCIALMENTE DEPENDIENTE DE LAS CCAA</t>
  </si>
  <si>
    <t>Personas con resolución de PIA en relación a la población</t>
  </si>
  <si>
    <t>4.3. PERSONAS CON RESOLUCIÓN DE PIA POR SEXO Y TRAMOS DE EDAD. TODOS LOS GRADOS</t>
  </si>
  <si>
    <t>Pers. con resol. PIA de 0 a 64 años</t>
  </si>
  <si>
    <t>Pers. con resol. PIA de 65 a 79 años</t>
  </si>
  <si>
    <t>Pers. con resol. PIA de 80 años y más</t>
  </si>
  <si>
    <t>% s/benef
CCAA</t>
  </si>
  <si>
    <t>%s/benef
CCAA</t>
  </si>
  <si>
    <t>4.3.1. PERSONAS DE GRADO III CON RESOLUCIÓN DE PIA POR SEXO Y TRAMOS DE EDAD</t>
  </si>
  <si>
    <t>% s/resol
PIA
CCAA</t>
  </si>
  <si>
    <t>%s/resol
PIA</t>
  </si>
  <si>
    <t>4.3.2. PERSONAS DE GRADO II CON RESOLUCIÓN DE PIA POR SEXO Y TRAMOS DE EDAD</t>
  </si>
  <si>
    <t>4.3.3. PERSONAS DE GRADO I CON RESOLUCIÓN DE PIA POR SEXO Y TRAMOS DE EDAD</t>
  </si>
  <si>
    <t>4.4.a PERSONAS CON RESOLUCIÓN DE PIA EN RELACIÓN A LA POBLACIÓN POR TRAMOS DE EDAD</t>
  </si>
  <si>
    <t>4.4.b. PERSONAS CON RESOLUCIÓN DE PIA EN RELACIÓN A LA POBLACIÓN POR TRAMOS DE EDAD. GRÁFICOS</t>
  </si>
  <si>
    <t>4.5. ALTAS Y BAJAS DE RESOLUCIONES DE PIA RESPECTO AL MES ANTERIOR</t>
  </si>
  <si>
    <t>Altas de resoluciones de PIA</t>
  </si>
  <si>
    <t>Bajas de resoluciones de PIA</t>
  </si>
  <si>
    <t>% s/resoluciones 
de PIA</t>
  </si>
  <si>
    <t>4.6. PERFIL DE LA PERSONA CON RESOLUCIÓN DE PIA POR GRADO: SEXO Y EDAD</t>
  </si>
  <si>
    <t>4.6.a. PERFIL DE LA PERSONA CON RESOLUCIÓN DE PIA. GRÁFICO</t>
  </si>
  <si>
    <t>5.1.  PRESTACIONES Y PERSONAS CON RESOLUCIÓN DE PIA POR GRADO</t>
  </si>
  <si>
    <t>Personas con resol. PIA</t>
  </si>
  <si>
    <t>% presta- ciones</t>
  </si>
  <si>
    <t>5.1.a.  PRESTACIONES PAPD POR GRADO</t>
  </si>
  <si>
    <t>Prestaciones PAPD</t>
  </si>
  <si>
    <t>Personas con resol. PIA con prestación única</t>
  </si>
  <si>
    <t>% únicas sobre prest.</t>
  </si>
  <si>
    <t>5.1.b.  PRESTACIONES TELEASISTENCIA POR GRADO</t>
  </si>
  <si>
    <t>Prestaciones Teleasistencia</t>
  </si>
  <si>
    <t>Beneficiarios con prestación única</t>
  </si>
  <si>
    <t>5.1.c. PRESTACIONES AYUDA A DOMICILIO POR GRADO</t>
  </si>
  <si>
    <t>Prestaciones de Ayuda a Domicilio</t>
  </si>
  <si>
    <t>5.1.d.  PRESTACIONES CENTROS DE DÍA/NOCHE POR GRADO</t>
  </si>
  <si>
    <t>Prestaciones Centros de Día/Noche</t>
  </si>
  <si>
    <t>5.1.e.  PRESTACIONES ATENCIÓN RESIDENCIAL POR GRADO</t>
  </si>
  <si>
    <t>Prestaciones SAR</t>
  </si>
  <si>
    <t>5.1.f. PE VINCULADAS AL SERVICIO POR GRADO</t>
  </si>
  <si>
    <t>PE Vinculadas al Servicio</t>
  </si>
  <si>
    <t>5.1.g. PE CUIDADOS FAMILIARES POR GRADO</t>
  </si>
  <si>
    <t>5.1.h. PE ASISTENCIA PERSONAL POR GRADO</t>
  </si>
  <si>
    <t>5.2. SUBTIPO DE P.E. VINCULADA AL SERVICIO. TODOS LOS GRADOS</t>
  </si>
  <si>
    <t>P.E. VINCULADA SERVICIO</t>
  </si>
  <si>
    <t>P.E. vinculada al Servicio de Ayuda a Domicilio</t>
  </si>
  <si>
    <t>P.E. vinculada al Servicio de Atención Residencial</t>
  </si>
  <si>
    <t>P.E. vinculada al Servicio de Centros de Día/Noche</t>
  </si>
  <si>
    <t>P.E. vinculada al Servicio de Prevención Dependencia</t>
  </si>
  <si>
    <t>P.E. vinculada al Servicio de Teleasistencia</t>
  </si>
  <si>
    <t>P.E. vinculada al Servicio sin Identificar</t>
  </si>
  <si>
    <t>5.2.1. SUBTIPO DE P.E. VINCULADA AL SERVICIO. GRADO III</t>
  </si>
  <si>
    <t>5.2.2. SUBTIPO DE P.E. VINCULADA AL SERVICIO. GRADO II</t>
  </si>
  <si>
    <t>5.2.3. SUBTIPO DE P.E. VINCULADA AL SERVICIO. GRADO I</t>
  </si>
  <si>
    <t>5.3. COMBINACIÓN DE PRESTACIONES MÁS FRECUENTES. TODOS LOS GRADOS</t>
  </si>
  <si>
    <t>COMBINACIONES DE PRESTACIONES</t>
  </si>
  <si>
    <t>Ayuda a Domicilio + Teleasistencia</t>
  </si>
  <si>
    <t>PE Cuidados Familiares + Teleasistencia</t>
  </si>
  <si>
    <t>PE Vinculada al Servicio + Teleasistencia</t>
  </si>
  <si>
    <t>Atención Residencial + PAPD</t>
  </si>
  <si>
    <t>PAPD + PE Cuidados Familiares</t>
  </si>
  <si>
    <t>Centros Día/Noche + PE Cuidados Familiares</t>
  </si>
  <si>
    <t>Centros Día/Noche + PAPD</t>
  </si>
  <si>
    <t>5.3.1 COMBINACIÓN DE PRESTACIONES MÁS FRECUENTES. GRADO I</t>
  </si>
  <si>
    <t>5.3.2 COMBINACIÓN DE PRESTACIONES MÁS FRECUENTES. GRADO II</t>
  </si>
  <si>
    <t>5.3.3 COMBINACIÓN DE PRESTACIONES MÁS FRECUENTES. GRADO III</t>
  </si>
  <si>
    <t>6. PERFIL DE CUIDADOR. TOTAL DE CCAA</t>
  </si>
  <si>
    <t>6.2. PERFIL DEL CUIDADOR POR CCAA. EDAD</t>
  </si>
  <si>
    <t>De 16 a 49 años</t>
  </si>
  <si>
    <t>De 50 a 66 años</t>
  </si>
  <si>
    <t>De 67 a 79 años</t>
  </si>
  <si>
    <t>De 80 a 89 años</t>
  </si>
  <si>
    <t>90 años o más</t>
  </si>
  <si>
    <t>6.3. PERFIL DEL CUIDADOR POR CCAA. PARENTESCO</t>
  </si>
  <si>
    <t>Hijo/a</t>
  </si>
  <si>
    <t>Madre</t>
  </si>
  <si>
    <t>Cónyuge</t>
  </si>
  <si>
    <t>Hermano/a</t>
  </si>
  <si>
    <t>Padre</t>
  </si>
  <si>
    <t>Yerno/Nuera</t>
  </si>
  <si>
    <t>Nieto/a</t>
  </si>
  <si>
    <t>Compañero/a</t>
  </si>
  <si>
    <t>Otros</t>
  </si>
  <si>
    <t>Intensidad de la Ayuda a Domicilio</t>
  </si>
  <si>
    <t>Intensidad de la PE Vinculada a la Ayuda a Domicilio</t>
  </si>
  <si>
    <t>Intensidad de todas las prestaciones</t>
  </si>
  <si>
    <t>Horas</t>
  </si>
  <si>
    <t>GRADO I</t>
  </si>
  <si>
    <t>GRADO II</t>
  </si>
  <si>
    <t>GRADO III</t>
  </si>
  <si>
    <t>Menos de 5</t>
  </si>
  <si>
    <t>De 5 a 10</t>
  </si>
  <si>
    <t>De 11 a 15</t>
  </si>
  <si>
    <t>De 16 a 20</t>
  </si>
  <si>
    <t>De 21 a 30</t>
  </si>
  <si>
    <t>De 31 a 45</t>
  </si>
  <si>
    <t>De 46 a 55</t>
  </si>
  <si>
    <t>De 56 a 65</t>
  </si>
  <si>
    <t>De 66 a 70</t>
  </si>
  <si>
    <t>71 o más</t>
  </si>
  <si>
    <t>7.1. INTENSIDAD DE LA AYUDA A DOMICILIO POR CCAA. TOTAL DE PRESTACIONES</t>
  </si>
  <si>
    <t>Media (horas)</t>
  </si>
  <si>
    <t>Coeficiente de variación (σ/|µ|)</t>
  </si>
  <si>
    <t>(1) A mayor coeficiente de variación, mayor dispersión de los datos</t>
  </si>
  <si>
    <t>*Las intensidades se asignan teniendo en cuenta diferentes variables, como la concesión de otras prestaciones complementarias. Por ello, en territorios en los que las personas con resolución de PIA tienen asignadas más de una prestación pueden tener intensidades medias inferiores a la media</t>
  </si>
  <si>
    <t>7.1.a. INTENSIDAD DE LA AYUDA A DOMICILIO POR CCAA. PRESTACIÓN SAD</t>
  </si>
  <si>
    <t>7.1.b. INTENSIDAD DE LA AYUDA A DOMICILIO POR CCAA. PRESTACIÓN ECONÓMICA VINCULADA A LA AYUDA A DOMICILIO</t>
  </si>
  <si>
    <t>8. CUANTÍA DE LAS PRESTACIONES (Euros)</t>
  </si>
  <si>
    <t>Cuantía de PE Cuidados Familiares</t>
  </si>
  <si>
    <t>Cuantía de PE Vinculada al Servicio</t>
  </si>
  <si>
    <t>Cuantía de PE Asistencia Personal</t>
  </si>
  <si>
    <t>Euros</t>
  </si>
  <si>
    <t>Menos de 25</t>
  </si>
  <si>
    <t>De 25 a 49</t>
  </si>
  <si>
    <t>De 50 a 99</t>
  </si>
  <si>
    <t>De 100 a 199</t>
  </si>
  <si>
    <t>De 200 a 299</t>
  </si>
  <si>
    <t>De 300 a 399</t>
  </si>
  <si>
    <t>De 400 a 499</t>
  </si>
  <si>
    <t>De 500 a 699</t>
  </si>
  <si>
    <t>700 o más</t>
  </si>
  <si>
    <t>8.1.a. CUANTÍA DE LAS PRESTACIONES POR CCAA. PRESTACIONES DE CUIDADOS FAMILIARES</t>
  </si>
  <si>
    <t>Media (euros)</t>
  </si>
  <si>
    <t>*Las cuantías se asignan teniendo en cuenta diferentes variables, como la concesión de otras prestaciones complementarias. Por ello, en territorios en los que las personas con resolución de PIA tienen asignadas más de una prestación pueden tener cuantías medias inferiores a la media</t>
  </si>
  <si>
    <t>8.1.b. CUANTÍA DE LAS PRESTACIONES POR CCAA. PRESTACIONES DE ASISTENCIA PERSONAL</t>
  </si>
  <si>
    <t>8.1.c. CUANTÍA DE LAS PRESTACIONES POR CCAA. PRESTACIONES VINCULADAS AL SERVICIO DE AYUDA A DOMICILIO</t>
  </si>
  <si>
    <t>8.1.d. CUANTÍA DE LAS PRESTACIONES POR CCAA. PRESTACIONES VINCULADAS AL SERVICIO DE ATENCIÓN RESIDENCIAL</t>
  </si>
  <si>
    <t>8.1.e. CUANTÍA DE LAS PRESTACIONES POR CCAA. PRESTACIONES VINCULADAS AL SERVICIO DE CENTRO DE DÍA/NOCHE</t>
  </si>
  <si>
    <t>8.1.f. CUANTÍA DE LAS PRESTACIONES POR CCAA. PRESTACIONES VINCULADAS AL SERVICIO PAPD</t>
  </si>
  <si>
    <t>8.1.g. CUANTÍA DE LAS PRESTACIONES POR CCAA. PRESTACIONES VINCULADAS AL SERVICIO DE TELEASISTENCIA</t>
  </si>
  <si>
    <t>Tiempo de resolución calculado sobre las Resoluciones realizadas entre el 1 de octubre de 2025 y el 30 de septiembre de 2026</t>
  </si>
  <si>
    <t>Tiempo medio desde la Solicitud de dependencia hasta la Resolución de Grado (1)</t>
  </si>
  <si>
    <t>Tiempo medio desde la Resolución de Grado hasta la Resolución de Prestación (2)</t>
  </si>
  <si>
    <t>Tiempo medio desde la Solicitud de dependencia hasta la Resolución de Prestación (2)</t>
  </si>
  <si>
    <t>Nº de Resol. de Grado</t>
  </si>
  <si>
    <t>Tiempo medio (días)</t>
  </si>
  <si>
    <t xml:space="preserve">(1) Para el cálculo del tiempo medio desde la Solicitud hasta la Resolución de Grado sólo se tienen en cuenta la primera Resolución de Grado de cada persona solicitante. </t>
  </si>
  <si>
    <t>(2) Para el cálculo del tiempo medio desde la Solicitud hasta la Resolución de Prestación y desde la Resolución de Grado hasta la Resolución de Prestación sólo se tiene en cuenta la primera Resolución de Prestación de cada persona solicitante</t>
  </si>
  <si>
    <t>* Andalucía, Aragón, Principado de Asturias, Canarias, Castilla y León, Comunidad de Madrid y País Vasco tienen un procedimiento de gestión en el que la mayoría de Resoluciones de Grado y Resoluciones de Prestación se realizan de manera conjunta</t>
  </si>
  <si>
    <t>10.1. PERSONAS SOLICITANTES PENDIENTES DE RESOLUCIÓN DE GRADO</t>
  </si>
  <si>
    <t>Personas solicitantes pendientes de resolución de grado</t>
  </si>
  <si>
    <t>Motivo de exclusión no imputable a la Administración</t>
  </si>
  <si>
    <t>Sin motivo de exclusión</t>
  </si>
  <si>
    <t>Menos de 6 meses pendientes de resolución de grado</t>
  </si>
  <si>
    <t>6 meses o más pendientes de resolución de grado (1)</t>
  </si>
  <si>
    <t>% sobre pers. solicitantes pend. resol. grado</t>
  </si>
  <si>
    <t>*Los motivos de exclusión no imputables a la Administración están especificados en la metodología</t>
  </si>
  <si>
    <t>**No se dispone de información completa de todas las CCAA relativa a las solicitudes que hay en tramitación</t>
  </si>
  <si>
    <t>Aragón, Principado de Asturias, Canarias, Castilla y León, Comunidad de Madrid y País Vasco tienen un procedimiento de gestión en el que la mayoría de Resoluciones de Grado y Resoluciones de Prestación se realizan de manera conjunta</t>
  </si>
  <si>
    <t>(1) El cómputo de tiempo se efectúa desde la fecha de presentación de la solicitud, sin descontar los periodos de suspensión del plazo de tramitación.</t>
  </si>
  <si>
    <t>10.2. PERSONAS BENEFICIARIAS CON DERECHO A PRESTACIÓN PENDIENTES DE RESOLUCIÓN DE PIA</t>
  </si>
  <si>
    <t>Personas beneficiarias con derecho a prestación pendientes de resolución de PIA</t>
  </si>
  <si>
    <t>Menos de 6 meses pendientes de resolución de PIA</t>
  </si>
  <si>
    <t>6 meses o más pendientes de resolución de PIA</t>
  </si>
  <si>
    <t>% sobre pers. beneficiarias con derecho pend. de resolución de PIA</t>
  </si>
  <si>
    <t>10.3. PERSONAS PENDIENTES DE RESOLUCIÓN DE GRADO O PENDIENTES DE RESOLUCIÓN DE PIA</t>
  </si>
  <si>
    <t>Personas solicitantes pendientes de Resolución de grado desde hace 6 meses o más, sin motivo de exclusión</t>
  </si>
  <si>
    <t>Personas beneficiarias con derecho pendientes de resolución de PIA desde hace 6 meses o más, sin motivo de exclusión</t>
  </si>
  <si>
    <t>Personas pendientes de resolución de grado o pendientes de resolución de PIA desde hace 6 meses o más, sin motivo de exclusión</t>
  </si>
  <si>
    <t>% sobre pers. pend. de resol.</t>
  </si>
  <si>
    <t>11. PERSONAS BENEFICIARIAS CON DERECHO Y RESOLUCIONES DE PIA POR CCAA. TODOS LOS GRADOS</t>
  </si>
  <si>
    <t>11.1. PERSONAS BENEFICIARIAS CON DERECHO Y RESOLUCIONES DE PIA POR CCAA. GRADO III</t>
  </si>
  <si>
    <t>11.2. PERSONAS BENEFICIARIAS CON DERECHO Y RESOLUCIONES DE PIA POR CCAA. GRADO II</t>
  </si>
  <si>
    <t>11.3. PERSONAS BENEFICIARIAS CON DERECHO Y RESOLUCIONES DE PIA POR CCAA. GRADO I</t>
  </si>
  <si>
    <t>12. PERSONAS CON RESOLUCIÓN DE PIA Y PRESTACIÓN EFECTIVA</t>
  </si>
  <si>
    <t>PERSONAS CON RESOLUCIÓN DE PIA</t>
  </si>
  <si>
    <t>PERSONAS BENEFICIARIAS CON PRESTACIÓN EFECTIVA</t>
  </si>
  <si>
    <t>PERSONAS CON RESOLUCIÓN DE PIA AÚN SIN RECIBIR PRESTACIÓN</t>
  </si>
  <si>
    <t>Menos de 6 meses pendientes de efectividad</t>
  </si>
  <si>
    <t>6 meses o más pendientes de efectividad</t>
  </si>
  <si>
    <t>% sobre personas con resol. de PIA</t>
  </si>
  <si>
    <t>% sobre pers. con resol. De PIA sin recibir prest.</t>
  </si>
  <si>
    <t>*Las personas con resolución de PIA pueden ser personas beneficiarias con prestación (personas con resolución de PIA que además ya tienen al menos una prestación efectiva) o puede que aún no estén recibiendo ninguna prestación (personas con resolución de PIA que aún no tienen ninguna prestación efectiva). Las prestaciones pueden no haberse hecho efectivas por motivos ajenos a la administración</t>
  </si>
  <si>
    <t>12.1. PERSONAS CON RESOLUCIÓN DE PIA Y PRESTACION EFECTIVA. TODOS LOS GRADOS</t>
  </si>
  <si>
    <t>PERSONAS CON RESOLUCIÓN DE PIA EFECTIVA</t>
  </si>
  <si>
    <t>PRESTACIONES EFECTIVAS</t>
  </si>
  <si>
    <t>RATIO DE PRESTACIONES EFECTIVAS POR PERSONA CON RESOLUCION DE PIA EFECTIVA</t>
  </si>
  <si>
    <t>12.1.1 PERSONAS CON RESOLUCIÓN DE PIA Y PRESTACION EFECTIVA. GRADO I</t>
  </si>
  <si>
    <t>12.1.2 PERSONAS CON RESOLUCIÓN DE PIA Y PRESTACION EFECTIVA. GRADO II</t>
  </si>
  <si>
    <t>12.1.3 PERSONAS CON RESOLUCIÓN DE PIA Y PRESTACION EFECTIVA. GRADO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</si>
</sst>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quot;%&quot;"/>
  </numFmts>
  <fonts count="29">
    <font>
      <sz val="11"/>
      <color theme="1"/>
      <name val="Calibri"/>
      <family val="2"/>
      <scheme val="minor"/>
    </font>
    <font>
      <b/>
      <sz val="12"/>
      <color rgb="FF593470"/>
      <name val="Verdana"/>
    </font>
    <font>
      <b/>
      <sz val="10"/>
      <color rgb="FF593470"/>
      <name val="Verdana"/>
    </font>
    <font>
      <sz val="10"/>
      <color rgb="FF593470"/>
      <name val="Verdana"/>
    </font>
    <font>
      <b/>
      <sz val="16"/>
      <color rgb="FF593470"/>
      <name val="Calibri"/>
    </font>
    <font>
      <b/>
      <sz val="11"/>
      <color rgb="FFFFFFFF"/>
      <name val="Calibri"/>
    </font>
    <font>
      <b/>
      <sz val="11"/>
      <name val="Calibri"/>
    </font>
    <font>
      <sz val="11"/>
      <name val="Calibri"/>
    </font>
    <font>
      <sz val="12"/>
      <color rgb="FF874EA9"/>
      <name val="Calibri"/>
    </font>
    <font>
      <b/>
      <sz val="10"/>
      <color rgb="FFFFFFFF"/>
      <name val="Calibri"/>
    </font>
    <font>
      <b/>
      <sz val="11"/>
      <color rgb="FF593470"/>
      <name val="Calibri"/>
    </font>
    <font>
      <b/>
      <sz val="11"/>
      <color rgb="FF000000"/>
      <name val="Calibri"/>
    </font>
    <font>
      <sz val="11"/>
      <color rgb="FF7030A0"/>
      <name val="Calibri"/>
    </font>
    <font>
      <b/>
      <sz val="9"/>
      <color rgb="FFFFFFFF"/>
      <name val="Calibri"/>
    </font>
    <font>
      <b/>
      <sz val="8"/>
      <color rgb="FFFFFFFF"/>
      <name val="Calibri"/>
    </font>
    <font>
      <b/>
      <i/>
      <sz val="11"/>
      <color rgb="FFFFFFFF"/>
      <name val="Calibri"/>
    </font>
    <font>
      <i/>
      <sz val="11"/>
      <color rgb="FF7030A0"/>
      <name val="Calibri"/>
    </font>
    <font>
      <b/>
      <sz val="11"/>
      <color rgb="FF874EA9"/>
      <name val="Calibri"/>
    </font>
    <font>
      <b/>
      <sz val="10"/>
      <color rgb="FF7030A0"/>
      <name val="Calibri"/>
    </font>
    <font>
      <b/>
      <sz val="7"/>
      <color rgb="FFFFFFFF"/>
      <name val="Calibri"/>
    </font>
    <font>
      <i/>
      <sz val="11"/>
      <name val="Calibri"/>
    </font>
    <font>
      <b/>
      <i/>
      <sz val="11"/>
      <color rgb="FF000000"/>
      <name val="Calibri"/>
    </font>
    <font>
      <i/>
      <sz val="11"/>
      <name val="Calibri"/>
    </font>
    <font>
      <b/>
      <i/>
      <sz val="11"/>
      <name val="Calibri"/>
    </font>
    <font>
      <i/>
      <sz val="11"/>
      <color rgb="FF000000"/>
      <name val="Calibri"/>
    </font>
    <font>
      <b/>
      <sz val="10"/>
      <name val="Calibri"/>
    </font>
    <font>
      <sz val="10"/>
      <name val="Calibri"/>
    </font>
    <font>
      <i/>
      <sz val="10"/>
      <name val="Calibri"/>
    </font>
    <font>
      <b/>
      <i/>
      <sz val="10"/>
      <name val="Calibri"/>
    </font>
  </fonts>
  <fills count="5">
    <fill>
      <patternFill patternType="none"/>
    </fill>
    <fill>
      <patternFill patternType="gray125"/>
    </fill>
    <fill>
      <patternFill patternType="solid">
        <fgColor rgb="FF593470"/>
        <bgColor rgb="FF593470"/>
      </patternFill>
    </fill>
    <fill>
      <patternFill patternType="solid">
        <fgColor rgb="FFEFE7F3"/>
        <bgColor rgb="FFEFE7F3"/>
      </patternFill>
    </fill>
    <fill>
      <patternFill patternType="solid">
        <fgColor rgb="FF874EA9"/>
        <bgColor rgb="FF874EA9"/>
      </patternFill>
    </fill>
  </fills>
  <borders count="65">
    <border>
      <left/>
      <right/>
      <top/>
      <bottom/>
      <diagonal/>
    </border>
    <border>
      <left style="thin">
        <color rgb="FFFFFFFF"/>
      </left>
      <right style="thin">
        <color rgb="FFFFFFFF"/>
      </right>
      <top style="thin">
        <color rgb="FFFFFFFF"/>
      </top>
      <bottom style="thin">
        <color rgb="FFFFFFFF"/>
      </bottom>
      <diagonal/>
    </border>
    <border>
      <left style="thin">
        <color rgb="FF593470"/>
      </left>
      <right style="thin">
        <color rgb="FF593470"/>
      </right>
      <top style="thin">
        <color rgb="FF593470"/>
      </top>
      <bottom style="thin">
        <color rgb="FF593470"/>
      </bottom>
      <diagonal/>
    </border>
    <border>
      <left style="thin">
        <color rgb="FF593470"/>
      </left>
      <right style="thin">
        <color rgb="FF593470"/>
      </right>
      <top style="thin">
        <color rgb="FF593470"/>
      </top>
      <bottom/>
      <diagonal/>
    </border>
    <border>
      <left style="thin">
        <color rgb="FF593470"/>
      </left>
      <right style="thin">
        <color rgb="FF593470"/>
      </right>
      <top/>
      <bottom/>
      <diagonal/>
    </border>
    <border>
      <left style="thin">
        <color rgb="FF593470"/>
      </left>
      <right style="thin">
        <color rgb="FF593470"/>
      </right>
      <top/>
      <bottom style="thin">
        <color rgb="FF593470"/>
      </bottom>
      <diagonal/>
    </border>
    <border>
      <left style="thin">
        <color rgb="FF593470"/>
      </left>
      <right/>
      <top style="thin">
        <color rgb="FF593470"/>
      </top>
      <bottom style="thin">
        <color rgb="FF593470"/>
      </bottom>
      <diagonal/>
    </border>
    <border>
      <left/>
      <right/>
      <top style="thin">
        <color rgb="FF593470"/>
      </top>
      <bottom style="thin">
        <color rgb="FF593470"/>
      </bottom>
      <diagonal/>
    </border>
    <border>
      <left/>
      <right style="thin">
        <color rgb="FF593470"/>
      </right>
      <top style="thin">
        <color rgb="FF593470"/>
      </top>
      <bottom style="thin">
        <color rgb="FF593470"/>
      </bottom>
      <diagonal/>
    </border>
    <border>
      <left style="thin">
        <color rgb="FF593470"/>
      </left>
      <right/>
      <top style="thin">
        <color rgb="FF593470"/>
      </top>
      <bottom/>
      <diagonal/>
    </border>
    <border>
      <left/>
      <right/>
      <top style="thin">
        <color rgb="FF593470"/>
      </top>
      <bottom/>
      <diagonal/>
    </border>
    <border>
      <left/>
      <right style="thin">
        <color rgb="FF593470"/>
      </right>
      <top style="thin">
        <color rgb="FF593470"/>
      </top>
      <bottom/>
      <diagonal/>
    </border>
    <border>
      <left style="thin">
        <color rgb="FF593470"/>
      </left>
      <right/>
      <top/>
      <bottom/>
      <diagonal/>
    </border>
    <border>
      <left/>
      <right/>
      <top/>
      <bottom/>
      <diagonal/>
    </border>
    <border>
      <left/>
      <right style="thin">
        <color rgb="FF593470"/>
      </right>
      <top/>
      <bottom/>
      <diagonal/>
    </border>
    <border>
      <left style="thin">
        <color rgb="FF593470"/>
      </left>
      <right/>
      <top/>
      <bottom style="thin">
        <color rgb="FF593470"/>
      </bottom>
      <diagonal/>
    </border>
    <border>
      <left/>
      <right/>
      <top/>
      <bottom style="thin">
        <color rgb="FF593470"/>
      </bottom>
      <diagonal/>
    </border>
    <border>
      <left/>
      <right style="thin">
        <color rgb="FF593470"/>
      </right>
      <top/>
      <bottom style="thin">
        <color rgb="FF593470"/>
      </bottom>
      <diagonal/>
    </border>
    <border>
      <left style="thin">
        <color rgb="FF593470"/>
      </left>
      <right style="thin">
        <color rgb="FF593470"/>
      </right>
      <top/>
      <bottom style="dashed">
        <color rgb="FF593470"/>
      </bottom>
      <diagonal/>
    </border>
    <border>
      <left style="thin">
        <color rgb="FF593470"/>
      </left>
      <right/>
      <top/>
      <bottom style="dashed">
        <color rgb="FF593470"/>
      </bottom>
      <diagonal/>
    </border>
    <border>
      <left/>
      <right/>
      <top/>
      <bottom style="dashed">
        <color rgb="FF593470"/>
      </bottom>
      <diagonal/>
    </border>
    <border>
      <left/>
      <right style="thin">
        <color rgb="FF593470"/>
      </right>
      <top/>
      <bottom style="dashed">
        <color rgb="FF593470"/>
      </bottom>
      <diagonal/>
    </border>
    <border>
      <left/>
      <right/>
      <top/>
      <bottom/>
      <diagonal/>
    </border>
    <border>
      <left style="thin">
        <color rgb="FF593470"/>
      </left>
      <right style="thin">
        <color rgb="FF593470"/>
      </right>
      <top style="thin">
        <color rgb="FF593470"/>
      </top>
      <bottom style="thin">
        <color rgb="FFFFFFFF"/>
      </bottom>
      <diagonal/>
    </border>
    <border>
      <left style="thin">
        <color rgb="FF593470"/>
      </left>
      <right style="thin">
        <color rgb="FF593470"/>
      </right>
      <top style="thin">
        <color rgb="FFFFFFFF"/>
      </top>
      <bottom style="thin">
        <color rgb="FF593470"/>
      </bottom>
      <diagonal/>
    </border>
    <border>
      <left style="thin">
        <color rgb="FF593470"/>
      </left>
      <right style="thin">
        <color rgb="FFFFFFFF"/>
      </right>
      <top style="thin">
        <color rgb="FFFFFFFF"/>
      </top>
      <bottom style="thin">
        <color rgb="FFFFFFFF"/>
      </bottom>
      <diagonal/>
    </border>
    <border>
      <left style="thin">
        <color rgb="FFFFFFFF"/>
      </left>
      <right style="thin">
        <color rgb="FF593470"/>
      </right>
      <top style="thin">
        <color rgb="FFFFFFFF"/>
      </top>
      <bottom style="thin">
        <color rgb="FFFFFFFF"/>
      </bottom>
      <diagonal/>
    </border>
    <border>
      <left style="thin">
        <color rgb="FF593470"/>
      </left>
      <right style="thin">
        <color rgb="FFFFFFFF"/>
      </right>
      <top style="thin">
        <color rgb="FFFFFFFF"/>
      </top>
      <bottom style="thin">
        <color rgb="FF593470"/>
      </bottom>
      <diagonal/>
    </border>
    <border>
      <left style="thin">
        <color rgb="FFFFFFFF"/>
      </left>
      <right style="thin">
        <color rgb="FFFFFFFF"/>
      </right>
      <top style="thin">
        <color rgb="FFFFFFFF"/>
      </top>
      <bottom style="thin">
        <color rgb="FF593470"/>
      </bottom>
      <diagonal/>
    </border>
    <border>
      <left style="thin">
        <color rgb="FFFFFFFF"/>
      </left>
      <right style="thin">
        <color rgb="FF593470"/>
      </right>
      <top style="thin">
        <color rgb="FFFFFFFF"/>
      </top>
      <bottom style="thin">
        <color rgb="FF593470"/>
      </bottom>
      <diagonal/>
    </border>
    <border>
      <left style="thin">
        <color rgb="FF593470"/>
      </left>
      <right style="thin">
        <color rgb="FFFFFFFF"/>
      </right>
      <top style="thin">
        <color rgb="FF593470"/>
      </top>
      <bottom style="thin">
        <color rgb="FFFFFFFF"/>
      </bottom>
      <diagonal/>
    </border>
    <border>
      <left style="thin">
        <color rgb="FFFFFFFF"/>
      </left>
      <right style="thin">
        <color rgb="FF593470"/>
      </right>
      <top style="thin">
        <color rgb="FF593470"/>
      </top>
      <bottom style="thin">
        <color rgb="FFFFFFFF"/>
      </bottom>
      <diagonal/>
    </border>
    <border>
      <left style="thin">
        <color rgb="FF874EA9"/>
      </left>
      <right/>
      <top style="thin">
        <color rgb="FF874EA9"/>
      </top>
      <bottom style="thin">
        <color rgb="FF874EA9"/>
      </bottom>
      <diagonal/>
    </border>
    <border>
      <left/>
      <right style="thin">
        <color rgb="FF874EA9"/>
      </right>
      <top style="thin">
        <color rgb="FF874EA9"/>
      </top>
      <bottom style="thin">
        <color rgb="FF874EA9"/>
      </bottom>
      <diagonal/>
    </border>
    <border>
      <left style="thin">
        <color rgb="FFFFFFFF"/>
      </left>
      <right style="thin">
        <color rgb="FFFFFFFF"/>
      </right>
      <top style="thin">
        <color rgb="FF593470"/>
      </top>
      <bottom style="thin">
        <color rgb="FFFFFFFF"/>
      </bottom>
      <diagonal/>
    </border>
    <border>
      <left/>
      <right/>
      <top style="thin">
        <color rgb="FFFFFFFF"/>
      </top>
      <bottom/>
      <diagonal/>
    </border>
    <border>
      <left/>
      <right style="thin">
        <color rgb="FFFFFFFF"/>
      </right>
      <top style="thin">
        <color rgb="FFFFFFFF"/>
      </top>
      <bottom/>
      <diagonal/>
    </border>
    <border>
      <left/>
      <right style="thin">
        <color rgb="FFFFFFFF"/>
      </right>
      <top style="thin">
        <color rgb="FFFFFFFF"/>
      </top>
      <bottom style="thin">
        <color rgb="FFFFFFFF"/>
      </bottom>
      <diagonal/>
    </border>
    <border>
      <left style="thin">
        <color rgb="FFFFFFFF"/>
      </left>
      <right/>
      <top/>
      <bottom/>
      <diagonal/>
    </border>
    <border>
      <left/>
      <right style="thin">
        <color rgb="FFFFFFFF"/>
      </right>
      <top/>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style="thin">
        <color rgb="FFFFFFFF"/>
      </right>
      <top/>
      <bottom style="thin">
        <color rgb="FFFFFFFF"/>
      </bottom>
      <diagonal/>
    </border>
    <border>
      <left/>
      <right/>
      <top style="thin">
        <color rgb="FF593470"/>
      </top>
      <bottom/>
      <diagonal/>
    </border>
    <border>
      <left style="thin">
        <color rgb="FF593470"/>
      </left>
      <right/>
      <top/>
      <bottom/>
      <diagonal/>
    </border>
    <border>
      <left/>
      <right style="thin">
        <color rgb="FF593470"/>
      </right>
      <top style="thin">
        <color rgb="FF593470"/>
      </top>
      <bottom/>
      <diagonal/>
    </border>
    <border>
      <left/>
      <right style="thin">
        <color rgb="FF593470"/>
      </right>
      <top/>
      <bottom/>
      <diagonal/>
    </border>
    <border>
      <left style="thin">
        <color rgb="FF593470"/>
      </left>
      <right style="thin">
        <color rgb="FFFFFFFF"/>
      </right>
      <top/>
      <bottom/>
      <diagonal/>
    </border>
    <border>
      <left style="thin">
        <color rgb="FF593470"/>
      </left>
      <right style="thin">
        <color rgb="FFFFFFFF"/>
      </right>
      <top/>
      <bottom style="thin">
        <color rgb="FFFFFFFF"/>
      </bottom>
      <diagonal/>
    </border>
    <border>
      <left style="thin">
        <color rgb="FF593470"/>
      </left>
      <right style="thin">
        <color rgb="FF593470"/>
      </right>
      <top/>
      <bottom/>
      <diagonal/>
    </border>
    <border>
      <left style="thin">
        <color rgb="FF593470"/>
      </left>
      <right style="thin">
        <color rgb="FF593470"/>
      </right>
      <top/>
      <bottom style="thin">
        <color rgb="FFFFFFFF"/>
      </bottom>
      <diagonal/>
    </border>
    <border>
      <left/>
      <right style="thin">
        <color rgb="FFFFFFFF"/>
      </right>
      <top style="thin">
        <color rgb="FF593470"/>
      </top>
      <bottom/>
      <diagonal/>
    </border>
    <border>
      <left/>
      <right style="thin">
        <color rgb="FFFFFFFF"/>
      </right>
      <top style="thin">
        <color rgb="FF593470"/>
      </top>
      <bottom style="thin">
        <color rgb="FFFFFFFF"/>
      </bottom>
      <diagonal/>
    </border>
    <border>
      <left style="thin">
        <color rgb="FF593470"/>
      </left>
      <right style="thin">
        <color rgb="FF593470"/>
      </right>
      <top/>
      <bottom style="thin">
        <color rgb="FF593470"/>
      </bottom>
      <diagonal/>
    </border>
    <border>
      <left style="thin">
        <color rgb="FFFFFFFF"/>
      </left>
      <right style="thin">
        <color rgb="FF593470"/>
      </right>
      <top/>
      <bottom style="thin">
        <color rgb="FFFFFFFF"/>
      </bottom>
      <diagonal/>
    </border>
    <border>
      <left style="thin">
        <color rgb="FF874EA9"/>
      </left>
      <right style="thin">
        <color rgb="FF874EA9"/>
      </right>
      <top style="thin">
        <color rgb="FF874EA9"/>
      </top>
      <bottom style="thin">
        <color rgb="FF874EA9"/>
      </bottom>
      <diagonal/>
    </border>
    <border>
      <left/>
      <right/>
      <top style="thin">
        <color rgb="FF874EA9"/>
      </top>
      <bottom style="thin">
        <color rgb="FF874EA9"/>
      </bottom>
      <diagonal/>
    </border>
    <border>
      <left/>
      <right style="thin">
        <color rgb="FF874EA9"/>
      </right>
      <top style="thin">
        <color rgb="FF874EA9"/>
      </top>
      <bottom style="thin">
        <color rgb="FF874EA9"/>
      </bottom>
      <diagonal/>
    </border>
    <border>
      <left style="thin">
        <color rgb="FF593470"/>
      </left>
      <right/>
      <top/>
      <bottom style="thin">
        <color rgb="FFFFFFFF"/>
      </bottom>
      <diagonal/>
    </border>
    <border>
      <left/>
      <right/>
      <top style="thin">
        <color rgb="FF593470"/>
      </top>
      <bottom style="thin">
        <color rgb="FFFFFFFF"/>
      </bottom>
      <diagonal/>
    </border>
    <border>
      <left/>
      <right/>
      <top style="thin">
        <color rgb="FF593470"/>
      </top>
      <bottom style="thin">
        <color rgb="FF593470"/>
      </bottom>
      <diagonal/>
    </border>
    <border>
      <left/>
      <right style="thin">
        <color rgb="FF593470"/>
      </right>
      <top style="thin">
        <color rgb="FF593470"/>
      </top>
      <bottom style="thin">
        <color rgb="FF593470"/>
      </bottom>
      <diagonal/>
    </border>
  </borders>
  <cellStyleXfs count="1">
    <xf numFmtId="0" fontId="0" fillId="0" borderId="0"/>
  </cellStyleXfs>
  <cellXfs count="279">
    <xf numFmtId="0" fontId="0" fillId="0" borderId="0" xfId="0"/>
    <xf numFmtId="0" fontId="1" fillId="0" borderId="0" xfId="0" applyFont="1"/>
    <xf numFmtId="0" fontId="2" fillId="0" borderId="0" xfId="0" applyFont="1"/>
    <xf numFmtId="0" fontId="3" fillId="0" borderId="0" xfId="0" applyFont="1"/>
    <xf numFmtId="0" fontId="5" fillId="2" borderId="1" xfId="0" applyFont="1" applyFill="1" applyBorder="1" applyAlignment="1">
      <alignment horizontal="center" vertical="center"/>
    </xf>
    <xf numFmtId="0" fontId="0" fillId="0" borderId="10" xfId="0" applyBorder="1"/>
    <xf numFmtId="0" fontId="0" fillId="0" borderId="11" xfId="0" applyBorder="1"/>
    <xf numFmtId="0" fontId="0" fillId="0" borderId="3" xfId="0" applyBorder="1"/>
    <xf numFmtId="0" fontId="0" fillId="0" borderId="4" xfId="0" applyBorder="1"/>
    <xf numFmtId="0" fontId="0" fillId="0" borderId="13" xfId="0" applyBorder="1"/>
    <xf numFmtId="0" fontId="0" fillId="0" borderId="16" xfId="0" applyBorder="1"/>
    <xf numFmtId="0" fontId="0" fillId="0" borderId="5" xfId="0" applyBorder="1"/>
    <xf numFmtId="0" fontId="0" fillId="0" borderId="22" xfId="0" applyBorder="1"/>
    <xf numFmtId="0" fontId="5" fillId="2" borderId="28" xfId="0" applyFont="1" applyFill="1" applyBorder="1" applyAlignment="1">
      <alignment horizontal="center" vertical="center"/>
    </xf>
    <xf numFmtId="0" fontId="9" fillId="2" borderId="28"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11" fillId="0" borderId="3" xfId="0" applyFont="1" applyBorder="1"/>
    <xf numFmtId="0" fontId="11" fillId="0" borderId="4" xfId="0" applyFont="1" applyBorder="1"/>
    <xf numFmtId="0" fontId="11" fillId="0" borderId="5" xfId="0" applyFont="1" applyBorder="1"/>
    <xf numFmtId="0" fontId="11" fillId="0" borderId="2" xfId="0" applyFont="1" applyBorder="1"/>
    <xf numFmtId="0" fontId="5" fillId="2" borderId="27"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27" xfId="0" applyFont="1" applyFill="1" applyBorder="1" applyAlignment="1">
      <alignment horizontal="center" vertical="center"/>
    </xf>
    <xf numFmtId="0" fontId="13" fillId="2" borderId="29" xfId="0" applyFont="1" applyFill="1" applyBorder="1" applyAlignment="1">
      <alignment horizontal="center" vertical="center" wrapText="1"/>
    </xf>
    <xf numFmtId="0" fontId="13" fillId="2" borderId="28" xfId="0" applyFont="1" applyFill="1" applyBorder="1" applyAlignment="1">
      <alignment horizontal="center" vertical="center" wrapText="1"/>
    </xf>
    <xf numFmtId="0" fontId="14" fillId="2" borderId="28" xfId="0" applyFont="1" applyFill="1" applyBorder="1" applyAlignment="1">
      <alignment horizontal="center" vertical="center" wrapText="1"/>
    </xf>
    <xf numFmtId="0" fontId="14" fillId="2" borderId="29"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6" fillId="0" borderId="3" xfId="0" applyFont="1" applyBorder="1" applyAlignment="1">
      <alignment horizontal="left" vertical="center"/>
    </xf>
    <xf numFmtId="0" fontId="6" fillId="0" borderId="5" xfId="0" applyFont="1" applyBorder="1" applyAlignment="1">
      <alignment horizontal="left" vertical="center"/>
    </xf>
    <xf numFmtId="0" fontId="6" fillId="0" borderId="2" xfId="0" applyFont="1" applyBorder="1" applyAlignment="1">
      <alignment horizontal="left" vertical="center"/>
    </xf>
    <xf numFmtId="0" fontId="17" fillId="0" borderId="0" xfId="0" applyFont="1" applyAlignment="1">
      <alignment horizontal="left" vertical="center"/>
    </xf>
    <xf numFmtId="0" fontId="6" fillId="0" borderId="3" xfId="0" applyFont="1" applyBorder="1" applyAlignment="1">
      <alignment horizontal="center"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13" fillId="2" borderId="23" xfId="0" applyFont="1" applyFill="1" applyBorder="1" applyAlignment="1">
      <alignment horizontal="center" vertical="center" wrapText="1"/>
    </xf>
    <xf numFmtId="0" fontId="14" fillId="2" borderId="23" xfId="0" applyFont="1" applyFill="1" applyBorder="1" applyAlignment="1">
      <alignment horizontal="center" vertical="center" wrapText="1"/>
    </xf>
    <xf numFmtId="0" fontId="9" fillId="2" borderId="24" xfId="0" applyFont="1" applyFill="1" applyBorder="1" applyAlignment="1">
      <alignment horizontal="center" vertical="center"/>
    </xf>
    <xf numFmtId="0" fontId="9" fillId="2" borderId="27" xfId="0" applyFont="1" applyFill="1" applyBorder="1" applyAlignment="1">
      <alignment horizontal="center" vertical="center" wrapText="1"/>
    </xf>
    <xf numFmtId="3" fontId="0" fillId="0" borderId="9" xfId="0" applyNumberFormat="1" applyBorder="1" applyAlignment="1">
      <alignment horizontal="center" vertical="center"/>
    </xf>
    <xf numFmtId="164" fontId="0" fillId="0" borderId="11" xfId="0" applyNumberFormat="1" applyBorder="1" applyAlignment="1">
      <alignment horizontal="center" vertical="center"/>
    </xf>
    <xf numFmtId="3" fontId="0" fillId="0" borderId="12" xfId="0" applyNumberFormat="1" applyBorder="1" applyAlignment="1">
      <alignment horizontal="center" vertical="center"/>
    </xf>
    <xf numFmtId="164" fontId="0" fillId="0" borderId="14" xfId="0" applyNumberFormat="1" applyBorder="1" applyAlignment="1">
      <alignment horizontal="center" vertical="center"/>
    </xf>
    <xf numFmtId="3" fontId="0" fillId="0" borderId="15" xfId="0" applyNumberFormat="1" applyBorder="1" applyAlignment="1">
      <alignment horizontal="center" vertical="center"/>
    </xf>
    <xf numFmtId="164" fontId="0" fillId="0" borderId="17" xfId="0" applyNumberFormat="1" applyBorder="1" applyAlignment="1">
      <alignment horizontal="center" vertical="center"/>
    </xf>
    <xf numFmtId="3" fontId="0" fillId="0" borderId="6" xfId="0" applyNumberFormat="1" applyBorder="1" applyAlignment="1">
      <alignment horizontal="center" vertical="center"/>
    </xf>
    <xf numFmtId="164" fontId="0" fillId="0" borderId="8" xfId="0" applyNumberFormat="1" applyBorder="1" applyAlignment="1">
      <alignment horizontal="center" vertical="center"/>
    </xf>
    <xf numFmtId="0" fontId="5" fillId="2" borderId="31"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5" fillId="2" borderId="29" xfId="0" applyFont="1" applyFill="1" applyBorder="1" applyAlignment="1">
      <alignment horizontal="center" vertical="center"/>
    </xf>
    <xf numFmtId="0" fontId="11" fillId="0" borderId="9" xfId="0" applyFont="1" applyBorder="1" applyAlignment="1">
      <alignment horizontal="left" vertical="center"/>
    </xf>
    <xf numFmtId="0" fontId="11" fillId="0" borderId="12" xfId="0" applyFont="1" applyBorder="1" applyAlignment="1">
      <alignment horizontal="left" vertical="center"/>
    </xf>
    <xf numFmtId="0" fontId="11" fillId="0" borderId="15" xfId="0" applyFont="1" applyBorder="1" applyAlignment="1">
      <alignment horizontal="left" vertical="center"/>
    </xf>
    <xf numFmtId="0" fontId="11" fillId="0" borderId="6" xfId="0" applyFont="1" applyBorder="1" applyAlignment="1">
      <alignment horizontal="left" vertical="center"/>
    </xf>
    <xf numFmtId="0" fontId="9" fillId="4" borderId="28" xfId="0" applyFont="1" applyFill="1" applyBorder="1" applyAlignment="1">
      <alignment horizontal="center" vertical="center" wrapText="1"/>
    </xf>
    <xf numFmtId="0" fontId="9" fillId="4" borderId="29"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19" fillId="2" borderId="23" xfId="0" applyFont="1" applyFill="1" applyBorder="1" applyAlignment="1">
      <alignment horizontal="center" vertical="center" wrapText="1"/>
    </xf>
    <xf numFmtId="3" fontId="6" fillId="0" borderId="6" xfId="0" applyNumberFormat="1" applyFont="1" applyBorder="1" applyAlignment="1">
      <alignment horizontal="center" vertical="center"/>
    </xf>
    <xf numFmtId="3" fontId="6" fillId="0" borderId="7" xfId="0" applyNumberFormat="1" applyFont="1" applyBorder="1" applyAlignment="1">
      <alignment horizontal="center" vertical="center"/>
    </xf>
    <xf numFmtId="3" fontId="6" fillId="0" borderId="8" xfId="0" applyNumberFormat="1" applyFont="1" applyBorder="1" applyAlignment="1">
      <alignment horizontal="center" vertical="center"/>
    </xf>
    <xf numFmtId="3" fontId="6" fillId="0" borderId="2" xfId="0" applyNumberFormat="1" applyFont="1" applyBorder="1" applyAlignment="1">
      <alignment horizontal="center" vertical="center"/>
    </xf>
    <xf numFmtId="0" fontId="6" fillId="0" borderId="2" xfId="0" applyFont="1" applyBorder="1" applyAlignment="1">
      <alignment horizontal="center" vertical="center"/>
    </xf>
    <xf numFmtId="10" fontId="6" fillId="0" borderId="6" xfId="0" applyNumberFormat="1" applyFont="1" applyBorder="1" applyAlignment="1">
      <alignment horizontal="center" vertical="center"/>
    </xf>
    <xf numFmtId="3" fontId="6" fillId="0" borderId="9" xfId="0" applyNumberFormat="1" applyFont="1" applyBorder="1" applyAlignment="1">
      <alignment horizontal="center" vertical="center"/>
    </xf>
    <xf numFmtId="3" fontId="6" fillId="0" borderId="10" xfId="0" applyNumberFormat="1" applyFont="1" applyBorder="1" applyAlignment="1">
      <alignment horizontal="center" vertical="center"/>
    </xf>
    <xf numFmtId="3" fontId="6" fillId="0" borderId="11" xfId="0" applyNumberFormat="1" applyFont="1" applyBorder="1" applyAlignment="1">
      <alignment horizontal="center" vertical="center"/>
    </xf>
    <xf numFmtId="3" fontId="6" fillId="0" borderId="3" xfId="0" applyNumberFormat="1" applyFont="1" applyBorder="1" applyAlignment="1">
      <alignment horizontal="center" vertical="center"/>
    </xf>
    <xf numFmtId="10" fontId="6" fillId="0" borderId="9" xfId="0" applyNumberFormat="1" applyFont="1" applyBorder="1" applyAlignment="1">
      <alignment horizontal="center" vertical="center"/>
    </xf>
    <xf numFmtId="0" fontId="7" fillId="0" borderId="4" xfId="0" applyFont="1" applyBorder="1" applyAlignment="1">
      <alignment horizontal="left" vertical="center" indent="1"/>
    </xf>
    <xf numFmtId="3" fontId="7" fillId="0" borderId="12" xfId="0" applyNumberFormat="1" applyFont="1" applyBorder="1" applyAlignment="1">
      <alignment horizontal="center" vertical="center"/>
    </xf>
    <xf numFmtId="3" fontId="7" fillId="0" borderId="13" xfId="0" applyNumberFormat="1" applyFont="1" applyBorder="1" applyAlignment="1">
      <alignment horizontal="center" vertical="center"/>
    </xf>
    <xf numFmtId="3" fontId="7" fillId="0" borderId="14" xfId="0" applyNumberFormat="1" applyFont="1" applyBorder="1" applyAlignment="1">
      <alignment horizontal="center" vertical="center"/>
    </xf>
    <xf numFmtId="3" fontId="7" fillId="0" borderId="4" xfId="0" applyNumberFormat="1" applyFont="1" applyBorder="1" applyAlignment="1">
      <alignment horizontal="center" vertical="center"/>
    </xf>
    <xf numFmtId="0" fontId="7" fillId="0" borderId="4" xfId="0" applyFont="1" applyBorder="1" applyAlignment="1">
      <alignment horizontal="center" vertical="center"/>
    </xf>
    <xf numFmtId="10" fontId="7" fillId="0" borderId="12" xfId="0" applyNumberFormat="1" applyFont="1" applyBorder="1" applyAlignment="1">
      <alignment horizontal="center" vertical="center"/>
    </xf>
    <xf numFmtId="0" fontId="6" fillId="0" borderId="18" xfId="0" applyFont="1" applyBorder="1" applyAlignment="1">
      <alignment horizontal="left" vertical="center" indent="1"/>
    </xf>
    <xf numFmtId="3" fontId="6" fillId="0" borderId="19" xfId="0" applyNumberFormat="1" applyFont="1" applyBorder="1" applyAlignment="1">
      <alignment horizontal="center" vertical="center"/>
    </xf>
    <xf numFmtId="3" fontId="6" fillId="0" borderId="20" xfId="0" applyNumberFormat="1" applyFont="1" applyBorder="1" applyAlignment="1">
      <alignment horizontal="center" vertical="center"/>
    </xf>
    <xf numFmtId="3" fontId="6" fillId="0" borderId="21" xfId="0" applyNumberFormat="1" applyFont="1" applyBorder="1" applyAlignment="1">
      <alignment horizontal="center" vertical="center"/>
    </xf>
    <xf numFmtId="3" fontId="6" fillId="0" borderId="18" xfId="0" applyNumberFormat="1" applyFont="1" applyBorder="1" applyAlignment="1">
      <alignment horizontal="center" vertical="center"/>
    </xf>
    <xf numFmtId="0" fontId="6" fillId="0" borderId="18" xfId="0" applyFont="1" applyBorder="1" applyAlignment="1">
      <alignment horizontal="center" vertical="center"/>
    </xf>
    <xf numFmtId="10" fontId="6" fillId="0" borderId="19" xfId="0" applyNumberFormat="1" applyFont="1" applyBorder="1" applyAlignment="1">
      <alignment horizontal="center" vertical="center"/>
    </xf>
    <xf numFmtId="0" fontId="7" fillId="0" borderId="4" xfId="0" applyFont="1" applyBorder="1" applyAlignment="1">
      <alignment horizontal="left" vertical="center" indent="2"/>
    </xf>
    <xf numFmtId="0" fontId="7" fillId="0" borderId="5" xfId="0" applyFont="1" applyBorder="1" applyAlignment="1">
      <alignment horizontal="left" vertical="center" indent="2"/>
    </xf>
    <xf numFmtId="3" fontId="7" fillId="0" borderId="15" xfId="0" applyNumberFormat="1" applyFont="1" applyBorder="1" applyAlignment="1">
      <alignment horizontal="center" vertical="center"/>
    </xf>
    <xf numFmtId="3" fontId="7" fillId="0" borderId="16" xfId="0" applyNumberFormat="1" applyFont="1" applyBorder="1" applyAlignment="1">
      <alignment horizontal="center" vertical="center"/>
    </xf>
    <xf numFmtId="3" fontId="7" fillId="0" borderId="17" xfId="0" applyNumberFormat="1" applyFont="1" applyBorder="1" applyAlignment="1">
      <alignment horizontal="center" vertical="center"/>
    </xf>
    <xf numFmtId="3" fontId="7" fillId="0" borderId="5" xfId="0" applyNumberFormat="1" applyFont="1" applyBorder="1" applyAlignment="1">
      <alignment horizontal="center" vertical="center"/>
    </xf>
    <xf numFmtId="0" fontId="7" fillId="0" borderId="5" xfId="0" applyFont="1" applyBorder="1" applyAlignment="1">
      <alignment horizontal="center" vertical="center"/>
    </xf>
    <xf numFmtId="10" fontId="7" fillId="0" borderId="15" xfId="0" applyNumberFormat="1" applyFont="1" applyBorder="1" applyAlignment="1">
      <alignment horizontal="center" vertical="center"/>
    </xf>
    <xf numFmtId="0" fontId="7" fillId="0" borderId="5" xfId="0" applyFont="1" applyBorder="1" applyAlignment="1">
      <alignment horizontal="left" vertical="center"/>
    </xf>
    <xf numFmtId="0" fontId="7" fillId="0" borderId="3" xfId="0" applyFont="1" applyBorder="1" applyAlignment="1">
      <alignment horizontal="left" vertical="center" indent="1"/>
    </xf>
    <xf numFmtId="3" fontId="7" fillId="0" borderId="9" xfId="0" applyNumberFormat="1" applyFont="1" applyBorder="1" applyAlignment="1">
      <alignment horizontal="center" vertical="center"/>
    </xf>
    <xf numFmtId="3" fontId="7" fillId="0" borderId="10" xfId="0" applyNumberFormat="1" applyFont="1" applyBorder="1" applyAlignment="1">
      <alignment horizontal="center" vertical="center"/>
    </xf>
    <xf numFmtId="3" fontId="7" fillId="0" borderId="11" xfId="0" applyNumberFormat="1" applyFont="1" applyBorder="1" applyAlignment="1">
      <alignment horizontal="center" vertical="center"/>
    </xf>
    <xf numFmtId="3" fontId="7" fillId="0" borderId="3" xfId="0" applyNumberFormat="1" applyFont="1" applyBorder="1" applyAlignment="1">
      <alignment horizontal="center" vertical="center"/>
    </xf>
    <xf numFmtId="0" fontId="7" fillId="0" borderId="3" xfId="0" applyFont="1" applyBorder="1" applyAlignment="1">
      <alignment horizontal="center" vertical="center"/>
    </xf>
    <xf numFmtId="10" fontId="7" fillId="0" borderId="9" xfId="0" applyNumberFormat="1" applyFont="1" applyBorder="1" applyAlignment="1">
      <alignment horizontal="center" vertical="center"/>
    </xf>
    <xf numFmtId="0" fontId="7" fillId="0" borderId="4" xfId="0" applyFont="1" applyBorder="1" applyAlignment="1">
      <alignment horizontal="left" vertical="center" indent="3"/>
    </xf>
    <xf numFmtId="0" fontId="7" fillId="0" borderId="5" xfId="0" applyFont="1" applyBorder="1" applyAlignment="1">
      <alignment horizontal="left" vertical="center" indent="1"/>
    </xf>
    <xf numFmtId="2" fontId="6" fillId="0" borderId="6" xfId="0" applyNumberFormat="1" applyFont="1" applyBorder="1" applyAlignment="1">
      <alignment horizontal="center" vertical="center"/>
    </xf>
    <xf numFmtId="2" fontId="6" fillId="0" borderId="7" xfId="0" applyNumberFormat="1" applyFont="1" applyBorder="1" applyAlignment="1">
      <alignment horizontal="center" vertical="center"/>
    </xf>
    <xf numFmtId="2" fontId="6" fillId="0" borderId="8" xfId="0" applyNumberFormat="1" applyFont="1" applyBorder="1" applyAlignment="1">
      <alignment horizontal="center" vertical="center"/>
    </xf>
    <xf numFmtId="2" fontId="6" fillId="0" borderId="2" xfId="0" applyNumberFormat="1" applyFont="1" applyBorder="1" applyAlignment="1">
      <alignment horizontal="center" vertical="center"/>
    </xf>
    <xf numFmtId="0" fontId="11" fillId="0" borderId="3" xfId="0" applyFont="1" applyBorder="1" applyAlignment="1">
      <alignment horizontal="left" vertical="center"/>
    </xf>
    <xf numFmtId="3" fontId="0" fillId="0" borderId="10" xfId="0" applyNumberFormat="1" applyBorder="1" applyAlignment="1">
      <alignment horizontal="center" vertical="center"/>
    </xf>
    <xf numFmtId="2" fontId="20" fillId="0" borderId="10" xfId="0" applyNumberFormat="1" applyFont="1" applyBorder="1" applyAlignment="1">
      <alignment horizontal="center" vertical="center"/>
    </xf>
    <xf numFmtId="2" fontId="20" fillId="0" borderId="11" xfId="0" applyNumberFormat="1" applyFont="1" applyBorder="1" applyAlignment="1">
      <alignment horizontal="center" vertical="center"/>
    </xf>
    <xf numFmtId="0" fontId="11" fillId="0" borderId="4" xfId="0" applyFont="1" applyBorder="1" applyAlignment="1">
      <alignment horizontal="left" vertical="center"/>
    </xf>
    <xf numFmtId="3" fontId="0" fillId="0" borderId="13" xfId="0" applyNumberFormat="1" applyBorder="1" applyAlignment="1">
      <alignment horizontal="center" vertical="center"/>
    </xf>
    <xf numFmtId="2" fontId="20" fillId="0" borderId="13" xfId="0" applyNumberFormat="1" applyFont="1" applyBorder="1" applyAlignment="1">
      <alignment horizontal="center" vertical="center"/>
    </xf>
    <xf numFmtId="2" fontId="20" fillId="0" borderId="14" xfId="0" applyNumberFormat="1" applyFont="1" applyBorder="1" applyAlignment="1">
      <alignment horizontal="center" vertical="center"/>
    </xf>
    <xf numFmtId="0" fontId="11" fillId="0" borderId="5" xfId="0" applyFont="1" applyBorder="1" applyAlignment="1">
      <alignment horizontal="left" vertical="center"/>
    </xf>
    <xf numFmtId="3" fontId="0" fillId="0" borderId="16" xfId="0" applyNumberFormat="1" applyBorder="1" applyAlignment="1">
      <alignment horizontal="center" vertical="center"/>
    </xf>
    <xf numFmtId="2" fontId="20" fillId="0" borderId="16" xfId="0" applyNumberFormat="1" applyFont="1" applyBorder="1" applyAlignment="1">
      <alignment horizontal="center" vertical="center"/>
    </xf>
    <xf numFmtId="2" fontId="20" fillId="0" borderId="17" xfId="0" applyNumberFormat="1" applyFont="1" applyBorder="1" applyAlignment="1">
      <alignment horizontal="center" vertical="center"/>
    </xf>
    <xf numFmtId="0" fontId="11" fillId="0" borderId="2" xfId="0" applyFont="1" applyBorder="1" applyAlignment="1">
      <alignment horizontal="left" vertical="center"/>
    </xf>
    <xf numFmtId="3" fontId="11" fillId="0" borderId="6" xfId="0" applyNumberFormat="1" applyFont="1" applyBorder="1" applyAlignment="1">
      <alignment horizontal="center" vertical="center"/>
    </xf>
    <xf numFmtId="3" fontId="11" fillId="0" borderId="7" xfId="0" applyNumberFormat="1" applyFont="1" applyBorder="1" applyAlignment="1">
      <alignment horizontal="center" vertical="center"/>
    </xf>
    <xf numFmtId="2" fontId="21" fillId="0" borderId="7" xfId="0" applyNumberFormat="1" applyFont="1" applyBorder="1" applyAlignment="1">
      <alignment horizontal="center" vertical="center"/>
    </xf>
    <xf numFmtId="2" fontId="21" fillId="0" borderId="8" xfId="0" applyNumberFormat="1" applyFont="1" applyBorder="1" applyAlignment="1">
      <alignment horizontal="center" vertical="center"/>
    </xf>
    <xf numFmtId="2" fontId="22" fillId="0" borderId="11" xfId="0" applyNumberFormat="1" applyFont="1" applyBorder="1" applyAlignment="1">
      <alignment horizontal="center" vertical="center"/>
    </xf>
    <xf numFmtId="2" fontId="22" fillId="0" borderId="14" xfId="0" applyNumberFormat="1" applyFont="1" applyBorder="1" applyAlignment="1">
      <alignment horizontal="center" vertical="center"/>
    </xf>
    <xf numFmtId="2" fontId="22" fillId="0" borderId="17" xfId="0" applyNumberFormat="1" applyFont="1" applyBorder="1" applyAlignment="1">
      <alignment horizontal="center" vertical="center"/>
    </xf>
    <xf numFmtId="2" fontId="22" fillId="0" borderId="10" xfId="0" applyNumberFormat="1" applyFont="1" applyBorder="1" applyAlignment="1">
      <alignment horizontal="center" vertical="center"/>
    </xf>
    <xf numFmtId="2" fontId="22" fillId="0" borderId="13" xfId="0" applyNumberFormat="1" applyFont="1" applyBorder="1" applyAlignment="1">
      <alignment horizontal="center" vertical="center"/>
    </xf>
    <xf numFmtId="2" fontId="22" fillId="0" borderId="16" xfId="0" applyNumberFormat="1" applyFont="1" applyBorder="1" applyAlignment="1">
      <alignment horizontal="center" vertical="center"/>
    </xf>
    <xf numFmtId="3" fontId="0" fillId="0" borderId="3" xfId="0" applyNumberFormat="1" applyBorder="1" applyAlignment="1">
      <alignment horizontal="center" vertical="center"/>
    </xf>
    <xf numFmtId="3" fontId="0" fillId="0" borderId="4" xfId="0" applyNumberFormat="1" applyBorder="1" applyAlignment="1">
      <alignment horizontal="center" vertical="center"/>
    </xf>
    <xf numFmtId="3" fontId="0" fillId="0" borderId="5" xfId="0" applyNumberFormat="1" applyBorder="1" applyAlignment="1">
      <alignment horizontal="center" vertical="center"/>
    </xf>
    <xf numFmtId="3" fontId="11" fillId="0" borderId="2" xfId="0" applyNumberFormat="1" applyFont="1" applyBorder="1" applyAlignment="1">
      <alignment horizontal="center" vertical="center"/>
    </xf>
    <xf numFmtId="2" fontId="23" fillId="0" borderId="11" xfId="0" applyNumberFormat="1" applyFont="1" applyBorder="1" applyAlignment="1">
      <alignment horizontal="center" vertical="center"/>
    </xf>
    <xf numFmtId="3" fontId="6" fillId="0" borderId="15" xfId="0" applyNumberFormat="1" applyFont="1" applyBorder="1" applyAlignment="1">
      <alignment horizontal="center" vertical="center"/>
    </xf>
    <xf numFmtId="2" fontId="23" fillId="0" borderId="17" xfId="0" applyNumberFormat="1" applyFont="1" applyBorder="1" applyAlignment="1">
      <alignment horizontal="center" vertical="center"/>
    </xf>
    <xf numFmtId="2" fontId="23" fillId="0" borderId="8" xfId="0" applyNumberFormat="1" applyFont="1" applyBorder="1" applyAlignment="1">
      <alignment horizontal="center" vertical="center"/>
    </xf>
    <xf numFmtId="2" fontId="24" fillId="0" borderId="11" xfId="0" applyNumberFormat="1" applyFont="1" applyBorder="1" applyAlignment="1">
      <alignment horizontal="center" vertical="center"/>
    </xf>
    <xf numFmtId="2" fontId="24" fillId="0" borderId="14" xfId="0" applyNumberFormat="1" applyFont="1" applyBorder="1" applyAlignment="1">
      <alignment horizontal="center" vertical="center"/>
    </xf>
    <xf numFmtId="2" fontId="24" fillId="0" borderId="17" xfId="0" applyNumberFormat="1" applyFont="1" applyBorder="1" applyAlignment="1">
      <alignment horizontal="center" vertical="center"/>
    </xf>
    <xf numFmtId="3" fontId="6" fillId="0" borderId="12" xfId="0" applyNumberFormat="1" applyFont="1" applyBorder="1" applyAlignment="1">
      <alignment horizontal="center" vertical="center"/>
    </xf>
    <xf numFmtId="2" fontId="23" fillId="0" borderId="14" xfId="0" applyNumberFormat="1" applyFont="1" applyBorder="1" applyAlignment="1">
      <alignment horizontal="center" vertical="center"/>
    </xf>
    <xf numFmtId="3" fontId="6" fillId="0" borderId="32" xfId="0" applyNumberFormat="1" applyFont="1" applyBorder="1" applyAlignment="1">
      <alignment horizontal="center" vertical="center"/>
    </xf>
    <xf numFmtId="2" fontId="23" fillId="0" borderId="33" xfId="0" applyNumberFormat="1" applyFont="1" applyBorder="1" applyAlignment="1">
      <alignment horizontal="center" vertical="center"/>
    </xf>
    <xf numFmtId="2" fontId="22" fillId="0" borderId="3" xfId="0" applyNumberFormat="1" applyFont="1" applyBorder="1" applyAlignment="1">
      <alignment horizontal="center" vertical="center"/>
    </xf>
    <xf numFmtId="2" fontId="22" fillId="0" borderId="4" xfId="0" applyNumberFormat="1" applyFont="1" applyBorder="1" applyAlignment="1">
      <alignment horizontal="center" vertical="center"/>
    </xf>
    <xf numFmtId="2" fontId="22" fillId="0" borderId="5" xfId="0" applyNumberFormat="1" applyFont="1" applyBorder="1" applyAlignment="1">
      <alignment horizontal="center" vertical="center"/>
    </xf>
    <xf numFmtId="2" fontId="23" fillId="0" borderId="2" xfId="0" applyNumberFormat="1" applyFont="1" applyBorder="1" applyAlignment="1">
      <alignment horizontal="center" vertical="center"/>
    </xf>
    <xf numFmtId="0" fontId="25" fillId="0" borderId="3" xfId="0" applyFont="1" applyBorder="1" applyAlignment="1">
      <alignment horizontal="left" vertical="center"/>
    </xf>
    <xf numFmtId="3" fontId="26" fillId="0" borderId="9" xfId="0" applyNumberFormat="1" applyFont="1" applyBorder="1" applyAlignment="1">
      <alignment horizontal="center" vertical="center"/>
    </xf>
    <xf numFmtId="2" fontId="27" fillId="0" borderId="10" xfId="0" applyNumberFormat="1" applyFont="1" applyBorder="1" applyAlignment="1">
      <alignment horizontal="center" vertical="center"/>
    </xf>
    <xf numFmtId="3" fontId="26" fillId="0" borderId="11" xfId="0" applyNumberFormat="1" applyFont="1" applyBorder="1" applyAlignment="1">
      <alignment horizontal="center" vertical="center"/>
    </xf>
    <xf numFmtId="0" fontId="25" fillId="0" borderId="4" xfId="0" applyFont="1" applyBorder="1" applyAlignment="1">
      <alignment horizontal="left" vertical="center"/>
    </xf>
    <xf numFmtId="3" fontId="26" fillId="0" borderId="12" xfId="0" applyNumberFormat="1" applyFont="1" applyBorder="1" applyAlignment="1">
      <alignment horizontal="center" vertical="center"/>
    </xf>
    <xf numFmtId="2" fontId="27" fillId="0" borderId="13" xfId="0" applyNumberFormat="1" applyFont="1" applyBorder="1" applyAlignment="1">
      <alignment horizontal="center" vertical="center"/>
    </xf>
    <xf numFmtId="3" fontId="26" fillId="0" borderId="14" xfId="0" applyNumberFormat="1" applyFont="1" applyBorder="1" applyAlignment="1">
      <alignment horizontal="center" vertical="center"/>
    </xf>
    <xf numFmtId="0" fontId="25" fillId="0" borderId="5" xfId="0" applyFont="1" applyBorder="1" applyAlignment="1">
      <alignment horizontal="left" vertical="center"/>
    </xf>
    <xf numFmtId="3" fontId="26" fillId="0" borderId="15" xfId="0" applyNumberFormat="1" applyFont="1" applyBorder="1" applyAlignment="1">
      <alignment horizontal="center" vertical="center"/>
    </xf>
    <xf numFmtId="2" fontId="27" fillId="0" borderId="16" xfId="0" applyNumberFormat="1" applyFont="1" applyBorder="1" applyAlignment="1">
      <alignment horizontal="center" vertical="center"/>
    </xf>
    <xf numFmtId="3" fontId="26" fillId="0" borderId="17" xfId="0" applyNumberFormat="1" applyFont="1" applyBorder="1" applyAlignment="1">
      <alignment horizontal="center" vertical="center"/>
    </xf>
    <xf numFmtId="0" fontId="25" fillId="0" borderId="2" xfId="0" applyFont="1" applyBorder="1" applyAlignment="1">
      <alignment horizontal="left" vertical="center"/>
    </xf>
    <xf numFmtId="3" fontId="25" fillId="0" borderId="6" xfId="0" applyNumberFormat="1" applyFont="1" applyBorder="1" applyAlignment="1">
      <alignment horizontal="center" vertical="center"/>
    </xf>
    <xf numFmtId="2" fontId="28" fillId="0" borderId="7" xfId="0" applyNumberFormat="1" applyFont="1" applyBorder="1" applyAlignment="1">
      <alignment horizontal="center" vertical="center"/>
    </xf>
    <xf numFmtId="3" fontId="25" fillId="0" borderId="8" xfId="0" applyNumberFormat="1" applyFont="1" applyBorder="1" applyAlignment="1">
      <alignment horizontal="center" vertical="center"/>
    </xf>
    <xf numFmtId="2" fontId="27" fillId="0" borderId="11" xfId="0" applyNumberFormat="1" applyFont="1" applyBorder="1" applyAlignment="1">
      <alignment horizontal="center" vertical="center"/>
    </xf>
    <xf numFmtId="2" fontId="27" fillId="0" borderId="14" xfId="0" applyNumberFormat="1" applyFont="1" applyBorder="1" applyAlignment="1">
      <alignment horizontal="center" vertical="center"/>
    </xf>
    <xf numFmtId="2" fontId="27" fillId="0" borderId="17" xfId="0" applyNumberFormat="1" applyFont="1" applyBorder="1" applyAlignment="1">
      <alignment horizontal="center" vertical="center"/>
    </xf>
    <xf numFmtId="2" fontId="28" fillId="0" borderId="8" xfId="0" applyNumberFormat="1" applyFont="1" applyBorder="1" applyAlignment="1">
      <alignment horizontal="center" vertical="center"/>
    </xf>
    <xf numFmtId="0" fontId="6" fillId="0" borderId="4" xfId="0" applyFont="1" applyBorder="1" applyAlignment="1">
      <alignment horizontal="left" vertical="center"/>
    </xf>
    <xf numFmtId="165" fontId="7" fillId="0" borderId="10" xfId="0" applyNumberFormat="1" applyFont="1" applyBorder="1" applyAlignment="1">
      <alignment horizontal="center" vertical="center"/>
    </xf>
    <xf numFmtId="165" fontId="7" fillId="0" borderId="11" xfId="0" applyNumberFormat="1" applyFont="1" applyBorder="1" applyAlignment="1">
      <alignment horizontal="center" vertical="center"/>
    </xf>
    <xf numFmtId="165" fontId="7" fillId="0" borderId="13" xfId="0" applyNumberFormat="1" applyFont="1" applyBorder="1" applyAlignment="1">
      <alignment horizontal="center" vertical="center"/>
    </xf>
    <xf numFmtId="165" fontId="7" fillId="0" borderId="14" xfId="0" applyNumberFormat="1" applyFont="1" applyBorder="1" applyAlignment="1">
      <alignment horizontal="center" vertical="center"/>
    </xf>
    <xf numFmtId="165" fontId="7" fillId="0" borderId="16" xfId="0" applyNumberFormat="1" applyFont="1" applyBorder="1" applyAlignment="1">
      <alignment horizontal="center" vertical="center"/>
    </xf>
    <xf numFmtId="165" fontId="7" fillId="0" borderId="17" xfId="0" applyNumberFormat="1" applyFont="1" applyBorder="1" applyAlignment="1">
      <alignment horizontal="center" vertical="center"/>
    </xf>
    <xf numFmtId="165" fontId="6" fillId="0" borderId="7" xfId="0" applyNumberFormat="1" applyFont="1" applyBorder="1" applyAlignment="1">
      <alignment horizontal="center" vertical="center"/>
    </xf>
    <xf numFmtId="165" fontId="6" fillId="0" borderId="8" xfId="0" applyNumberFormat="1" applyFont="1" applyBorder="1" applyAlignment="1">
      <alignment horizontal="center" vertical="center"/>
    </xf>
    <xf numFmtId="2" fontId="7" fillId="0" borderId="9" xfId="0" applyNumberFormat="1" applyFont="1" applyBorder="1" applyAlignment="1">
      <alignment horizontal="center" vertical="center"/>
    </xf>
    <xf numFmtId="2" fontId="7" fillId="0" borderId="12" xfId="0" applyNumberFormat="1" applyFont="1" applyBorder="1" applyAlignment="1">
      <alignment horizontal="center" vertical="center"/>
    </xf>
    <xf numFmtId="2" fontId="7" fillId="0" borderId="15" xfId="0" applyNumberFormat="1" applyFont="1" applyBorder="1" applyAlignment="1">
      <alignment horizontal="center" vertical="center"/>
    </xf>
    <xf numFmtId="0" fontId="7" fillId="0" borderId="9" xfId="0" applyFont="1" applyBorder="1" applyAlignment="1">
      <alignment horizontal="center" vertical="center"/>
    </xf>
    <xf numFmtId="0" fontId="22" fillId="0" borderId="11" xfId="0" applyFont="1" applyBorder="1" applyAlignment="1">
      <alignment horizontal="center" vertical="center"/>
    </xf>
    <xf numFmtId="0" fontId="7" fillId="0" borderId="12" xfId="0" applyFont="1" applyBorder="1" applyAlignment="1">
      <alignment horizontal="center" vertical="center"/>
    </xf>
    <xf numFmtId="0" fontId="22" fillId="0" borderId="14" xfId="0" applyFont="1" applyBorder="1" applyAlignment="1">
      <alignment horizontal="center" vertical="center"/>
    </xf>
    <xf numFmtId="0" fontId="7" fillId="0" borderId="15" xfId="0" applyFont="1" applyBorder="1" applyAlignment="1">
      <alignment horizontal="center" vertical="center"/>
    </xf>
    <xf numFmtId="0" fontId="22" fillId="0" borderId="17" xfId="0" applyFont="1" applyBorder="1" applyAlignment="1">
      <alignment horizontal="center" vertical="center"/>
    </xf>
    <xf numFmtId="1" fontId="22" fillId="0" borderId="11" xfId="0" applyNumberFormat="1" applyFont="1" applyBorder="1" applyAlignment="1">
      <alignment horizontal="center" vertical="center"/>
    </xf>
    <xf numFmtId="1" fontId="22" fillId="0" borderId="14" xfId="0" applyNumberFormat="1" applyFont="1" applyBorder="1" applyAlignment="1">
      <alignment horizontal="center" vertical="center"/>
    </xf>
    <xf numFmtId="1" fontId="22" fillId="0" borderId="17" xfId="0" applyNumberFormat="1" applyFont="1" applyBorder="1" applyAlignment="1">
      <alignment horizontal="center" vertical="center"/>
    </xf>
    <xf numFmtId="1" fontId="23" fillId="0" borderId="8" xfId="0" applyNumberFormat="1" applyFont="1" applyBorder="1" applyAlignment="1">
      <alignment horizontal="center" vertical="center"/>
    </xf>
    <xf numFmtId="2" fontId="7" fillId="0" borderId="3" xfId="0" applyNumberFormat="1" applyFont="1" applyBorder="1" applyAlignment="1">
      <alignment horizontal="center" vertical="center"/>
    </xf>
    <xf numFmtId="2" fontId="7" fillId="0" borderId="4" xfId="0" applyNumberFormat="1" applyFont="1" applyBorder="1" applyAlignment="1">
      <alignment horizontal="center" vertical="center"/>
    </xf>
    <xf numFmtId="2" fontId="7" fillId="0" borderId="5" xfId="0" applyNumberFormat="1" applyFont="1" applyBorder="1" applyAlignment="1">
      <alignment horizontal="center" vertical="center"/>
    </xf>
    <xf numFmtId="0" fontId="0" fillId="0" borderId="3" xfId="0" applyBorder="1" applyAlignment="1">
      <alignment horizontal="center" vertical="center"/>
    </xf>
    <xf numFmtId="10" fontId="20" fillId="0" borderId="9" xfId="0" applyNumberFormat="1" applyFont="1" applyBorder="1" applyAlignment="1">
      <alignment horizontal="center" vertical="center"/>
    </xf>
    <xf numFmtId="3" fontId="0" fillId="0" borderId="11" xfId="0" applyNumberFormat="1" applyBorder="1" applyAlignment="1">
      <alignment horizontal="center" vertical="center"/>
    </xf>
    <xf numFmtId="0" fontId="0" fillId="0" borderId="4" xfId="0" applyBorder="1" applyAlignment="1">
      <alignment horizontal="center" vertical="center"/>
    </xf>
    <xf numFmtId="10" fontId="20" fillId="0" borderId="12" xfId="0" applyNumberFormat="1" applyFont="1" applyBorder="1" applyAlignment="1">
      <alignment horizontal="center" vertical="center"/>
    </xf>
    <xf numFmtId="3" fontId="0" fillId="0" borderId="14" xfId="0" applyNumberFormat="1" applyBorder="1" applyAlignment="1">
      <alignment horizontal="center" vertical="center"/>
    </xf>
    <xf numFmtId="10" fontId="23" fillId="0" borderId="6" xfId="0" applyNumberFormat="1" applyFont="1" applyBorder="1" applyAlignment="1">
      <alignment horizontal="center" vertical="center"/>
    </xf>
    <xf numFmtId="0" fontId="4" fillId="0" borderId="0" xfId="0" applyFont="1" applyAlignment="1">
      <alignment horizontal="center" vertical="center"/>
    </xf>
    <xf numFmtId="0" fontId="0" fillId="0" borderId="0" xfId="0"/>
    <xf numFmtId="0" fontId="8" fillId="0" borderId="0" xfId="0" applyFont="1" applyAlignment="1">
      <alignment horizontal="center" vertical="center"/>
    </xf>
    <xf numFmtId="0" fontId="5" fillId="2" borderId="1" xfId="0" applyFont="1" applyFill="1" applyBorder="1" applyAlignment="1">
      <alignment horizontal="center" vertical="center"/>
    </xf>
    <xf numFmtId="0" fontId="0" fillId="0" borderId="35" xfId="0" applyBorder="1"/>
    <xf numFmtId="0" fontId="0" fillId="0" borderId="36" xfId="0" applyBorder="1"/>
    <xf numFmtId="0" fontId="0" fillId="0" borderId="40" xfId="0" applyBorder="1"/>
    <xf numFmtId="0" fontId="0" fillId="0" borderId="41" xfId="0" applyBorder="1"/>
    <xf numFmtId="0" fontId="0" fillId="0" borderId="42" xfId="0" applyBorder="1"/>
    <xf numFmtId="0" fontId="0" fillId="0" borderId="43" xfId="0" applyBorder="1"/>
    <xf numFmtId="0" fontId="0" fillId="0" borderId="37" xfId="0" applyBorder="1"/>
    <xf numFmtId="0" fontId="5" fillId="4" borderId="4" xfId="0" applyFont="1" applyFill="1" applyBorder="1" applyAlignment="1">
      <alignment horizontal="center" vertical="center"/>
    </xf>
    <xf numFmtId="0" fontId="0" fillId="0" borderId="49" xfId="0" applyBorder="1"/>
    <xf numFmtId="0" fontId="0" fillId="3" borderId="3" xfId="0" applyFill="1" applyBorder="1" applyAlignment="1">
      <alignment horizontal="center" vertical="center"/>
    </xf>
    <xf numFmtId="0" fontId="0" fillId="0" borderId="46" xfId="0" applyBorder="1"/>
    <xf numFmtId="0" fontId="0" fillId="0" borderId="48" xfId="0" applyBorder="1"/>
    <xf numFmtId="0" fontId="5" fillId="2" borderId="25" xfId="0" applyFont="1" applyFill="1" applyBorder="1" applyAlignment="1">
      <alignment horizontal="center" vertical="center"/>
    </xf>
    <xf numFmtId="0" fontId="0" fillId="0" borderId="51" xfId="0" applyBorder="1"/>
    <xf numFmtId="0" fontId="5" fillId="2" borderId="1" xfId="0" applyFont="1" applyFill="1" applyBorder="1" applyAlignment="1">
      <alignment horizontal="center" vertical="center" wrapText="1"/>
    </xf>
    <xf numFmtId="0" fontId="0" fillId="0" borderId="45" xfId="0" applyBorder="1"/>
    <xf numFmtId="0" fontId="12" fillId="0" borderId="0" xfId="0" applyFont="1" applyAlignment="1">
      <alignment horizontal="left" vertical="center"/>
    </xf>
    <xf numFmtId="0" fontId="5" fillId="2" borderId="23" xfId="0" applyFont="1" applyFill="1" applyBorder="1" applyAlignment="1">
      <alignment horizontal="center" vertical="center"/>
    </xf>
    <xf numFmtId="0" fontId="0" fillId="0" borderId="52" xfId="0" applyBorder="1"/>
    <xf numFmtId="0" fontId="0" fillId="0" borderId="53" xfId="0" applyBorder="1"/>
    <xf numFmtId="0" fontId="10" fillId="3" borderId="3" xfId="0" applyFont="1" applyFill="1" applyBorder="1" applyAlignment="1">
      <alignment horizontal="center" vertical="center"/>
    </xf>
    <xf numFmtId="0" fontId="0" fillId="0" borderId="47" xfId="0" applyBorder="1"/>
    <xf numFmtId="0" fontId="5" fillId="2" borderId="0" xfId="0" applyFont="1" applyFill="1" applyAlignment="1">
      <alignment horizontal="center" vertical="center"/>
    </xf>
    <xf numFmtId="0" fontId="5" fillId="2" borderId="30" xfId="0" applyFont="1" applyFill="1" applyBorder="1" applyAlignment="1">
      <alignment horizontal="center" vertical="center" wrapText="1"/>
    </xf>
    <xf numFmtId="0" fontId="0" fillId="0" borderId="55" xfId="0" applyBorder="1"/>
    <xf numFmtId="0" fontId="13" fillId="2" borderId="2" xfId="0" applyFont="1" applyFill="1" applyBorder="1" applyAlignment="1">
      <alignment horizontal="center" vertical="center" wrapText="1"/>
    </xf>
    <xf numFmtId="0" fontId="0" fillId="0" borderId="56" xfId="0" applyBorder="1"/>
    <xf numFmtId="0" fontId="13" fillId="2" borderId="3"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5" fillId="4" borderId="26" xfId="0" applyFont="1" applyFill="1" applyBorder="1" applyAlignment="1">
      <alignment horizontal="center" vertical="center" wrapText="1"/>
    </xf>
    <xf numFmtId="0" fontId="0" fillId="0" borderId="57" xfId="0" applyBorder="1"/>
    <xf numFmtId="0" fontId="5" fillId="4" borderId="25" xfId="0" applyFont="1" applyFill="1" applyBorder="1" applyAlignment="1">
      <alignment horizontal="center" vertical="center" wrapText="1"/>
    </xf>
    <xf numFmtId="0" fontId="9" fillId="4" borderId="2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0" fillId="3" borderId="3" xfId="0" applyFill="1" applyBorder="1"/>
    <xf numFmtId="0" fontId="5" fillId="2" borderId="25"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28" xfId="0" applyFont="1" applyFill="1" applyBorder="1" applyAlignment="1">
      <alignment horizontal="center" vertical="center" wrapText="1"/>
    </xf>
    <xf numFmtId="0" fontId="0" fillId="0" borderId="50" xfId="0" applyBorder="1"/>
    <xf numFmtId="0" fontId="16" fillId="0" borderId="0" xfId="0" applyFont="1" applyAlignment="1">
      <alignment horizontal="left" vertical="center" wrapText="1"/>
    </xf>
    <xf numFmtId="0" fontId="5" fillId="4" borderId="1" xfId="0" applyFont="1" applyFill="1" applyBorder="1" applyAlignment="1">
      <alignment horizontal="center" vertical="center" wrapText="1"/>
    </xf>
    <xf numFmtId="0" fontId="15" fillId="4" borderId="14" xfId="0" applyFont="1" applyFill="1" applyBorder="1" applyAlignment="1">
      <alignment horizontal="center" vertical="center"/>
    </xf>
    <xf numFmtId="0" fontId="5" fillId="2" borderId="27"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0" fillId="0" borderId="44" xfId="0" applyBorder="1"/>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7" fillId="0" borderId="58" xfId="0" applyFont="1" applyBorder="1" applyAlignment="1">
      <alignment horizontal="center" vertical="center"/>
    </xf>
    <xf numFmtId="0" fontId="0" fillId="0" borderId="59" xfId="0" applyBorder="1"/>
    <xf numFmtId="0" fontId="0" fillId="0" borderId="60" xfId="0" applyBorder="1"/>
    <xf numFmtId="0" fontId="6" fillId="0" borderId="2" xfId="0" applyFont="1" applyBorder="1" applyAlignment="1">
      <alignment horizontal="center" vertical="center"/>
    </xf>
    <xf numFmtId="0" fontId="9" fillId="2" borderId="1" xfId="0" applyFont="1" applyFill="1" applyBorder="1" applyAlignment="1">
      <alignment horizontal="center" vertical="center" wrapText="1"/>
    </xf>
    <xf numFmtId="0" fontId="5" fillId="2" borderId="3" xfId="0" applyFont="1" applyFill="1" applyBorder="1" applyAlignment="1">
      <alignment horizontal="center" vertical="center"/>
    </xf>
    <xf numFmtId="0" fontId="9" fillId="2" borderId="25" xfId="0" applyFont="1" applyFill="1" applyBorder="1" applyAlignment="1">
      <alignment horizontal="center" vertical="center" wrapText="1"/>
    </xf>
    <xf numFmtId="0" fontId="5" fillId="4" borderId="30" xfId="0" applyFont="1" applyFill="1" applyBorder="1" applyAlignment="1">
      <alignment horizontal="center" vertical="center" wrapText="1"/>
    </xf>
    <xf numFmtId="0" fontId="0" fillId="0" borderId="54" xfId="0" applyBorder="1"/>
    <xf numFmtId="0" fontId="0" fillId="0" borderId="61" xfId="0" applyBorder="1"/>
    <xf numFmtId="0" fontId="5" fillId="2" borderId="30" xfId="0" applyFont="1" applyFill="1" applyBorder="1" applyAlignment="1">
      <alignment horizontal="center" vertical="center"/>
    </xf>
    <xf numFmtId="0" fontId="5" fillId="2" borderId="34" xfId="0" applyFont="1" applyFill="1" applyBorder="1" applyAlignment="1">
      <alignment horizontal="center" vertical="center" wrapText="1"/>
    </xf>
    <xf numFmtId="0" fontId="0" fillId="0" borderId="62" xfId="0" applyBorder="1"/>
    <xf numFmtId="0" fontId="4" fillId="0" borderId="0" xfId="0" applyFont="1" applyAlignment="1">
      <alignment horizontal="center" vertical="center" wrapText="1"/>
    </xf>
    <xf numFmtId="0" fontId="16" fillId="0" borderId="0" xfId="0" applyFont="1" applyAlignment="1">
      <alignment horizontal="left" vertical="center"/>
    </xf>
    <xf numFmtId="0" fontId="9" fillId="2" borderId="30" xfId="0" applyFont="1" applyFill="1" applyBorder="1" applyAlignment="1">
      <alignment horizontal="center" vertical="center" wrapText="1"/>
    </xf>
    <xf numFmtId="0" fontId="18" fillId="0" borderId="2" xfId="0" applyFont="1" applyBorder="1" applyAlignment="1">
      <alignment horizontal="center" vertical="center" wrapText="1"/>
    </xf>
    <xf numFmtId="0" fontId="0" fillId="0" borderId="63" xfId="0" applyBorder="1"/>
    <xf numFmtId="0" fontId="0" fillId="0" borderId="64" xfId="0" applyBorder="1"/>
    <xf numFmtId="0" fontId="0" fillId="2" borderId="34" xfId="0" applyFill="1" applyBorder="1"/>
    <xf numFmtId="0" fontId="9" fillId="4" borderId="1" xfId="0" applyFont="1" applyFill="1" applyBorder="1" applyAlignment="1">
      <alignment horizontal="center" vertical="center" wrapText="1"/>
    </xf>
    <xf numFmtId="0" fontId="0" fillId="0" borderId="39" xfId="0" applyBorder="1"/>
    <xf numFmtId="0" fontId="9" fillId="2" borderId="34" xfId="0" applyFont="1" applyFill="1" applyBorder="1" applyAlignment="1">
      <alignment horizontal="center" vertical="center" wrapText="1"/>
    </xf>
    <xf numFmtId="0" fontId="0" fillId="0" borderId="38" xfId="0" applyBorder="1"/>
    <xf numFmtId="0" fontId="5" fillId="2" borderId="23" xfId="0" applyFont="1" applyFill="1" applyBorder="1" applyAlignment="1">
      <alignment horizontal="center" vertical="center" wrapText="1"/>
    </xf>
    <xf numFmtId="0" fontId="9" fillId="2" borderId="23"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styles" Target="styles.xml"/><Relationship Id="rId10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theme" Target="theme/theme1.xml"/><Relationship Id="rId3"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DECEE8"/>
            </a:solidFill>
            <a:ln w="12700">
              <a:solidFill>
                <a:srgbClr val="000000"/>
              </a:solidFill>
            </a:ln>
          </c:spPr>
          <c:invertIfNegative val="0"/>
          <c:dLbls>
            <c:numFmt formatCode="#,##0" sourceLinked="0"/>
            <c:spPr>
              <a:noFill/>
              <a:ln>
                <a:noFill/>
              </a:ln>
              <a:effectLst/>
            </c:spPr>
            <c:txPr>
              <a:bodyPr wrap="square" lIns="38100" tIns="19050" rIns="38100" bIns="19050" anchor="ctr">
                <a:spAutoFit/>
              </a:bodyPr>
              <a:lstStyle/>
              <a:p>
                <a:pPr>
                  <a:defRPr sz="900">
                    <a:solidFill>
                      <a:srgbClr val="5A3471"/>
                    </a:solidFill>
                    <a:latin typeface="Calibri"/>
                    <a:ea typeface="Calibri"/>
                    <a:cs typeface="Calibri"/>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'21solsaad'!$B$10:$B$28</c:f>
              <c:strCache>
                <c:ptCount val="19"/>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strCache>
            </c:strRef>
          </c:cat>
          <c:val>
            <c:numRef>
              <c:f>'21solsaad'!$D$10:$D$28</c:f>
              <c:numCache>
                <c:formatCode>#,##0</c:formatCode>
                <c:ptCount val="19"/>
                <c:pt idx="0">
                  <c:v>472898</c:v>
                </c:pt>
                <c:pt idx="1">
                  <c:v>63811</c:v>
                </c:pt>
                <c:pt idx="2">
                  <c:v>50045</c:v>
                </c:pt>
                <c:pt idx="3">
                  <c:v>51466</c:v>
                </c:pt>
                <c:pt idx="4">
                  <c:v>91922</c:v>
                </c:pt>
                <c:pt idx="5">
                  <c:v>26288</c:v>
                </c:pt>
                <c:pt idx="6">
                  <c:v>162489</c:v>
                </c:pt>
                <c:pt idx="7">
                  <c:v>105909</c:v>
                </c:pt>
                <c:pt idx="8">
                  <c:v>437025</c:v>
                </c:pt>
                <c:pt idx="9">
                  <c:v>249282</c:v>
                </c:pt>
                <c:pt idx="10">
                  <c:v>62303</c:v>
                </c:pt>
                <c:pt idx="11">
                  <c:v>105626</c:v>
                </c:pt>
                <c:pt idx="12">
                  <c:v>297856</c:v>
                </c:pt>
                <c:pt idx="13">
                  <c:v>76618</c:v>
                </c:pt>
                <c:pt idx="14">
                  <c:v>24377</c:v>
                </c:pt>
                <c:pt idx="15">
                  <c:v>122361</c:v>
                </c:pt>
                <c:pt idx="16">
                  <c:v>15371</c:v>
                </c:pt>
                <c:pt idx="17">
                  <c:v>2559</c:v>
                </c:pt>
                <c:pt idx="18">
                  <c:v>3418</c:v>
                </c:pt>
              </c:numCache>
            </c:numRef>
          </c:val>
          <c:extLst>
            <c:ext xmlns:c16="http://schemas.microsoft.com/office/drawing/2014/chart" uri="{C3380CC4-5D6E-409C-BE32-E72D297353CC}">
              <c16:uniqueId val="{00000000-C69E-4B6A-87E5-1285CAFCDD72}"/>
            </c:ext>
          </c:extLst>
        </c:ser>
        <c:dLbls>
          <c:showLegendKey val="0"/>
          <c:showVal val="0"/>
          <c:showCatName val="0"/>
          <c:showSerName val="0"/>
          <c:showPercent val="0"/>
          <c:showBubbleSize val="0"/>
        </c:dLbls>
        <c:gapWidth val="40"/>
        <c:axId val="1272952271"/>
        <c:axId val="1144229583"/>
      </c:barChart>
      <c:catAx>
        <c:axId val="1272952271"/>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229583"/>
        <c:crosses val="autoZero"/>
        <c:auto val="1"/>
        <c:lblAlgn val="ctr"/>
        <c:lblOffset val="100"/>
        <c:noMultiLvlLbl val="0"/>
      </c:catAx>
      <c:valAx>
        <c:axId val="1144229583"/>
        <c:scaling>
          <c:orientation val="minMax"/>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72952271"/>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solicitudes registradas sobre la población potencialmente dependiente</a:t>
            </a:r>
          </a:p>
        </c:rich>
      </c:tx>
      <c:overlay val="0"/>
    </c:title>
    <c:autoTitleDeleted val="0"/>
    <c:plotArea>
      <c:layout/>
      <c:barChart>
        <c:barDir val="col"/>
        <c:grouping val="clustered"/>
        <c:varyColors val="0"/>
        <c:ser>
          <c:idx val="0"/>
          <c:order val="0"/>
          <c:tx>
            <c:v>Porcentaje de solicitudes registradas sobre la población potencialmente dependiente</c:v>
          </c:tx>
          <c:spPr>
            <a:solidFill>
              <a:srgbClr val="DECEE8"/>
            </a:solidFill>
            <a:ln w="12700">
              <a:solidFill>
                <a:srgbClr val="000000"/>
              </a:solidFill>
            </a:ln>
          </c:spPr>
          <c:invertIfNegative val="0"/>
          <c:dPt>
            <c:idx val="7"/>
            <c:invertIfNegative val="0"/>
            <c:bubble3D val="0"/>
            <c:spPr>
              <a:solidFill>
                <a:srgbClr val="5A3471"/>
              </a:solidFill>
              <a:ln w="12700">
                <a:solidFill>
                  <a:srgbClr val="000000"/>
                </a:solidFill>
              </a:ln>
            </c:spPr>
            <c:extLst>
              <c:ext xmlns:c16="http://schemas.microsoft.com/office/drawing/2014/chart" uri="{C3380CC4-5D6E-409C-BE32-E72D297353CC}">
                <c16:uniqueId val="{00000001-156E-4817-BA57-9DBC473B2209}"/>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Balears, Illes</c:v>
              </c:pt>
              <c:pt idx="2">
                <c:v>Extremadura</c:v>
              </c:pt>
              <c:pt idx="3">
                <c:v>Cataluña</c:v>
              </c:pt>
              <c:pt idx="4">
                <c:v>Castilla y León</c:v>
              </c:pt>
              <c:pt idx="5">
                <c:v>Murcia, Región de</c:v>
              </c:pt>
              <c:pt idx="6">
                <c:v>Comunitat Valenciana</c:v>
              </c:pt>
              <c:pt idx="7">
                <c:v>Total Nacional</c:v>
              </c:pt>
              <c:pt idx="8">
                <c:v>País Vasco</c:v>
              </c:pt>
              <c:pt idx="9">
                <c:v>Castilla - La Mancha</c:v>
              </c:pt>
              <c:pt idx="10">
                <c:v>Rioja, La</c:v>
              </c:pt>
              <c:pt idx="11">
                <c:v>Canarias</c:v>
              </c:pt>
              <c:pt idx="12">
                <c:v>Madrid, Comunidad de</c:v>
              </c:pt>
              <c:pt idx="13">
                <c:v>Aragón</c:v>
              </c:pt>
              <c:pt idx="14">
                <c:v>Melilla</c:v>
              </c:pt>
              <c:pt idx="15">
                <c:v>Navarra, Comunidad Foral de</c:v>
              </c:pt>
              <c:pt idx="16">
                <c:v>Asturias, Principado de</c:v>
              </c:pt>
              <c:pt idx="17">
                <c:v>Cantabria</c:v>
              </c:pt>
              <c:pt idx="18">
                <c:v>Ceuta</c:v>
              </c:pt>
              <c:pt idx="19">
                <c:v>Galicia</c:v>
              </c:pt>
            </c:strLit>
          </c:cat>
          <c:val>
            <c:numLit>
              <c:formatCode>General</c:formatCode>
              <c:ptCount val="20"/>
              <c:pt idx="0">
                <c:v>43.125120831099103</c:v>
              </c:pt>
              <c:pt idx="1">
                <c:v>40.261914447538892</c:v>
              </c:pt>
              <c:pt idx="2">
                <c:v>39.641525520786942</c:v>
              </c:pt>
              <c:pt idx="3">
                <c:v>38.567948955547912</c:v>
              </c:pt>
              <c:pt idx="4">
                <c:v>37.906177608879737</c:v>
              </c:pt>
              <c:pt idx="5">
                <c:v>37.435443916215121</c:v>
              </c:pt>
              <c:pt idx="6">
                <c:v>36.027679580528329</c:v>
              </c:pt>
              <c:pt idx="7">
                <c:v>35.75444135567875</c:v>
              </c:pt>
              <c:pt idx="8">
                <c:v>35.277785786362983</c:v>
              </c:pt>
              <c:pt idx="9">
                <c:v>35.196939887804753</c:v>
              </c:pt>
              <c:pt idx="10">
                <c:v>34.011904498484277</c:v>
              </c:pt>
              <c:pt idx="11">
                <c:v>33.959155325028448</c:v>
              </c:pt>
              <c:pt idx="12">
                <c:v>33.806973278444218</c:v>
              </c:pt>
              <c:pt idx="13">
                <c:v>33.37360487861006</c:v>
              </c:pt>
              <c:pt idx="14">
                <c:v>29.226165027789651</c:v>
              </c:pt>
              <c:pt idx="15">
                <c:v>28.235362251693989</c:v>
              </c:pt>
              <c:pt idx="16">
                <c:v>26.065918726626879</c:v>
              </c:pt>
              <c:pt idx="17">
                <c:v>25.201319119564381</c:v>
              </c:pt>
              <c:pt idx="18">
                <c:v>24.65080435410847</c:v>
              </c:pt>
              <c:pt idx="19">
                <c:v>21.45165122839369</c:v>
              </c:pt>
            </c:numLit>
          </c:val>
          <c:extLst>
            <c:ext xmlns:c16="http://schemas.microsoft.com/office/drawing/2014/chart" uri="{C3380CC4-5D6E-409C-BE32-E72D297353CC}">
              <c16:uniqueId val="{00000000-156E-4817-BA57-9DBC473B2209}"/>
            </c:ext>
          </c:extLst>
        </c:ser>
        <c:dLbls>
          <c:showLegendKey val="0"/>
          <c:showVal val="0"/>
          <c:showCatName val="0"/>
          <c:showSerName val="0"/>
          <c:showPercent val="0"/>
          <c:showBubbleSize val="0"/>
        </c:dLbls>
        <c:gapWidth val="40"/>
        <c:axId val="1272958303"/>
        <c:axId val="1144233903"/>
      </c:barChart>
      <c:catAx>
        <c:axId val="1272958303"/>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233903"/>
        <c:crosses val="autoZero"/>
        <c:auto val="1"/>
        <c:lblAlgn val="ctr"/>
        <c:lblOffset val="100"/>
        <c:noMultiLvlLbl val="0"/>
      </c:catAx>
      <c:valAx>
        <c:axId val="1144233903"/>
        <c:scaling>
          <c:orientation val="minMax"/>
          <c:max val="50"/>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72958303"/>
        <c:crosses val="autoZero"/>
        <c:crossBetween val="between"/>
        <c:majorUnit val="5"/>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solicitudes totales registradas sobre la población</a:t>
            </a:r>
          </a:p>
        </c:rich>
      </c:tx>
      <c:overlay val="0"/>
    </c:title>
    <c:autoTitleDeleted val="0"/>
    <c:plotArea>
      <c:layout/>
      <c:barChart>
        <c:barDir val="col"/>
        <c:grouping val="clustered"/>
        <c:varyColors val="0"/>
        <c:ser>
          <c:idx val="0"/>
          <c:order val="0"/>
          <c:tx>
            <c:v>Porcentaje de solicitudes totales registradas sobre la población</c:v>
          </c:tx>
          <c:spPr>
            <a:solidFill>
              <a:srgbClr val="DECEE8"/>
            </a:solidFill>
            <a:ln w="12700">
              <a:solidFill>
                <a:srgbClr val="000000"/>
              </a:solidFill>
            </a:ln>
          </c:spPr>
          <c:invertIfNegative val="0"/>
          <c:dPt>
            <c:idx val="7"/>
            <c:invertIfNegative val="0"/>
            <c:bubble3D val="0"/>
            <c:spPr>
              <a:solidFill>
                <a:srgbClr val="5A3471"/>
              </a:solidFill>
              <a:ln w="12700">
                <a:solidFill>
                  <a:srgbClr val="000000"/>
                </a:solidFill>
              </a:ln>
            </c:spPr>
            <c:extLst>
              <c:ext xmlns:c16="http://schemas.microsoft.com/office/drawing/2014/chart" uri="{C3380CC4-5D6E-409C-BE32-E72D297353CC}">
                <c16:uniqueId val="{00000001-64D4-45F8-9FDC-3D6096B21BF2}"/>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Castilla y León</c:v>
              </c:pt>
              <c:pt idx="1">
                <c:v>Extremadura</c:v>
              </c:pt>
              <c:pt idx="2">
                <c:v>País Vasco</c:v>
              </c:pt>
              <c:pt idx="3">
                <c:v>Andalucía</c:v>
              </c:pt>
              <c:pt idx="4">
                <c:v>Cataluña</c:v>
              </c:pt>
              <c:pt idx="5">
                <c:v>Castilla - La Mancha</c:v>
              </c:pt>
              <c:pt idx="6">
                <c:v>Asturias, Principado de</c:v>
              </c:pt>
              <c:pt idx="7">
                <c:v>Total Nacional</c:v>
              </c:pt>
              <c:pt idx="8">
                <c:v>Murcia, Región de</c:v>
              </c:pt>
              <c:pt idx="9">
                <c:v>Rioja, La</c:v>
              </c:pt>
              <c:pt idx="10">
                <c:v>Aragón</c:v>
              </c:pt>
              <c:pt idx="11">
                <c:v>Comunitat Valenciana</c:v>
              </c:pt>
              <c:pt idx="12">
                <c:v>Cantabria</c:v>
              </c:pt>
              <c:pt idx="13">
                <c:v>Madrid, Comunidad de</c:v>
              </c:pt>
              <c:pt idx="14">
                <c:v>Balears, Illes</c:v>
              </c:pt>
              <c:pt idx="15">
                <c:v>Canarias</c:v>
              </c:pt>
              <c:pt idx="16">
                <c:v>Melilla</c:v>
              </c:pt>
              <c:pt idx="17">
                <c:v>Galicia</c:v>
              </c:pt>
              <c:pt idx="18">
                <c:v>Navarra, Comunidad Foral de</c:v>
              </c:pt>
              <c:pt idx="19">
                <c:v>Ceuta</c:v>
              </c:pt>
            </c:strLit>
          </c:cat>
          <c:val>
            <c:numLit>
              <c:formatCode>General</c:formatCode>
              <c:ptCount val="20"/>
              <c:pt idx="0">
                <c:v>6.7669323231805816</c:v>
              </c:pt>
              <c:pt idx="1">
                <c:v>5.9147762603895213</c:v>
              </c:pt>
              <c:pt idx="2">
                <c:v>5.4568368889148537</c:v>
              </c:pt>
              <c:pt idx="3">
                <c:v>5.4501975575312906</c:v>
              </c:pt>
              <c:pt idx="4">
                <c:v>5.3793478830830539</c:v>
              </c:pt>
              <c:pt idx="5">
                <c:v>4.9807230887452754</c:v>
              </c:pt>
              <c:pt idx="6">
                <c:v>4.9299201677029894</c:v>
              </c:pt>
              <c:pt idx="7">
                <c:v>4.9291836840996144</c:v>
              </c:pt>
              <c:pt idx="8">
                <c:v>4.8278847553448703</c:v>
              </c:pt>
              <c:pt idx="9">
                <c:v>4.703445194811553</c:v>
              </c:pt>
              <c:pt idx="10">
                <c:v>4.6760968796464368</c:v>
              </c:pt>
              <c:pt idx="11">
                <c:v>4.5949057561571207</c:v>
              </c:pt>
              <c:pt idx="12">
                <c:v>4.4283998429979974</c:v>
              </c:pt>
              <c:pt idx="13">
                <c:v>4.1869661672959051</c:v>
              </c:pt>
              <c:pt idx="14">
                <c:v>4.1177939006788042</c:v>
              </c:pt>
              <c:pt idx="15">
                <c:v>4.0693870287126366</c:v>
              </c:pt>
              <c:pt idx="16">
                <c:v>3.9257123824181379</c:v>
              </c:pt>
              <c:pt idx="17">
                <c:v>3.8908315747248081</c:v>
              </c:pt>
              <c:pt idx="18">
                <c:v>3.5646497644234012</c:v>
              </c:pt>
              <c:pt idx="19">
                <c:v>3.0622135531968362</c:v>
              </c:pt>
            </c:numLit>
          </c:val>
          <c:extLst>
            <c:ext xmlns:c16="http://schemas.microsoft.com/office/drawing/2014/chart" uri="{C3380CC4-5D6E-409C-BE32-E72D297353CC}">
              <c16:uniqueId val="{00000000-64D4-45F8-9FDC-3D6096B21BF2}"/>
            </c:ext>
          </c:extLst>
        </c:ser>
        <c:dLbls>
          <c:showLegendKey val="0"/>
          <c:showVal val="0"/>
          <c:showCatName val="0"/>
          <c:showSerName val="0"/>
          <c:showPercent val="0"/>
          <c:showBubbleSize val="0"/>
        </c:dLbls>
        <c:gapWidth val="40"/>
        <c:axId val="1272963871"/>
        <c:axId val="1144113903"/>
      </c:barChart>
      <c:catAx>
        <c:axId val="1272963871"/>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113903"/>
        <c:crosses val="autoZero"/>
        <c:auto val="1"/>
        <c:lblAlgn val="ctr"/>
        <c:lblOffset val="100"/>
        <c:noMultiLvlLbl val="0"/>
      </c:catAx>
      <c:valAx>
        <c:axId val="1144113903"/>
        <c:scaling>
          <c:orientation val="minMax"/>
          <c:max val="8"/>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72963871"/>
        <c:crosses val="autoZero"/>
        <c:crossBetween val="between"/>
        <c:majorUnit val="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solicitudes en el tramo de edad de 0 a 64 años sobre la población de dicha edad</a:t>
            </a:r>
          </a:p>
        </c:rich>
      </c:tx>
      <c:overlay val="0"/>
    </c:title>
    <c:autoTitleDeleted val="0"/>
    <c:plotArea>
      <c:layout/>
      <c:barChart>
        <c:barDir val="col"/>
        <c:grouping val="clustered"/>
        <c:varyColors val="0"/>
        <c:ser>
          <c:idx val="0"/>
          <c:order val="0"/>
          <c:tx>
            <c:v>Porcentaje de solicitudes en el tramo de edad de 0 a 64 años sobre la población de dicha edad</c:v>
          </c:tx>
          <c:spPr>
            <a:solidFill>
              <a:srgbClr val="DECEE8"/>
            </a:solidFill>
            <a:ln w="12700">
              <a:solidFill>
                <a:srgbClr val="000000"/>
              </a:solidFill>
            </a:ln>
          </c:spPr>
          <c:invertIfNegative val="0"/>
          <c:dPt>
            <c:idx val="9"/>
            <c:invertIfNegative val="0"/>
            <c:bubble3D val="0"/>
            <c:spPr>
              <a:solidFill>
                <a:srgbClr val="5A3471"/>
              </a:solidFill>
              <a:ln w="12700">
                <a:solidFill>
                  <a:srgbClr val="000000"/>
                </a:solidFill>
              </a:ln>
            </c:spPr>
            <c:extLst>
              <c:ext xmlns:c16="http://schemas.microsoft.com/office/drawing/2014/chart" uri="{C3380CC4-5D6E-409C-BE32-E72D297353CC}">
                <c16:uniqueId val="{00000001-8CC1-4470-B735-92CCB307D29A}"/>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Melilla</c:v>
              </c:pt>
              <c:pt idx="1">
                <c:v>Murcia, Región de</c:v>
              </c:pt>
              <c:pt idx="2">
                <c:v>Ceuta</c:v>
              </c:pt>
              <c:pt idx="3">
                <c:v>Castilla y León</c:v>
              </c:pt>
              <c:pt idx="4">
                <c:v>País Vasco</c:v>
              </c:pt>
              <c:pt idx="5">
                <c:v>Andalucía</c:v>
              </c:pt>
              <c:pt idx="6">
                <c:v>Extremadura</c:v>
              </c:pt>
              <c:pt idx="7">
                <c:v>Cataluña</c:v>
              </c:pt>
              <c:pt idx="8">
                <c:v>Canarias</c:v>
              </c:pt>
              <c:pt idx="9">
                <c:v>Total Nacional</c:v>
              </c:pt>
              <c:pt idx="10">
                <c:v>Cantabria</c:v>
              </c:pt>
              <c:pt idx="11">
                <c:v>Comunitat Valenciana</c:v>
              </c:pt>
              <c:pt idx="12">
                <c:v>Castilla - La Mancha</c:v>
              </c:pt>
              <c:pt idx="13">
                <c:v>Asturias, Principado de</c:v>
              </c:pt>
              <c:pt idx="14">
                <c:v>Balears, Illes</c:v>
              </c:pt>
              <c:pt idx="15">
                <c:v>Galicia</c:v>
              </c:pt>
              <c:pt idx="16">
                <c:v>Rioja, La</c:v>
              </c:pt>
              <c:pt idx="17">
                <c:v>Madrid, Comunidad de</c:v>
              </c:pt>
              <c:pt idx="18">
                <c:v>Aragón</c:v>
              </c:pt>
              <c:pt idx="19">
                <c:v>Navarra, Comunidad Foral de</c:v>
              </c:pt>
            </c:strLit>
          </c:cat>
          <c:val>
            <c:numLit>
              <c:formatCode>General</c:formatCode>
              <c:ptCount val="20"/>
              <c:pt idx="0">
                <c:v>2.3912242857894461</c:v>
              </c:pt>
              <c:pt idx="1">
                <c:v>1.977359293057027</c:v>
              </c:pt>
              <c:pt idx="2">
                <c:v>1.963149357401323</c:v>
              </c:pt>
              <c:pt idx="3">
                <c:v>1.943470584598334</c:v>
              </c:pt>
              <c:pt idx="4">
                <c:v>1.904861057193475</c:v>
              </c:pt>
              <c:pt idx="5">
                <c:v>1.876181751954219</c:v>
              </c:pt>
              <c:pt idx="6">
                <c:v>1.8451148253504019</c:v>
              </c:pt>
              <c:pt idx="7">
                <c:v>1.7443050508429829</c:v>
              </c:pt>
              <c:pt idx="8">
                <c:v>1.703162227081443</c:v>
              </c:pt>
              <c:pt idx="9">
                <c:v>1.62268632197981</c:v>
              </c:pt>
              <c:pt idx="10">
                <c:v>1.6151169771401921</c:v>
              </c:pt>
              <c:pt idx="11">
                <c:v>1.503913295758655</c:v>
              </c:pt>
              <c:pt idx="12">
                <c:v>1.486755886534171</c:v>
              </c:pt>
              <c:pt idx="13">
                <c:v>1.4861975317130189</c:v>
              </c:pt>
              <c:pt idx="14">
                <c:v>1.468229571067218</c:v>
              </c:pt>
              <c:pt idx="15">
                <c:v>1.467873638730584</c:v>
              </c:pt>
              <c:pt idx="16">
                <c:v>1.3880773786024481</c:v>
              </c:pt>
              <c:pt idx="17">
                <c:v>1.220535351340561</c:v>
              </c:pt>
              <c:pt idx="18">
                <c:v>1.1508258868128891</c:v>
              </c:pt>
              <c:pt idx="19">
                <c:v>1.070846905537459</c:v>
              </c:pt>
            </c:numLit>
          </c:val>
          <c:extLst>
            <c:ext xmlns:c16="http://schemas.microsoft.com/office/drawing/2014/chart" uri="{C3380CC4-5D6E-409C-BE32-E72D297353CC}">
              <c16:uniqueId val="{00000000-8CC1-4470-B735-92CCB307D29A}"/>
            </c:ext>
          </c:extLst>
        </c:ser>
        <c:dLbls>
          <c:showLegendKey val="0"/>
          <c:showVal val="0"/>
          <c:showCatName val="0"/>
          <c:showSerName val="0"/>
          <c:showPercent val="0"/>
          <c:showBubbleSize val="0"/>
        </c:dLbls>
        <c:gapWidth val="40"/>
        <c:axId val="1273941887"/>
        <c:axId val="1144171503"/>
      </c:barChart>
      <c:catAx>
        <c:axId val="1273941887"/>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171503"/>
        <c:crosses val="autoZero"/>
        <c:auto val="1"/>
        <c:lblAlgn val="ctr"/>
        <c:lblOffset val="100"/>
        <c:noMultiLvlLbl val="0"/>
      </c:catAx>
      <c:valAx>
        <c:axId val="1144171503"/>
        <c:scaling>
          <c:orientation val="minMax"/>
          <c:max val="2.5"/>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73941887"/>
        <c:crosses val="autoZero"/>
        <c:crossBetween val="between"/>
        <c:majorUnit val="0.5"/>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solicitudes en el tramo de edad de 65 a 79 años sobre la población de dicha edad</a:t>
            </a:r>
          </a:p>
        </c:rich>
      </c:tx>
      <c:overlay val="0"/>
    </c:title>
    <c:autoTitleDeleted val="0"/>
    <c:plotArea>
      <c:layout/>
      <c:barChart>
        <c:barDir val="col"/>
        <c:grouping val="clustered"/>
        <c:varyColors val="0"/>
        <c:ser>
          <c:idx val="0"/>
          <c:order val="0"/>
          <c:tx>
            <c:v>Porcentaje de solicitudes en el tramo de edad de 65 a 79 años sobre la población de dicha edad</c:v>
          </c:tx>
          <c:spPr>
            <a:solidFill>
              <a:srgbClr val="DECEE8"/>
            </a:solidFill>
            <a:ln w="12700">
              <a:solidFill>
                <a:srgbClr val="000000"/>
              </a:solidFill>
            </a:ln>
          </c:spPr>
          <c:invertIfNegative val="0"/>
          <c:dPt>
            <c:idx val="6"/>
            <c:invertIfNegative val="0"/>
            <c:bubble3D val="0"/>
            <c:spPr>
              <a:solidFill>
                <a:srgbClr val="5A3471"/>
              </a:solidFill>
              <a:ln w="12700">
                <a:solidFill>
                  <a:srgbClr val="000000"/>
                </a:solidFill>
              </a:ln>
            </c:spPr>
            <c:extLst>
              <c:ext xmlns:c16="http://schemas.microsoft.com/office/drawing/2014/chart" uri="{C3380CC4-5D6E-409C-BE32-E72D297353CC}">
                <c16:uniqueId val="{00000001-625D-4683-B497-317E2DFBF6C8}"/>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Murcia, Región de</c:v>
              </c:pt>
              <c:pt idx="2">
                <c:v>Cataluña</c:v>
              </c:pt>
              <c:pt idx="3">
                <c:v>Extremadura</c:v>
              </c:pt>
              <c:pt idx="4">
                <c:v>Balears, Illes</c:v>
              </c:pt>
              <c:pt idx="5">
                <c:v>Melilla</c:v>
              </c:pt>
              <c:pt idx="6">
                <c:v>Total Nacional</c:v>
              </c:pt>
              <c:pt idx="7">
                <c:v>Castilla - La Mancha</c:v>
              </c:pt>
              <c:pt idx="8">
                <c:v>Canarias</c:v>
              </c:pt>
              <c:pt idx="9">
                <c:v>Comunitat Valenciana</c:v>
              </c:pt>
              <c:pt idx="10">
                <c:v>Castilla y León</c:v>
              </c:pt>
              <c:pt idx="11">
                <c:v>País Vasco</c:v>
              </c:pt>
              <c:pt idx="12">
                <c:v>Madrid, Comunidad de</c:v>
              </c:pt>
              <c:pt idx="13">
                <c:v>Aragón</c:v>
              </c:pt>
              <c:pt idx="14">
                <c:v>Rioja, La</c:v>
              </c:pt>
              <c:pt idx="15">
                <c:v>Asturias, Principado de</c:v>
              </c:pt>
              <c:pt idx="16">
                <c:v>Ceuta</c:v>
              </c:pt>
              <c:pt idx="17">
                <c:v>Cantabria</c:v>
              </c:pt>
              <c:pt idx="18">
                <c:v>Navarra, Comunidad Foral de</c:v>
              </c:pt>
              <c:pt idx="19">
                <c:v>Galicia</c:v>
              </c:pt>
            </c:strLit>
          </c:cat>
          <c:val>
            <c:numLit>
              <c:formatCode>General</c:formatCode>
              <c:ptCount val="20"/>
              <c:pt idx="0">
                <c:v>9.5636646219473889</c:v>
              </c:pt>
              <c:pt idx="1">
                <c:v>9.1099230722141744</c:v>
              </c:pt>
              <c:pt idx="2">
                <c:v>8.9700816230948757</c:v>
              </c:pt>
              <c:pt idx="3">
                <c:v>8.2809395251641273</c:v>
              </c:pt>
              <c:pt idx="4">
                <c:v>7.8392579138557332</c:v>
              </c:pt>
              <c:pt idx="5">
                <c:v>7.4788061781442341</c:v>
              </c:pt>
              <c:pt idx="6">
                <c:v>7.4333673493086234</c:v>
              </c:pt>
              <c:pt idx="7">
                <c:v>7.4186553943597424</c:v>
              </c:pt>
              <c:pt idx="8">
                <c:v>7.405589049704445</c:v>
              </c:pt>
              <c:pt idx="9">
                <c:v>7.030420584964804</c:v>
              </c:pt>
              <c:pt idx="10">
                <c:v>6.8486602263471417</c:v>
              </c:pt>
              <c:pt idx="11">
                <c:v>6.5223013488256756</c:v>
              </c:pt>
              <c:pt idx="12">
                <c:v>6.4126170071240596</c:v>
              </c:pt>
              <c:pt idx="13">
                <c:v>6.1314188738249147</c:v>
              </c:pt>
              <c:pt idx="14">
                <c:v>5.8471090722138737</c:v>
              </c:pt>
              <c:pt idx="15">
                <c:v>5.6214471887799426</c:v>
              </c:pt>
              <c:pt idx="16">
                <c:v>5.4440285811500511</c:v>
              </c:pt>
              <c:pt idx="17">
                <c:v>5.355000967305088</c:v>
              </c:pt>
              <c:pt idx="18">
                <c:v>4.7033452028687499</c:v>
              </c:pt>
              <c:pt idx="19">
                <c:v>3.857564315104268</c:v>
              </c:pt>
            </c:numLit>
          </c:val>
          <c:extLst>
            <c:ext xmlns:c16="http://schemas.microsoft.com/office/drawing/2014/chart" uri="{C3380CC4-5D6E-409C-BE32-E72D297353CC}">
              <c16:uniqueId val="{00000000-625D-4683-B497-317E2DFBF6C8}"/>
            </c:ext>
          </c:extLst>
        </c:ser>
        <c:dLbls>
          <c:showLegendKey val="0"/>
          <c:showVal val="0"/>
          <c:showCatName val="0"/>
          <c:showSerName val="0"/>
          <c:showPercent val="0"/>
          <c:showBubbleSize val="0"/>
        </c:dLbls>
        <c:gapWidth val="40"/>
        <c:axId val="1273943743"/>
        <c:axId val="1144202223"/>
      </c:barChart>
      <c:catAx>
        <c:axId val="1273943743"/>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202223"/>
        <c:crosses val="autoZero"/>
        <c:auto val="1"/>
        <c:lblAlgn val="ctr"/>
        <c:lblOffset val="100"/>
        <c:noMultiLvlLbl val="0"/>
      </c:catAx>
      <c:valAx>
        <c:axId val="1144202223"/>
        <c:scaling>
          <c:orientation val="minMax"/>
          <c:max val="12"/>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73943743"/>
        <c:crosses val="autoZero"/>
        <c:crossBetween val="between"/>
        <c:majorUnit val="2"/>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solicitudes en el tramo de edad de 80 años y más sobre la población de dicha edad</a:t>
            </a:r>
          </a:p>
        </c:rich>
      </c:tx>
      <c:overlay val="0"/>
    </c:title>
    <c:autoTitleDeleted val="0"/>
    <c:plotArea>
      <c:layout/>
      <c:barChart>
        <c:barDir val="col"/>
        <c:grouping val="clustered"/>
        <c:varyColors val="0"/>
        <c:ser>
          <c:idx val="0"/>
          <c:order val="0"/>
          <c:tx>
            <c:v>Porcentaje de solicitudes en el tramo de edad de 80 años y más sobre la población de dicha edad</c:v>
          </c:tx>
          <c:spPr>
            <a:solidFill>
              <a:srgbClr val="DECEE8"/>
            </a:solidFill>
            <a:ln w="12700">
              <a:solidFill>
                <a:srgbClr val="000000"/>
              </a:solidFill>
            </a:ln>
          </c:spPr>
          <c:invertIfNegative val="0"/>
          <c:dPt>
            <c:idx val="7"/>
            <c:invertIfNegative val="0"/>
            <c:bubble3D val="0"/>
            <c:spPr>
              <a:solidFill>
                <a:srgbClr val="5A3471"/>
              </a:solidFill>
              <a:ln w="12700">
                <a:solidFill>
                  <a:srgbClr val="000000"/>
                </a:solidFill>
              </a:ln>
            </c:spPr>
            <c:extLst>
              <c:ext xmlns:c16="http://schemas.microsoft.com/office/drawing/2014/chart" uri="{C3380CC4-5D6E-409C-BE32-E72D297353CC}">
                <c16:uniqueId val="{00000001-6110-4027-9D8A-81B6B96B6E32}"/>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Cataluña</c:v>
              </c:pt>
              <c:pt idx="2">
                <c:v>Castilla y León</c:v>
              </c:pt>
              <c:pt idx="3">
                <c:v>Extremadura</c:v>
              </c:pt>
              <c:pt idx="4">
                <c:v>Murcia, Región de</c:v>
              </c:pt>
              <c:pt idx="5">
                <c:v>Castilla - La Mancha</c:v>
              </c:pt>
              <c:pt idx="6">
                <c:v>Balears, Illes</c:v>
              </c:pt>
              <c:pt idx="7">
                <c:v>Total Nacional</c:v>
              </c:pt>
              <c:pt idx="8">
                <c:v>Comunitat Valenciana</c:v>
              </c:pt>
              <c:pt idx="9">
                <c:v>Madrid, Comunidad de</c:v>
              </c:pt>
              <c:pt idx="10">
                <c:v>Melilla</c:v>
              </c:pt>
              <c:pt idx="11">
                <c:v>Aragón</c:v>
              </c:pt>
              <c:pt idx="12">
                <c:v>País Vasco</c:v>
              </c:pt>
              <c:pt idx="13">
                <c:v>Rioja, La</c:v>
              </c:pt>
              <c:pt idx="14">
                <c:v>Canarias</c:v>
              </c:pt>
              <c:pt idx="15">
                <c:v>Asturias, Principado de</c:v>
              </c:pt>
              <c:pt idx="16">
                <c:v>Cantabria</c:v>
              </c:pt>
              <c:pt idx="17">
                <c:v>Navarra, Comunidad Foral de</c:v>
              </c:pt>
              <c:pt idx="18">
                <c:v>Ceuta</c:v>
              </c:pt>
              <c:pt idx="19">
                <c:v>Galicia</c:v>
              </c:pt>
            </c:strLit>
          </c:cat>
          <c:val>
            <c:numLit>
              <c:formatCode>General</c:formatCode>
              <c:ptCount val="20"/>
              <c:pt idx="0">
                <c:v>50.127897699619297</c:v>
              </c:pt>
              <c:pt idx="1">
                <c:v>46.46438281220636</c:v>
              </c:pt>
              <c:pt idx="2">
                <c:v>44.304261849157562</c:v>
              </c:pt>
              <c:pt idx="3">
                <c:v>44.1947910229947</c:v>
              </c:pt>
              <c:pt idx="4">
                <c:v>44.04085807337227</c:v>
              </c:pt>
              <c:pt idx="5">
                <c:v>43.826389508430722</c:v>
              </c:pt>
              <c:pt idx="6">
                <c:v>42.81555638390401</c:v>
              </c:pt>
              <c:pt idx="7">
                <c:v>41.513782731326891</c:v>
              </c:pt>
              <c:pt idx="8">
                <c:v>41.255203515263638</c:v>
              </c:pt>
              <c:pt idx="9">
                <c:v>40.960173670275843</c:v>
              </c:pt>
              <c:pt idx="10">
                <c:v>39.373970345963762</c:v>
              </c:pt>
              <c:pt idx="11">
                <c:v>39.324487334137523</c:v>
              </c:pt>
              <c:pt idx="12">
                <c:v>39.193668038671383</c:v>
              </c:pt>
              <c:pt idx="13">
                <c:v>38.803366621603942</c:v>
              </c:pt>
              <c:pt idx="14">
                <c:v>35.914991406079373</c:v>
              </c:pt>
              <c:pt idx="15">
                <c:v>32.278729850366567</c:v>
              </c:pt>
              <c:pt idx="16">
                <c:v>32.053410492363163</c:v>
              </c:pt>
              <c:pt idx="17">
                <c:v>31.71148976938343</c:v>
              </c:pt>
              <c:pt idx="18">
                <c:v>25.295688668447159</c:v>
              </c:pt>
              <c:pt idx="19">
                <c:v>23.550045629359239</c:v>
              </c:pt>
            </c:numLit>
          </c:val>
          <c:extLst>
            <c:ext xmlns:c16="http://schemas.microsoft.com/office/drawing/2014/chart" uri="{C3380CC4-5D6E-409C-BE32-E72D297353CC}">
              <c16:uniqueId val="{00000000-6110-4027-9D8A-81B6B96B6E32}"/>
            </c:ext>
          </c:extLst>
        </c:ser>
        <c:dLbls>
          <c:showLegendKey val="0"/>
          <c:showVal val="0"/>
          <c:showCatName val="0"/>
          <c:showSerName val="0"/>
          <c:showPercent val="0"/>
          <c:showBubbleSize val="0"/>
        </c:dLbls>
        <c:gapWidth val="40"/>
        <c:axId val="1273939103"/>
        <c:axId val="1144189263"/>
      </c:barChart>
      <c:catAx>
        <c:axId val="1273939103"/>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189263"/>
        <c:crosses val="autoZero"/>
        <c:auto val="1"/>
        <c:lblAlgn val="ctr"/>
        <c:lblOffset val="100"/>
        <c:noMultiLvlLbl val="0"/>
      </c:catAx>
      <c:valAx>
        <c:axId val="1144189263"/>
        <c:scaling>
          <c:orientation val="minMax"/>
          <c:max val="60"/>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73939103"/>
        <c:crosses val="autoZero"/>
        <c:crossBetween val="between"/>
        <c:majorUnit val="10"/>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a:solidFill>
                  <a:srgbClr val="5A3471"/>
                </a:solidFill>
                <a:latin typeface="Calibri"/>
                <a:ea typeface="Calibri"/>
                <a:cs typeface="Calibri"/>
              </a:defRPr>
            </a:pPr>
            <a:r>
              <a:rPr lang="es-ES"/>
              <a:t>Evolución de las Altas y Bajas de Solicitudes.
Total nacional</a:t>
            </a:r>
          </a:p>
        </c:rich>
      </c:tx>
      <c:overlay val="0"/>
    </c:title>
    <c:autoTitleDeleted val="0"/>
    <c:plotArea>
      <c:layout/>
      <c:lineChart>
        <c:grouping val="standard"/>
        <c:varyColors val="0"/>
        <c:ser>
          <c:idx val="0"/>
          <c:order val="0"/>
          <c:tx>
            <c:v>Altas</c:v>
          </c:tx>
          <c:spPr>
            <a:ln w="28575">
              <a:solidFill>
                <a:srgbClr val="AD84C6"/>
              </a:solidFill>
            </a:ln>
          </c:spPr>
          <c:marker>
            <c:symbol val="none"/>
          </c:marker>
          <c:cat>
            <c:strLit>
              <c:ptCount val="67"/>
              <c:pt idx="0">
                <c:v>31/03/2021</c:v>
              </c:pt>
              <c:pt idx="1">
                <c:v>30/04/2021</c:v>
              </c:pt>
              <c:pt idx="2">
                <c:v>31/05/2021</c:v>
              </c:pt>
              <c:pt idx="3">
                <c:v>30/06/2021</c:v>
              </c:pt>
              <c:pt idx="4">
                <c:v>31/07/2021</c:v>
              </c:pt>
              <c:pt idx="5">
                <c:v>31/08/2021</c:v>
              </c:pt>
              <c:pt idx="6">
                <c:v>30/09/2021</c:v>
              </c:pt>
              <c:pt idx="7">
                <c:v>31/10/2021</c:v>
              </c:pt>
              <c:pt idx="8">
                <c:v>30/11/2021</c:v>
              </c:pt>
              <c:pt idx="9">
                <c:v>31/12/2021</c:v>
              </c:pt>
              <c:pt idx="10">
                <c:v>31/01/2022</c:v>
              </c:pt>
              <c:pt idx="11">
                <c:v>28/02/2022</c:v>
              </c:pt>
              <c:pt idx="12">
                <c:v>31/03/2022</c:v>
              </c:pt>
              <c:pt idx="13">
                <c:v>30/04/2022</c:v>
              </c:pt>
              <c:pt idx="14">
                <c:v>31/05/2022</c:v>
              </c:pt>
              <c:pt idx="15">
                <c:v>30/06/2022</c:v>
              </c:pt>
              <c:pt idx="16">
                <c:v>31/07/2022</c:v>
              </c:pt>
              <c:pt idx="17">
                <c:v>31/08/2022</c:v>
              </c:pt>
              <c:pt idx="18">
                <c:v>30/09/2022</c:v>
              </c:pt>
              <c:pt idx="19">
                <c:v>31/10/2022</c:v>
              </c:pt>
              <c:pt idx="20">
                <c:v>30/11/2022</c:v>
              </c:pt>
              <c:pt idx="21">
                <c:v>31/12/2022</c:v>
              </c:pt>
              <c:pt idx="22">
                <c:v>31/01/2023</c:v>
              </c:pt>
              <c:pt idx="23">
                <c:v>28/02/2023</c:v>
              </c:pt>
              <c:pt idx="24">
                <c:v>31/03/2023</c:v>
              </c:pt>
              <c:pt idx="25">
                <c:v>30/04/2023</c:v>
              </c:pt>
              <c:pt idx="26">
                <c:v>31/05/2023</c:v>
              </c:pt>
              <c:pt idx="27">
                <c:v>30/06/2023</c:v>
              </c:pt>
              <c:pt idx="28">
                <c:v>31/07/2023</c:v>
              </c:pt>
              <c:pt idx="29">
                <c:v>31/08/2023</c:v>
              </c:pt>
              <c:pt idx="30">
                <c:v>30/09/2023</c:v>
              </c:pt>
              <c:pt idx="31">
                <c:v>31/10/2023</c:v>
              </c:pt>
              <c:pt idx="32">
                <c:v>30/11/2023</c:v>
              </c:pt>
              <c:pt idx="33">
                <c:v>31/12/2023</c:v>
              </c:pt>
              <c:pt idx="34">
                <c:v>31/01/2024</c:v>
              </c:pt>
              <c:pt idx="35">
                <c:v>29/02/2024</c:v>
              </c:pt>
              <c:pt idx="36">
                <c:v>31/03/2024</c:v>
              </c:pt>
              <c:pt idx="37">
                <c:v>30/04/2024</c:v>
              </c:pt>
              <c:pt idx="38">
                <c:v>31/05/2024</c:v>
              </c:pt>
              <c:pt idx="39">
                <c:v>30/06/2024</c:v>
              </c:pt>
              <c:pt idx="40">
                <c:v>31/07/2024</c:v>
              </c:pt>
              <c:pt idx="41">
                <c:v>31/08/2024</c:v>
              </c:pt>
              <c:pt idx="42">
                <c:v>30/09/2024</c:v>
              </c:pt>
              <c:pt idx="43">
                <c:v>31/10/2024</c:v>
              </c:pt>
              <c:pt idx="44">
                <c:v>30/11/2024</c:v>
              </c:pt>
              <c:pt idx="45">
                <c:v>31/12/2024</c:v>
              </c:pt>
              <c:pt idx="46">
                <c:v>31/01/2025</c:v>
              </c:pt>
              <c:pt idx="47">
                <c:v>28/02/2025</c:v>
              </c:pt>
              <c:pt idx="48">
                <c:v>31/03/2025</c:v>
              </c:pt>
              <c:pt idx="49">
                <c:v>30/04/2025</c:v>
              </c:pt>
              <c:pt idx="50">
                <c:v>31/05/2025</c:v>
              </c:pt>
              <c:pt idx="51">
                <c:v>30/06/2025</c:v>
              </c:pt>
              <c:pt idx="52">
                <c:v>31/07/2025</c:v>
              </c:pt>
              <c:pt idx="53">
                <c:v>31/08/2025</c:v>
              </c:pt>
              <c:pt idx="54">
                <c:v>30/09/2025</c:v>
              </c:pt>
              <c:pt idx="55">
                <c:v>31/10/2025</c:v>
              </c:pt>
              <c:pt idx="56">
                <c:v>30/11/2025</c:v>
              </c:pt>
              <c:pt idx="57">
                <c:v>31/12/2025</c:v>
              </c:pt>
              <c:pt idx="58">
                <c:v>31/01/2026</c:v>
              </c:pt>
              <c:pt idx="59">
                <c:v>28/02/2026</c:v>
              </c:pt>
              <c:pt idx="60">
                <c:v>31/03/2026</c:v>
              </c:pt>
              <c:pt idx="61">
                <c:v>30/04/2026</c:v>
              </c:pt>
              <c:pt idx="62">
                <c:v>31/05/2026</c:v>
              </c:pt>
              <c:pt idx="63">
                <c:v>30/06/2026</c:v>
              </c:pt>
              <c:pt idx="64">
                <c:v>31/07/2026</c:v>
              </c:pt>
              <c:pt idx="65">
                <c:v>31/08/2026</c:v>
              </c:pt>
              <c:pt idx="66">
                <c:v>30/09/2026</c:v>
              </c:pt>
            </c:strLit>
          </c:cat>
          <c:val>
            <c:numLit>
              <c:formatCode>General</c:formatCode>
              <c:ptCount val="67"/>
              <c:pt idx="0">
                <c:v>27728</c:v>
              </c:pt>
              <c:pt idx="1">
                <c:v>26001</c:v>
              </c:pt>
              <c:pt idx="2">
                <c:v>27218</c:v>
              </c:pt>
              <c:pt idx="3">
                <c:v>28579</c:v>
              </c:pt>
              <c:pt idx="4">
                <c:v>30723</c:v>
              </c:pt>
              <c:pt idx="5">
                <c:v>23332</c:v>
              </c:pt>
              <c:pt idx="6">
                <c:v>26490</c:v>
              </c:pt>
              <c:pt idx="7">
                <c:v>29231</c:v>
              </c:pt>
              <c:pt idx="8">
                <c:v>29856</c:v>
              </c:pt>
              <c:pt idx="9">
                <c:v>24104</c:v>
              </c:pt>
              <c:pt idx="10">
                <c:v>22642</c:v>
              </c:pt>
              <c:pt idx="11">
                <c:v>24889</c:v>
              </c:pt>
              <c:pt idx="12">
                <c:v>30256</c:v>
              </c:pt>
              <c:pt idx="13">
                <c:v>32696</c:v>
              </c:pt>
              <c:pt idx="14">
                <c:v>38586</c:v>
              </c:pt>
              <c:pt idx="15">
                <c:v>41750</c:v>
              </c:pt>
              <c:pt idx="16">
                <c:v>30827</c:v>
              </c:pt>
              <c:pt idx="17">
                <c:v>26047</c:v>
              </c:pt>
              <c:pt idx="18">
                <c:v>32379</c:v>
              </c:pt>
              <c:pt idx="19">
                <c:v>29932</c:v>
              </c:pt>
              <c:pt idx="20">
                <c:v>32038</c:v>
              </c:pt>
              <c:pt idx="21">
                <c:v>25446</c:v>
              </c:pt>
              <c:pt idx="22">
                <c:v>28819</c:v>
              </c:pt>
              <c:pt idx="23">
                <c:v>34747</c:v>
              </c:pt>
              <c:pt idx="24">
                <c:v>39866</c:v>
              </c:pt>
              <c:pt idx="25">
                <c:v>35704</c:v>
              </c:pt>
              <c:pt idx="26">
                <c:v>38659</c:v>
              </c:pt>
              <c:pt idx="27">
                <c:v>38600</c:v>
              </c:pt>
              <c:pt idx="28">
                <c:v>27853</c:v>
              </c:pt>
              <c:pt idx="29">
                <c:v>23854</c:v>
              </c:pt>
              <c:pt idx="30">
                <c:v>30663</c:v>
              </c:pt>
              <c:pt idx="31">
                <c:v>29848</c:v>
              </c:pt>
              <c:pt idx="32">
                <c:v>25851</c:v>
              </c:pt>
              <c:pt idx="33">
                <c:v>20461</c:v>
              </c:pt>
              <c:pt idx="34">
                <c:v>31387</c:v>
              </c:pt>
              <c:pt idx="35">
                <c:v>32616</c:v>
              </c:pt>
              <c:pt idx="36">
                <c:v>37480</c:v>
              </c:pt>
              <c:pt idx="37">
                <c:v>30764</c:v>
              </c:pt>
              <c:pt idx="38">
                <c:v>29722</c:v>
              </c:pt>
              <c:pt idx="39">
                <c:v>31629</c:v>
              </c:pt>
              <c:pt idx="40">
                <c:v>35840</c:v>
              </c:pt>
              <c:pt idx="41">
                <c:v>29604</c:v>
              </c:pt>
              <c:pt idx="42">
                <c:v>23701</c:v>
              </c:pt>
              <c:pt idx="43">
                <c:v>33448</c:v>
              </c:pt>
              <c:pt idx="44">
                <c:v>38672</c:v>
              </c:pt>
              <c:pt idx="45">
                <c:v>24521</c:v>
              </c:pt>
              <c:pt idx="46">
                <c:v>34073</c:v>
              </c:pt>
              <c:pt idx="47">
                <c:v>32194</c:v>
              </c:pt>
              <c:pt idx="48">
                <c:v>38750</c:v>
              </c:pt>
              <c:pt idx="49">
                <c:v>40829</c:v>
              </c:pt>
              <c:pt idx="50">
                <c:v>37634</c:v>
              </c:pt>
              <c:pt idx="51">
                <c:v>35197</c:v>
              </c:pt>
              <c:pt idx="52">
                <c:v>36966</c:v>
              </c:pt>
              <c:pt idx="53">
                <c:v>29522</c:v>
              </c:pt>
              <c:pt idx="54">
                <c:v>34640</c:v>
              </c:pt>
              <c:pt idx="55">
                <c:v>40684</c:v>
              </c:pt>
              <c:pt idx="56">
                <c:v>45245</c:v>
              </c:pt>
              <c:pt idx="57">
                <c:v>35856</c:v>
              </c:pt>
              <c:pt idx="58">
                <c:v>32529</c:v>
              </c:pt>
              <c:pt idx="59">
                <c:v>44119</c:v>
              </c:pt>
              <c:pt idx="60">
                <c:v>46346</c:v>
              </c:pt>
              <c:pt idx="61">
                <c:v>38736</c:v>
              </c:pt>
              <c:pt idx="62">
                <c:v>32354</c:v>
              </c:pt>
              <c:pt idx="63">
                <c:v>37029</c:v>
              </c:pt>
              <c:pt idx="64">
                <c:v>37337</c:v>
              </c:pt>
              <c:pt idx="65">
                <c:v>27078</c:v>
              </c:pt>
              <c:pt idx="66">
                <c:v>33808</c:v>
              </c:pt>
            </c:numLit>
          </c:val>
          <c:smooth val="0"/>
          <c:extLst>
            <c:ext xmlns:c16="http://schemas.microsoft.com/office/drawing/2014/chart" uri="{C3380CC4-5D6E-409C-BE32-E72D297353CC}">
              <c16:uniqueId val="{00000000-55B0-4EA7-A27E-F831D0910AB8}"/>
            </c:ext>
          </c:extLst>
        </c:ser>
        <c:ser>
          <c:idx val="1"/>
          <c:order val="1"/>
          <c:tx>
            <c:v>Bajas</c:v>
          </c:tx>
          <c:spPr>
            <a:ln w="28575">
              <a:solidFill>
                <a:srgbClr val="5A3471"/>
              </a:solidFill>
            </a:ln>
          </c:spPr>
          <c:marker>
            <c:symbol val="none"/>
          </c:marker>
          <c:cat>
            <c:strLit>
              <c:ptCount val="67"/>
              <c:pt idx="0">
                <c:v>31/03/2021</c:v>
              </c:pt>
              <c:pt idx="1">
                <c:v>30/04/2021</c:v>
              </c:pt>
              <c:pt idx="2">
                <c:v>31/05/2021</c:v>
              </c:pt>
              <c:pt idx="3">
                <c:v>30/06/2021</c:v>
              </c:pt>
              <c:pt idx="4">
                <c:v>31/07/2021</c:v>
              </c:pt>
              <c:pt idx="5">
                <c:v>31/08/2021</c:v>
              </c:pt>
              <c:pt idx="6">
                <c:v>30/09/2021</c:v>
              </c:pt>
              <c:pt idx="7">
                <c:v>31/10/2021</c:v>
              </c:pt>
              <c:pt idx="8">
                <c:v>30/11/2021</c:v>
              </c:pt>
              <c:pt idx="9">
                <c:v>31/12/2021</c:v>
              </c:pt>
              <c:pt idx="10">
                <c:v>31/01/2022</c:v>
              </c:pt>
              <c:pt idx="11">
                <c:v>28/02/2022</c:v>
              </c:pt>
              <c:pt idx="12">
                <c:v>31/03/2022</c:v>
              </c:pt>
              <c:pt idx="13">
                <c:v>30/04/2022</c:v>
              </c:pt>
              <c:pt idx="14">
                <c:v>31/05/2022</c:v>
              </c:pt>
              <c:pt idx="15">
                <c:v>30/06/2022</c:v>
              </c:pt>
              <c:pt idx="16">
                <c:v>31/07/2022</c:v>
              </c:pt>
              <c:pt idx="17">
                <c:v>31/08/2022</c:v>
              </c:pt>
              <c:pt idx="18">
                <c:v>30/09/2022</c:v>
              </c:pt>
              <c:pt idx="19">
                <c:v>31/10/2022</c:v>
              </c:pt>
              <c:pt idx="20">
                <c:v>30/11/2022</c:v>
              </c:pt>
              <c:pt idx="21">
                <c:v>31/12/2022</c:v>
              </c:pt>
              <c:pt idx="22">
                <c:v>31/01/2023</c:v>
              </c:pt>
              <c:pt idx="23">
                <c:v>28/02/2023</c:v>
              </c:pt>
              <c:pt idx="24">
                <c:v>31/03/2023</c:v>
              </c:pt>
              <c:pt idx="25">
                <c:v>30/04/2023</c:v>
              </c:pt>
              <c:pt idx="26">
                <c:v>31/05/2023</c:v>
              </c:pt>
              <c:pt idx="27">
                <c:v>30/06/2023</c:v>
              </c:pt>
              <c:pt idx="28">
                <c:v>31/07/2023</c:v>
              </c:pt>
              <c:pt idx="29">
                <c:v>31/08/2023</c:v>
              </c:pt>
              <c:pt idx="30">
                <c:v>30/09/2023</c:v>
              </c:pt>
              <c:pt idx="31">
                <c:v>31/10/2023</c:v>
              </c:pt>
              <c:pt idx="32">
                <c:v>30/11/2023</c:v>
              </c:pt>
              <c:pt idx="33">
                <c:v>31/12/2023</c:v>
              </c:pt>
              <c:pt idx="34">
                <c:v>31/01/2024</c:v>
              </c:pt>
              <c:pt idx="35">
                <c:v>29/02/2024</c:v>
              </c:pt>
              <c:pt idx="36">
                <c:v>31/03/2024</c:v>
              </c:pt>
              <c:pt idx="37">
                <c:v>30/04/2024</c:v>
              </c:pt>
              <c:pt idx="38">
                <c:v>31/05/2024</c:v>
              </c:pt>
              <c:pt idx="39">
                <c:v>30/06/2024</c:v>
              </c:pt>
              <c:pt idx="40">
                <c:v>31/07/2024</c:v>
              </c:pt>
              <c:pt idx="41">
                <c:v>31/08/2024</c:v>
              </c:pt>
              <c:pt idx="42">
                <c:v>30/09/2024</c:v>
              </c:pt>
              <c:pt idx="43">
                <c:v>31/10/2024</c:v>
              </c:pt>
              <c:pt idx="44">
                <c:v>30/11/2024</c:v>
              </c:pt>
              <c:pt idx="45">
                <c:v>31/12/2024</c:v>
              </c:pt>
              <c:pt idx="46">
                <c:v>31/01/2025</c:v>
              </c:pt>
              <c:pt idx="47">
                <c:v>28/02/2025</c:v>
              </c:pt>
              <c:pt idx="48">
                <c:v>31/03/2025</c:v>
              </c:pt>
              <c:pt idx="49">
                <c:v>30/04/2025</c:v>
              </c:pt>
              <c:pt idx="50">
                <c:v>31/05/2025</c:v>
              </c:pt>
              <c:pt idx="51">
                <c:v>30/06/2025</c:v>
              </c:pt>
              <c:pt idx="52">
                <c:v>31/07/2025</c:v>
              </c:pt>
              <c:pt idx="53">
                <c:v>31/08/2025</c:v>
              </c:pt>
              <c:pt idx="54">
                <c:v>30/09/2025</c:v>
              </c:pt>
              <c:pt idx="55">
                <c:v>31/10/2025</c:v>
              </c:pt>
              <c:pt idx="56">
                <c:v>30/11/2025</c:v>
              </c:pt>
              <c:pt idx="57">
                <c:v>31/12/2025</c:v>
              </c:pt>
              <c:pt idx="58">
                <c:v>31/01/2026</c:v>
              </c:pt>
              <c:pt idx="59">
                <c:v>28/02/2026</c:v>
              </c:pt>
              <c:pt idx="60">
                <c:v>31/03/2026</c:v>
              </c:pt>
              <c:pt idx="61">
                <c:v>30/04/2026</c:v>
              </c:pt>
              <c:pt idx="62">
                <c:v>31/05/2026</c:v>
              </c:pt>
              <c:pt idx="63">
                <c:v>30/06/2026</c:v>
              </c:pt>
              <c:pt idx="64">
                <c:v>31/07/2026</c:v>
              </c:pt>
              <c:pt idx="65">
                <c:v>31/08/2026</c:v>
              </c:pt>
              <c:pt idx="66">
                <c:v>30/09/2026</c:v>
              </c:pt>
            </c:strLit>
          </c:cat>
          <c:val>
            <c:numLit>
              <c:formatCode>General</c:formatCode>
              <c:ptCount val="67"/>
              <c:pt idx="0">
                <c:v>26286</c:v>
              </c:pt>
              <c:pt idx="1">
                <c:v>20329</c:v>
              </c:pt>
              <c:pt idx="2">
                <c:v>17469</c:v>
              </c:pt>
              <c:pt idx="3">
                <c:v>20931</c:v>
              </c:pt>
              <c:pt idx="4">
                <c:v>25882</c:v>
              </c:pt>
              <c:pt idx="5">
                <c:v>22391</c:v>
              </c:pt>
              <c:pt idx="6">
                <c:v>22335</c:v>
              </c:pt>
              <c:pt idx="7">
                <c:v>19576</c:v>
              </c:pt>
              <c:pt idx="8">
                <c:v>21916</c:v>
              </c:pt>
              <c:pt idx="9">
                <c:v>29010</c:v>
              </c:pt>
              <c:pt idx="10">
                <c:v>24609</c:v>
              </c:pt>
              <c:pt idx="11">
                <c:v>26478</c:v>
              </c:pt>
              <c:pt idx="12">
                <c:v>24903</c:v>
              </c:pt>
              <c:pt idx="13">
                <c:v>22635</c:v>
              </c:pt>
              <c:pt idx="14">
                <c:v>22335</c:v>
              </c:pt>
              <c:pt idx="15">
                <c:v>23105</c:v>
              </c:pt>
              <c:pt idx="16">
                <c:v>22962</c:v>
              </c:pt>
              <c:pt idx="17">
                <c:v>23877</c:v>
              </c:pt>
              <c:pt idx="18">
                <c:v>24010</c:v>
              </c:pt>
              <c:pt idx="19">
                <c:v>19815</c:v>
              </c:pt>
              <c:pt idx="20">
                <c:v>20330</c:v>
              </c:pt>
              <c:pt idx="21">
                <c:v>23015</c:v>
              </c:pt>
              <c:pt idx="22">
                <c:v>24165</c:v>
              </c:pt>
              <c:pt idx="23">
                <c:v>23214</c:v>
              </c:pt>
              <c:pt idx="24">
                <c:v>28170</c:v>
              </c:pt>
              <c:pt idx="25">
                <c:v>24597</c:v>
              </c:pt>
              <c:pt idx="26">
                <c:v>21489</c:v>
              </c:pt>
              <c:pt idx="27">
                <c:v>21018</c:v>
              </c:pt>
              <c:pt idx="28">
                <c:v>19454</c:v>
              </c:pt>
              <c:pt idx="29">
                <c:v>17588</c:v>
              </c:pt>
              <c:pt idx="30">
                <c:v>23194</c:v>
              </c:pt>
              <c:pt idx="31">
                <c:v>22671</c:v>
              </c:pt>
              <c:pt idx="32">
                <c:v>49513</c:v>
              </c:pt>
              <c:pt idx="33">
                <c:v>20498</c:v>
              </c:pt>
              <c:pt idx="34">
                <c:v>25158</c:v>
              </c:pt>
              <c:pt idx="35">
                <c:v>29865</c:v>
              </c:pt>
              <c:pt idx="36">
                <c:v>24763</c:v>
              </c:pt>
              <c:pt idx="37">
                <c:v>22655</c:v>
              </c:pt>
              <c:pt idx="38">
                <c:v>24266</c:v>
              </c:pt>
              <c:pt idx="39">
                <c:v>22269</c:v>
              </c:pt>
              <c:pt idx="40">
                <c:v>19983</c:v>
              </c:pt>
              <c:pt idx="41">
                <c:v>21249</c:v>
              </c:pt>
              <c:pt idx="42">
                <c:v>20835</c:v>
              </c:pt>
              <c:pt idx="43">
                <c:v>20199</c:v>
              </c:pt>
              <c:pt idx="44">
                <c:v>23837</c:v>
              </c:pt>
              <c:pt idx="45">
                <c:v>20029</c:v>
              </c:pt>
              <c:pt idx="46">
                <c:v>22714</c:v>
              </c:pt>
              <c:pt idx="47">
                <c:v>29041</c:v>
              </c:pt>
              <c:pt idx="48">
                <c:v>23815</c:v>
              </c:pt>
              <c:pt idx="49">
                <c:v>25297</c:v>
              </c:pt>
              <c:pt idx="50">
                <c:v>22544</c:v>
              </c:pt>
              <c:pt idx="51">
                <c:v>21765</c:v>
              </c:pt>
              <c:pt idx="52">
                <c:v>24142</c:v>
              </c:pt>
              <c:pt idx="53">
                <c:v>21903</c:v>
              </c:pt>
              <c:pt idx="54">
                <c:v>21667</c:v>
              </c:pt>
              <c:pt idx="55">
                <c:v>20752</c:v>
              </c:pt>
              <c:pt idx="56">
                <c:v>24541</c:v>
              </c:pt>
              <c:pt idx="57">
                <c:v>22742</c:v>
              </c:pt>
              <c:pt idx="58">
                <c:v>26472</c:v>
              </c:pt>
              <c:pt idx="59">
                <c:v>41913</c:v>
              </c:pt>
              <c:pt idx="60">
                <c:v>25654</c:v>
              </c:pt>
              <c:pt idx="61">
                <c:v>24863</c:v>
              </c:pt>
              <c:pt idx="62">
                <c:v>23806</c:v>
              </c:pt>
              <c:pt idx="63">
                <c:v>22478</c:v>
              </c:pt>
              <c:pt idx="64">
                <c:v>23614</c:v>
              </c:pt>
              <c:pt idx="65">
                <c:v>22878</c:v>
              </c:pt>
              <c:pt idx="66">
                <c:v>22349</c:v>
              </c:pt>
            </c:numLit>
          </c:val>
          <c:smooth val="0"/>
          <c:extLst>
            <c:ext xmlns:c16="http://schemas.microsoft.com/office/drawing/2014/chart" uri="{C3380CC4-5D6E-409C-BE32-E72D297353CC}">
              <c16:uniqueId val="{00000001-55B0-4EA7-A27E-F831D0910AB8}"/>
            </c:ext>
          </c:extLst>
        </c:ser>
        <c:dLbls>
          <c:showLegendKey val="0"/>
          <c:showVal val="0"/>
          <c:showCatName val="0"/>
          <c:showSerName val="0"/>
          <c:showPercent val="0"/>
          <c:showBubbleSize val="0"/>
        </c:dLbls>
        <c:smooth val="0"/>
        <c:axId val="1273945135"/>
        <c:axId val="1144206543"/>
      </c:lineChart>
      <c:catAx>
        <c:axId val="1273945135"/>
        <c:scaling>
          <c:orientation val="minMax"/>
        </c:scaling>
        <c:delete val="0"/>
        <c:axPos val="b"/>
        <c:numFmt formatCode="m/d/yyyy" sourceLinked="0"/>
        <c:majorTickMark val="out"/>
        <c:minorTickMark val="none"/>
        <c:tickLblPos val="nextTo"/>
        <c:txPr>
          <a:bodyPr rot="-2700000" vert="horz"/>
          <a:lstStyle/>
          <a:p>
            <a:pPr>
              <a:defRPr sz="800" b="1">
                <a:solidFill>
                  <a:srgbClr val="5A3471"/>
                </a:solidFill>
                <a:latin typeface="Calibri"/>
                <a:ea typeface="Calibri"/>
                <a:cs typeface="Calibri"/>
              </a:defRPr>
            </a:pPr>
            <a:endParaRPr lang="es-ES"/>
          </a:p>
        </c:txPr>
        <c:crossAx val="1144206543"/>
        <c:crosses val="autoZero"/>
        <c:auto val="1"/>
        <c:lblAlgn val="ctr"/>
        <c:lblOffset val="100"/>
        <c:noMultiLvlLbl val="0"/>
      </c:catAx>
      <c:valAx>
        <c:axId val="1144206543"/>
        <c:scaling>
          <c:orientation val="minMax"/>
          <c:min val="0"/>
        </c:scaling>
        <c:delete val="0"/>
        <c:axPos val="l"/>
        <c:numFmt formatCode="#,##0" sourceLinked="0"/>
        <c:majorTickMark val="out"/>
        <c:minorTickMark val="none"/>
        <c:tickLblPos val="nextTo"/>
        <c:txPr>
          <a:bodyPr/>
          <a:lstStyle/>
          <a:p>
            <a:pPr>
              <a:defRPr sz="800">
                <a:solidFill>
                  <a:srgbClr val="5A3471"/>
                </a:solidFill>
                <a:latin typeface="Calibri"/>
                <a:ea typeface="Calibri"/>
                <a:cs typeface="Calibri"/>
              </a:defRPr>
            </a:pPr>
            <a:endParaRPr lang="es-ES"/>
          </a:p>
        </c:txPr>
        <c:crossAx val="1273945135"/>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9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Solicitantes por sexo</a:t>
            </a:r>
          </a:p>
        </c:rich>
      </c:tx>
      <c:overlay val="0"/>
    </c:title>
    <c:autoTitleDeleted val="0"/>
    <c:view3D>
      <c:rotX val="35"/>
      <c:rotY val="25"/>
      <c:rAngAx val="0"/>
      <c:perspective val="24"/>
    </c:view3D>
    <c:floor>
      <c:thickness val="0"/>
    </c:floor>
    <c:sideWall>
      <c:thickness val="0"/>
    </c:sideWall>
    <c:backWall>
      <c:thickness val="0"/>
    </c:backWall>
    <c:plotArea>
      <c:layout/>
      <c:pie3DChart>
        <c:varyColors val="1"/>
        <c:ser>
          <c:idx val="0"/>
          <c:order val="0"/>
          <c:tx>
            <c:v>Solicitantes por sexo</c:v>
          </c:tx>
          <c:explosion val="8"/>
          <c:dPt>
            <c:idx val="0"/>
            <c:bubble3D val="0"/>
            <c:spPr>
              <a:solidFill>
                <a:srgbClr val="AD84C6"/>
              </a:solidFill>
              <a:ln w="9525">
                <a:solidFill>
                  <a:srgbClr val="000000"/>
                </a:solidFill>
              </a:ln>
            </c:spPr>
            <c:extLst>
              <c:ext xmlns:c16="http://schemas.microsoft.com/office/drawing/2014/chart" uri="{C3380CC4-5D6E-409C-BE32-E72D297353CC}">
                <c16:uniqueId val="{00000001-6820-450B-A906-BAD452DB6846}"/>
              </c:ext>
            </c:extLst>
          </c:dPt>
          <c:dPt>
            <c:idx val="1"/>
            <c:bubble3D val="0"/>
            <c:spPr>
              <a:solidFill>
                <a:srgbClr val="8784C6"/>
              </a:solidFill>
              <a:ln w="9525">
                <a:solidFill>
                  <a:srgbClr val="000000"/>
                </a:solidFill>
              </a:ln>
            </c:spPr>
            <c:extLst>
              <c:ext xmlns:c16="http://schemas.microsoft.com/office/drawing/2014/chart" uri="{C3380CC4-5D6E-409C-BE32-E72D297353CC}">
                <c16:uniqueId val="{00000002-6820-450B-A906-BAD452DB6846}"/>
              </c:ext>
            </c:extLst>
          </c:dPt>
          <c:dLbls>
            <c:numFmt formatCode="0.0%" sourceLinked="0"/>
            <c:spPr>
              <a:noFill/>
              <a:ln>
                <a:noFill/>
              </a:ln>
              <a:effectLst/>
            </c:spPr>
            <c:txPr>
              <a:bodyPr wrap="square" lIns="38100" tIns="19050" rIns="38100" bIns="19050" anchor="ctr">
                <a:spAutoFit/>
              </a:bodyPr>
              <a:lstStyle/>
              <a:p>
                <a:pPr>
                  <a:defRPr sz="1000" b="1">
                    <a:solidFill>
                      <a:srgbClr val="5A3471"/>
                    </a:solidFill>
                    <a:latin typeface="Calibri"/>
                    <a:ea typeface="Calibri"/>
                    <a:cs typeface="Calibri"/>
                  </a:defRPr>
                </a:pPr>
                <a:endParaRPr lang="es-ES"/>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Lit>
              <c:ptCount val="2"/>
              <c:pt idx="0">
                <c:v>Mujer</c:v>
              </c:pt>
              <c:pt idx="1">
                <c:v>Hombre</c:v>
              </c:pt>
            </c:strLit>
          </c:cat>
          <c:val>
            <c:numLit>
              <c:formatCode>General</c:formatCode>
              <c:ptCount val="2"/>
              <c:pt idx="0">
                <c:v>0.61667211755417028</c:v>
              </c:pt>
              <c:pt idx="1">
                <c:v>0.38332788244582972</c:v>
              </c:pt>
            </c:numLit>
          </c:val>
          <c:extLst>
            <c:ext xmlns:c16="http://schemas.microsoft.com/office/drawing/2014/chart" uri="{C3380CC4-5D6E-409C-BE32-E72D297353CC}">
              <c16:uniqueId val="{00000000-6820-450B-A906-BAD452DB6846}"/>
            </c:ext>
          </c:extLst>
        </c:ser>
        <c:dLbls>
          <c:showLegendKey val="0"/>
          <c:showVal val="0"/>
          <c:showCatName val="0"/>
          <c:showSerName val="0"/>
          <c:showPercent val="0"/>
          <c:showBubbleSize val="0"/>
          <c:showLeaderLines val="1"/>
        </c:dLbls>
      </c:pie3DChart>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overlay val="0"/>
      <c:txPr>
        <a:bodyPr/>
        <a:lstStyle/>
        <a:p>
          <a:pPr>
            <a:defRPr sz="10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Solicitantes por tramo de edad</a:t>
            </a:r>
          </a:p>
        </c:rich>
      </c:tx>
      <c:overlay val="0"/>
    </c:title>
    <c:autoTitleDeleted val="0"/>
    <c:view3D>
      <c:rotX val="15"/>
      <c:rotY val="20"/>
      <c:rAngAx val="1"/>
    </c:view3D>
    <c:floor>
      <c:thickness val="0"/>
    </c:floor>
    <c:sideWall>
      <c:thickness val="0"/>
    </c:sideWall>
    <c:backWall>
      <c:thickness val="0"/>
    </c:backWall>
    <c:plotArea>
      <c:layout/>
      <c:bar3DChart>
        <c:barDir val="col"/>
        <c:grouping val="clustered"/>
        <c:varyColors val="0"/>
        <c:ser>
          <c:idx val="0"/>
          <c:order val="0"/>
          <c:tx>
            <c:v>Solicitantes por tramo de edad</c:v>
          </c:tx>
          <c:invertIfNegative val="0"/>
          <c:dPt>
            <c:idx val="0"/>
            <c:invertIfNegative val="0"/>
            <c:bubble3D val="0"/>
            <c:spPr>
              <a:solidFill>
                <a:srgbClr val="5A3471"/>
              </a:solidFill>
              <a:ln w="9525">
                <a:solidFill>
                  <a:srgbClr val="000000"/>
                </a:solidFill>
              </a:ln>
            </c:spPr>
            <c:extLst>
              <c:ext xmlns:c16="http://schemas.microsoft.com/office/drawing/2014/chart" uri="{C3380CC4-5D6E-409C-BE32-E72D297353CC}">
                <c16:uniqueId val="{00000001-8641-4126-A700-352C3FDAA8A4}"/>
              </c:ext>
            </c:extLst>
          </c:dPt>
          <c:dPt>
            <c:idx val="1"/>
            <c:invertIfNegative val="0"/>
            <c:bubble3D val="0"/>
            <c:spPr>
              <a:solidFill>
                <a:srgbClr val="74478B"/>
              </a:solidFill>
              <a:ln w="9525">
                <a:solidFill>
                  <a:srgbClr val="000000"/>
                </a:solidFill>
              </a:ln>
            </c:spPr>
            <c:extLst>
              <c:ext xmlns:c16="http://schemas.microsoft.com/office/drawing/2014/chart" uri="{C3380CC4-5D6E-409C-BE32-E72D297353CC}">
                <c16:uniqueId val="{00000002-8641-4126-A700-352C3FDAA8A4}"/>
              </c:ext>
            </c:extLst>
          </c:dPt>
          <c:dPt>
            <c:idx val="2"/>
            <c:invertIfNegative val="0"/>
            <c:bubble3D val="0"/>
            <c:spPr>
              <a:solidFill>
                <a:srgbClr val="8E63A9"/>
              </a:solidFill>
              <a:ln w="9525">
                <a:solidFill>
                  <a:srgbClr val="000000"/>
                </a:solidFill>
              </a:ln>
            </c:spPr>
            <c:extLst>
              <c:ext xmlns:c16="http://schemas.microsoft.com/office/drawing/2014/chart" uri="{C3380CC4-5D6E-409C-BE32-E72D297353CC}">
                <c16:uniqueId val="{00000003-8641-4126-A700-352C3FDAA8A4}"/>
              </c:ext>
            </c:extLst>
          </c:dPt>
          <c:dPt>
            <c:idx val="3"/>
            <c:invertIfNegative val="0"/>
            <c:bubble3D val="0"/>
            <c:spPr>
              <a:solidFill>
                <a:srgbClr val="AD84C6"/>
              </a:solidFill>
              <a:ln w="9525">
                <a:solidFill>
                  <a:srgbClr val="000000"/>
                </a:solidFill>
              </a:ln>
            </c:spPr>
            <c:extLst>
              <c:ext xmlns:c16="http://schemas.microsoft.com/office/drawing/2014/chart" uri="{C3380CC4-5D6E-409C-BE32-E72D297353CC}">
                <c16:uniqueId val="{00000004-8641-4126-A700-352C3FDAA8A4}"/>
              </c:ext>
            </c:extLst>
          </c:dPt>
          <c:dPt>
            <c:idx val="4"/>
            <c:invertIfNegative val="0"/>
            <c:bubble3D val="0"/>
            <c:spPr>
              <a:solidFill>
                <a:srgbClr val="BFA6D2"/>
              </a:solidFill>
              <a:ln w="9525">
                <a:solidFill>
                  <a:srgbClr val="000000"/>
                </a:solidFill>
              </a:ln>
            </c:spPr>
            <c:extLst>
              <c:ext xmlns:c16="http://schemas.microsoft.com/office/drawing/2014/chart" uri="{C3380CC4-5D6E-409C-BE32-E72D297353CC}">
                <c16:uniqueId val="{00000005-8641-4126-A700-352C3FDAA8A4}"/>
              </c:ext>
            </c:extLst>
          </c:dPt>
          <c:dPt>
            <c:idx val="5"/>
            <c:invertIfNegative val="0"/>
            <c:bubble3D val="0"/>
            <c:spPr>
              <a:solidFill>
                <a:srgbClr val="D7C4E5"/>
              </a:solidFill>
              <a:ln w="9525">
                <a:solidFill>
                  <a:srgbClr val="000000"/>
                </a:solidFill>
              </a:ln>
            </c:spPr>
            <c:extLst>
              <c:ext xmlns:c16="http://schemas.microsoft.com/office/drawing/2014/chart" uri="{C3380CC4-5D6E-409C-BE32-E72D297353CC}">
                <c16:uniqueId val="{00000006-8641-4126-A700-352C3FDAA8A4}"/>
              </c:ext>
            </c:extLst>
          </c:dPt>
          <c:dPt>
            <c:idx val="6"/>
            <c:invertIfNegative val="0"/>
            <c:bubble3D val="0"/>
            <c:spPr>
              <a:solidFill>
                <a:srgbClr val="8784C6"/>
              </a:solidFill>
              <a:ln w="9525">
                <a:solidFill>
                  <a:srgbClr val="000000"/>
                </a:solidFill>
              </a:ln>
            </c:spPr>
            <c:extLst>
              <c:ext xmlns:c16="http://schemas.microsoft.com/office/drawing/2014/chart" uri="{C3380CC4-5D6E-409C-BE32-E72D297353CC}">
                <c16:uniqueId val="{00000007-8641-4126-A700-352C3FDAA8A4}"/>
              </c:ext>
            </c:extLst>
          </c:dPt>
          <c:dPt>
            <c:idx val="7"/>
            <c:invertIfNegative val="0"/>
            <c:bubble3D val="0"/>
            <c:spPr>
              <a:solidFill>
                <a:srgbClr val="373472"/>
              </a:solidFill>
              <a:ln w="9525">
                <a:solidFill>
                  <a:srgbClr val="000000"/>
                </a:solidFill>
              </a:ln>
            </c:spPr>
            <c:extLst>
              <c:ext xmlns:c16="http://schemas.microsoft.com/office/drawing/2014/chart" uri="{C3380CC4-5D6E-409C-BE32-E72D297353CC}">
                <c16:uniqueId val="{00000008-8641-4126-A700-352C3FDAA8A4}"/>
              </c:ext>
            </c:extLst>
          </c:dPt>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6687</c:v>
              </c:pt>
              <c:pt idx="1">
                <c:v>169707</c:v>
              </c:pt>
              <c:pt idx="2">
                <c:v>82215</c:v>
              </c:pt>
              <c:pt idx="3">
                <c:v>90389</c:v>
              </c:pt>
              <c:pt idx="4">
                <c:v>105179</c:v>
              </c:pt>
              <c:pt idx="5">
                <c:v>177854</c:v>
              </c:pt>
              <c:pt idx="6">
                <c:v>531309</c:v>
              </c:pt>
              <c:pt idx="7">
                <c:v>1258284</c:v>
              </c:pt>
            </c:numLit>
          </c:val>
          <c:extLst>
            <c:ext xmlns:c16="http://schemas.microsoft.com/office/drawing/2014/chart" uri="{C3380CC4-5D6E-409C-BE32-E72D297353CC}">
              <c16:uniqueId val="{00000000-8641-4126-A700-352C3FDAA8A4}"/>
            </c:ext>
          </c:extLst>
        </c:ser>
        <c:dLbls>
          <c:showLegendKey val="0"/>
          <c:showVal val="0"/>
          <c:showCatName val="0"/>
          <c:showSerName val="0"/>
          <c:showPercent val="0"/>
          <c:showBubbleSize val="0"/>
        </c:dLbls>
        <c:gapWidth val="55"/>
        <c:shape val="cylinder"/>
        <c:axId val="1279637439"/>
        <c:axId val="1144203183"/>
        <c:axId val="0"/>
      </c:bar3DChart>
      <c:catAx>
        <c:axId val="1279637439"/>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203183"/>
        <c:crosses val="autoZero"/>
        <c:auto val="1"/>
        <c:lblAlgn val="ctr"/>
        <c:lblOffset val="100"/>
        <c:noMultiLvlLbl val="0"/>
      </c:catAx>
      <c:valAx>
        <c:axId val="1144203183"/>
        <c:scaling>
          <c:orientation val="minMax"/>
          <c:max val="1600000"/>
          <c:min val="0"/>
        </c:scaling>
        <c:delete val="0"/>
        <c:axPos val="l"/>
        <c:numFmt formatCode="#,##0" sourceLinked="0"/>
        <c:majorTickMark val="out"/>
        <c:minorTickMark val="none"/>
        <c:tickLblPos val="nextTo"/>
        <c:txPr>
          <a:bodyPr/>
          <a:lstStyle/>
          <a:p>
            <a:pPr>
              <a:defRPr sz="900" b="0">
                <a:solidFill>
                  <a:srgbClr val="5A3471"/>
                </a:solidFill>
                <a:latin typeface="Calibri"/>
                <a:ea typeface="Calibri"/>
                <a:cs typeface="Calibri"/>
              </a:defRPr>
            </a:pPr>
            <a:endParaRPr lang="es-ES"/>
          </a:p>
        </c:txPr>
        <c:crossAx val="1279637439"/>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a:solidFill>
                  <a:srgbClr val="5A3471"/>
                </a:solidFill>
                <a:latin typeface="Calibri"/>
                <a:ea typeface="Calibri"/>
                <a:cs typeface="Calibri"/>
              </a:defRPr>
            </a:pPr>
            <a:r>
              <a:rPr lang="es-ES"/>
              <a:t>Resoluciones de grado según el grado de dependencia reconocido y CCAA</a:t>
            </a:r>
          </a:p>
        </c:rich>
      </c:tx>
      <c:overlay val="0"/>
    </c:title>
    <c:autoTitleDeleted val="0"/>
    <c:plotArea>
      <c:layout/>
      <c:barChart>
        <c:barDir val="col"/>
        <c:grouping val="percentStacked"/>
        <c:varyColors val="0"/>
        <c:ser>
          <c:idx val="0"/>
          <c:order val="0"/>
          <c:tx>
            <c:v>GRADO III</c:v>
          </c:tx>
          <c:spPr>
            <a:solidFill>
              <a:srgbClr val="5A3471"/>
            </a:solidFill>
            <a:ln w="9525">
              <a:solidFill>
                <a:srgbClr val="000000"/>
              </a:solidFill>
            </a:ln>
          </c:spPr>
          <c:invertIfNegative val="0"/>
          <c:dPt>
            <c:idx val="19"/>
            <c:invertIfNegative val="0"/>
            <c:bubble3D val="0"/>
            <c:spPr>
              <a:pattFill prst="ltHorz">
                <a:fgClr>
                  <a:srgbClr val="5A3471"/>
                </a:fgClr>
                <a:bgClr>
                  <a:srgbClr val="8E63A9"/>
                </a:bgClr>
              </a:pattFill>
              <a:ln w="9525">
                <a:solidFill>
                  <a:srgbClr val="000000"/>
                </a:solidFill>
              </a:ln>
            </c:spPr>
            <c:extLst>
              <c:ext xmlns:c16="http://schemas.microsoft.com/office/drawing/2014/chart" uri="{C3380CC4-5D6E-409C-BE32-E72D297353CC}">
                <c16:uniqueId val="{00000001-EF55-483A-BEF4-C8752087E663}"/>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19.970611486922991</c:v>
              </c:pt>
              <c:pt idx="1">
                <c:v>25.233567177577552</c:v>
              </c:pt>
              <c:pt idx="2">
                <c:v>16.773706896551719</c:v>
              </c:pt>
              <c:pt idx="3">
                <c:v>17.991282020660421</c:v>
              </c:pt>
              <c:pt idx="4">
                <c:v>30.238859895624248</c:v>
              </c:pt>
              <c:pt idx="5">
                <c:v>20.622263914946839</c:v>
              </c:pt>
              <c:pt idx="6">
                <c:v>21.765225623224989</c:v>
              </c:pt>
              <c:pt idx="7">
                <c:v>25.183995327102799</c:v>
              </c:pt>
              <c:pt idx="8">
                <c:v>12.47074791160013</c:v>
              </c:pt>
              <c:pt idx="9">
                <c:v>22.48719583327912</c:v>
              </c:pt>
              <c:pt idx="10">
                <c:v>22.354279504898379</c:v>
              </c:pt>
              <c:pt idx="11">
                <c:v>26.124624809445809</c:v>
              </c:pt>
              <c:pt idx="12">
                <c:v>25.157031796416849</c:v>
              </c:pt>
              <c:pt idx="13">
                <c:v>22.185699099199908</c:v>
              </c:pt>
              <c:pt idx="14">
                <c:v>12.822308262624601</c:v>
              </c:pt>
              <c:pt idx="15">
                <c:v>15.767984551940829</c:v>
              </c:pt>
              <c:pt idx="16">
                <c:v>14.22899173338541</c:v>
              </c:pt>
              <c:pt idx="17">
                <c:v>17.462211614956239</c:v>
              </c:pt>
              <c:pt idx="18">
                <c:v>27.302533532041728</c:v>
              </c:pt>
              <c:pt idx="19">
                <c:v>20.413735288879149</c:v>
              </c:pt>
            </c:numLit>
          </c:val>
          <c:extLst>
            <c:ext xmlns:c16="http://schemas.microsoft.com/office/drawing/2014/chart" uri="{C3380CC4-5D6E-409C-BE32-E72D297353CC}">
              <c16:uniqueId val="{00000000-EF55-483A-BEF4-C8752087E663}"/>
            </c:ext>
          </c:extLst>
        </c:ser>
        <c:ser>
          <c:idx val="1"/>
          <c:order val="1"/>
          <c:tx>
            <c:v>GRADO II</c:v>
          </c:tx>
          <c:spPr>
            <a:solidFill>
              <a:srgbClr val="8E63A9"/>
            </a:solidFill>
            <a:ln w="9525">
              <a:solidFill>
                <a:srgbClr val="000000"/>
              </a:solidFill>
            </a:ln>
          </c:spPr>
          <c:invertIfNegative val="0"/>
          <c:dPt>
            <c:idx val="19"/>
            <c:invertIfNegative val="0"/>
            <c:bubble3D val="0"/>
            <c:spPr>
              <a:pattFill prst="ltHorz">
                <a:fgClr>
                  <a:srgbClr val="8E63A9"/>
                </a:fgClr>
                <a:bgClr>
                  <a:srgbClr val="A983C0"/>
                </a:bgClr>
              </a:pattFill>
              <a:ln w="9525">
                <a:solidFill>
                  <a:srgbClr val="000000"/>
                </a:solidFill>
              </a:ln>
            </c:spPr>
            <c:extLst>
              <c:ext xmlns:c16="http://schemas.microsoft.com/office/drawing/2014/chart" uri="{C3380CC4-5D6E-409C-BE32-E72D297353CC}">
                <c16:uniqueId val="{00000003-EF55-483A-BEF4-C8752087E663}"/>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34.110603296681639</c:v>
              </c:pt>
              <c:pt idx="1">
                <c:v>30.756059447418291</c:v>
              </c:pt>
              <c:pt idx="2">
                <c:v>26.2176724137931</c:v>
              </c:pt>
              <c:pt idx="3">
                <c:v>24.850221930295969</c:v>
              </c:pt>
              <c:pt idx="4">
                <c:v>32.257237164904772</c:v>
              </c:pt>
              <c:pt idx="5">
                <c:v>35.338492808005</c:v>
              </c:pt>
              <c:pt idx="6">
                <c:v>26.997159987377721</c:v>
              </c:pt>
              <c:pt idx="7">
                <c:v>27.22254672897196</c:v>
              </c:pt>
              <c:pt idx="8">
                <c:v>27.47100149007542</c:v>
              </c:pt>
              <c:pt idx="9">
                <c:v>32.39963745018192</c:v>
              </c:pt>
              <c:pt idx="10">
                <c:v>24.120074027539609</c:v>
              </c:pt>
              <c:pt idx="11">
                <c:v>31.444992567202899</c:v>
              </c:pt>
              <c:pt idx="12">
                <c:v>31.07481035132081</c:v>
              </c:pt>
              <c:pt idx="13">
                <c:v>30.109662619593799</c:v>
              </c:pt>
              <c:pt idx="14">
                <c:v>27.040942417003048</c:v>
              </c:pt>
              <c:pt idx="15">
                <c:v>22.56496694377168</c:v>
              </c:pt>
              <c:pt idx="16">
                <c:v>29.97461433313806</c:v>
              </c:pt>
              <c:pt idx="17">
                <c:v>24.582338902147971</c:v>
              </c:pt>
              <c:pt idx="18">
                <c:v>30.193740685543961</c:v>
              </c:pt>
              <c:pt idx="19">
                <c:v>29.876805066516869</c:v>
              </c:pt>
            </c:numLit>
          </c:val>
          <c:extLst>
            <c:ext xmlns:c16="http://schemas.microsoft.com/office/drawing/2014/chart" uri="{C3380CC4-5D6E-409C-BE32-E72D297353CC}">
              <c16:uniqueId val="{00000002-EF55-483A-BEF4-C8752087E663}"/>
            </c:ext>
          </c:extLst>
        </c:ser>
        <c:ser>
          <c:idx val="2"/>
          <c:order val="2"/>
          <c:tx>
            <c:v>GRADO I</c:v>
          </c:tx>
          <c:spPr>
            <a:solidFill>
              <a:srgbClr val="BFA6D2"/>
            </a:solidFill>
            <a:ln w="9525">
              <a:solidFill>
                <a:srgbClr val="000000"/>
              </a:solidFill>
            </a:ln>
          </c:spPr>
          <c:invertIfNegative val="0"/>
          <c:dPt>
            <c:idx val="19"/>
            <c:invertIfNegative val="0"/>
            <c:bubble3D val="0"/>
            <c:spPr>
              <a:pattFill prst="ltHorz">
                <a:fgClr>
                  <a:srgbClr val="BFA6D2"/>
                </a:fgClr>
                <a:bgClr>
                  <a:srgbClr val="D7C4E5"/>
                </a:bgClr>
              </a:pattFill>
              <a:ln w="9525">
                <a:solidFill>
                  <a:srgbClr val="000000"/>
                </a:solidFill>
              </a:ln>
            </c:spPr>
            <c:extLst>
              <c:ext xmlns:c16="http://schemas.microsoft.com/office/drawing/2014/chart" uri="{C3380CC4-5D6E-409C-BE32-E72D297353CC}">
                <c16:uniqueId val="{00000005-EF55-483A-BEF4-C8752087E663}"/>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27.67513210596508</c:v>
              </c:pt>
              <c:pt idx="1">
                <c:v>30.945573029224992</c:v>
              </c:pt>
              <c:pt idx="2">
                <c:v>38.752155172413786</c:v>
              </c:pt>
              <c:pt idx="3">
                <c:v>36.599589976314171</c:v>
              </c:pt>
              <c:pt idx="4">
                <c:v>26.861144564878</c:v>
              </c:pt>
              <c:pt idx="5">
                <c:v>26.223420888055031</c:v>
              </c:pt>
              <c:pt idx="6">
                <c:v>33.136005048911329</c:v>
              </c:pt>
              <c:pt idx="7">
                <c:v>31.619937694704049</c:v>
              </c:pt>
              <c:pt idx="8">
                <c:v>36.068760822367068</c:v>
              </c:pt>
              <c:pt idx="9">
                <c:v>31.14372324785657</c:v>
              </c:pt>
              <c:pt idx="10">
                <c:v>25.931711292595551</c:v>
              </c:pt>
              <c:pt idx="11">
                <c:v>36.849630253851323</c:v>
              </c:pt>
              <c:pt idx="12">
                <c:v>25.291534405767479</c:v>
              </c:pt>
              <c:pt idx="13">
                <c:v>31.862306272030441</c:v>
              </c:pt>
              <c:pt idx="14">
                <c:v>33.231732432655079</c:v>
              </c:pt>
              <c:pt idx="15">
                <c:v>33.694442626170058</c:v>
              </c:pt>
              <c:pt idx="16">
                <c:v>25.457267460782401</c:v>
              </c:pt>
              <c:pt idx="17">
                <c:v>27.287191726332541</c:v>
              </c:pt>
              <c:pt idx="18">
                <c:v>21.31147540983606</c:v>
              </c:pt>
              <c:pt idx="19">
                <c:v>31.042819808464291</c:v>
              </c:pt>
            </c:numLit>
          </c:val>
          <c:extLst>
            <c:ext xmlns:c16="http://schemas.microsoft.com/office/drawing/2014/chart" uri="{C3380CC4-5D6E-409C-BE32-E72D297353CC}">
              <c16:uniqueId val="{00000004-EF55-483A-BEF4-C8752087E663}"/>
            </c:ext>
          </c:extLst>
        </c:ser>
        <c:ser>
          <c:idx val="3"/>
          <c:order val="3"/>
          <c:tx>
            <c:v>SIN GRADO</c:v>
          </c:tx>
          <c:spPr>
            <a:solidFill>
              <a:srgbClr val="DECEE8"/>
            </a:solidFill>
            <a:ln w="9525">
              <a:solidFill>
                <a:srgbClr val="000000"/>
              </a:solidFill>
            </a:ln>
          </c:spPr>
          <c:invertIfNegative val="0"/>
          <c:dPt>
            <c:idx val="19"/>
            <c:invertIfNegative val="0"/>
            <c:bubble3D val="0"/>
            <c:spPr>
              <a:pattFill prst="ltHorz">
                <a:fgClr>
                  <a:srgbClr val="DECEE8"/>
                </a:fgClr>
                <a:bgClr>
                  <a:srgbClr val="EFE5F4"/>
                </a:bgClr>
              </a:pattFill>
              <a:ln w="9525">
                <a:solidFill>
                  <a:srgbClr val="000000"/>
                </a:solidFill>
              </a:ln>
            </c:spPr>
            <c:extLst>
              <c:ext xmlns:c16="http://schemas.microsoft.com/office/drawing/2014/chart" uri="{C3380CC4-5D6E-409C-BE32-E72D297353CC}">
                <c16:uniqueId val="{00000007-EF55-483A-BEF4-C8752087E663}"/>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18.243653110430291</c:v>
              </c:pt>
              <c:pt idx="1">
                <c:v>13.064800345779171</c:v>
              </c:pt>
              <c:pt idx="2">
                <c:v>18.256465517241381</c:v>
              </c:pt>
              <c:pt idx="3">
                <c:v>20.558906072729439</c:v>
              </c:pt>
              <c:pt idx="4">
                <c:v>10.642758374592979</c:v>
              </c:pt>
              <c:pt idx="5">
                <c:v>17.815822388993119</c:v>
              </c:pt>
              <c:pt idx="6">
                <c:v>18.101609340485961</c:v>
              </c:pt>
              <c:pt idx="7">
                <c:v>15.973520249221179</c:v>
              </c:pt>
              <c:pt idx="8">
                <c:v>23.989489775957381</c:v>
              </c:pt>
              <c:pt idx="9">
                <c:v>13.969443468682369</c:v>
              </c:pt>
              <c:pt idx="10">
                <c:v>27.593935174966472</c:v>
              </c:pt>
              <c:pt idx="11">
                <c:v>5.580752369499967</c:v>
              </c:pt>
              <c:pt idx="12">
                <c:v>18.476623446494859</c:v>
              </c:pt>
              <c:pt idx="13">
                <c:v>15.84233200917585</c:v>
              </c:pt>
              <c:pt idx="14">
                <c:v>26.905016887717281</c:v>
              </c:pt>
              <c:pt idx="15">
                <c:v>27.972605878117431</c:v>
              </c:pt>
              <c:pt idx="16">
                <c:v>30.339126472694129</c:v>
              </c:pt>
              <c:pt idx="17">
                <c:v>30.668257756563239</c:v>
              </c:pt>
              <c:pt idx="18">
                <c:v>21.19225037257824</c:v>
              </c:pt>
              <c:pt idx="19">
                <c:v>18.666639836139691</c:v>
              </c:pt>
            </c:numLit>
          </c:val>
          <c:extLst>
            <c:ext xmlns:c16="http://schemas.microsoft.com/office/drawing/2014/chart" uri="{C3380CC4-5D6E-409C-BE32-E72D297353CC}">
              <c16:uniqueId val="{00000006-EF55-483A-BEF4-C8752087E663}"/>
            </c:ext>
          </c:extLst>
        </c:ser>
        <c:dLbls>
          <c:showLegendKey val="0"/>
          <c:showVal val="0"/>
          <c:showCatName val="0"/>
          <c:showSerName val="0"/>
          <c:showPercent val="0"/>
          <c:showBubbleSize val="0"/>
        </c:dLbls>
        <c:gapWidth val="40"/>
        <c:overlap val="100"/>
        <c:axId val="1283236655"/>
        <c:axId val="1144239183"/>
      </c:barChart>
      <c:catAx>
        <c:axId val="1283236655"/>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239183"/>
        <c:crosses val="autoZero"/>
        <c:auto val="1"/>
        <c:lblAlgn val="ctr"/>
        <c:lblOffset val="100"/>
        <c:noMultiLvlLbl val="0"/>
      </c:catAx>
      <c:valAx>
        <c:axId val="1144239183"/>
        <c:scaling>
          <c:orientation val="minMax"/>
          <c:max val="1"/>
          <c:min val="0"/>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83236655"/>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1000">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a:solidFill>
                  <a:srgbClr val="5A3471"/>
                </a:solidFill>
                <a:latin typeface="Calibri"/>
                <a:ea typeface="Calibri"/>
                <a:cs typeface="Calibri"/>
              </a:defRPr>
            </a:pPr>
            <a:r>
              <a:rPr lang="es-ES"/>
              <a:t>Beneficiarios con derecho por grado y CCAA</a:t>
            </a:r>
          </a:p>
        </c:rich>
      </c:tx>
      <c:overlay val="0"/>
    </c:title>
    <c:autoTitleDeleted val="0"/>
    <c:plotArea>
      <c:layout/>
      <c:barChart>
        <c:barDir val="col"/>
        <c:grouping val="percentStacked"/>
        <c:varyColors val="0"/>
        <c:ser>
          <c:idx val="0"/>
          <c:order val="0"/>
          <c:tx>
            <c:v>GRADO III</c:v>
          </c:tx>
          <c:spPr>
            <a:solidFill>
              <a:srgbClr val="5A3471"/>
            </a:solidFill>
            <a:ln w="9525">
              <a:solidFill>
                <a:srgbClr val="000000"/>
              </a:solidFill>
            </a:ln>
          </c:spPr>
          <c:invertIfNegative val="0"/>
          <c:dPt>
            <c:idx val="19"/>
            <c:invertIfNegative val="0"/>
            <c:bubble3D val="0"/>
            <c:spPr>
              <a:pattFill prst="ltHorz">
                <a:fgClr>
                  <a:srgbClr val="5A3471"/>
                </a:fgClr>
                <a:bgClr>
                  <a:srgbClr val="8E63A9"/>
                </a:bgClr>
              </a:pattFill>
              <a:ln w="9525">
                <a:solidFill>
                  <a:srgbClr val="000000"/>
                </a:solidFill>
              </a:ln>
            </c:spPr>
            <c:extLst>
              <c:ext xmlns:c16="http://schemas.microsoft.com/office/drawing/2014/chart" uri="{C3380CC4-5D6E-409C-BE32-E72D297353CC}">
                <c16:uniqueId val="{00000001-B8FD-4ABA-A0D6-A91FAB1B7CC9}"/>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24.426986095523301</c:v>
              </c:pt>
              <c:pt idx="1">
                <c:v>29.025719476049332</c:v>
              </c:pt>
              <c:pt idx="2">
                <c:v>20.519918795644493</c:v>
              </c:pt>
              <c:pt idx="3">
                <c:v>22.647324113048708</c:v>
              </c:pt>
              <c:pt idx="4">
                <c:v>33.840413318025256</c:v>
              </c:pt>
              <c:pt idx="5">
                <c:v>25.092742319033579</c:v>
              </c:pt>
              <c:pt idx="6">
                <c:v>26.575889279329264</c:v>
              </c:pt>
              <c:pt idx="7">
                <c:v>29.971498748725555</c:v>
              </c:pt>
              <c:pt idx="8">
                <c:v>16.406609921236324</c:v>
              </c:pt>
              <c:pt idx="9">
                <c:v>26.138614859585534</c:v>
              </c:pt>
              <c:pt idx="10">
                <c:v>30.873490444366279</c:v>
              </c:pt>
              <c:pt idx="11">
                <c:v>27.668749185210441</c:v>
              </c:pt>
              <c:pt idx="12">
                <c:v>30.858672518189767</c:v>
              </c:pt>
              <c:pt idx="13">
                <c:v>26.362064953628295</c:v>
              </c:pt>
              <c:pt idx="14">
                <c:v>17.541981291558663</c:v>
              </c:pt>
              <c:pt idx="15">
                <c:v>21.891649342830206</c:v>
              </c:pt>
              <c:pt idx="16">
                <c:v>20.426088581573538</c:v>
              </c:pt>
              <c:pt idx="17">
                <c:v>25.186460126219163</c:v>
              </c:pt>
              <c:pt idx="18">
                <c:v>34.644478063540092</c:v>
              </c:pt>
              <c:pt idx="19">
                <c:v>25.098846583679929</c:v>
              </c:pt>
            </c:numLit>
          </c:val>
          <c:extLst>
            <c:ext xmlns:c16="http://schemas.microsoft.com/office/drawing/2014/chart" uri="{C3380CC4-5D6E-409C-BE32-E72D297353CC}">
              <c16:uniqueId val="{00000000-B8FD-4ABA-A0D6-A91FAB1B7CC9}"/>
            </c:ext>
          </c:extLst>
        </c:ser>
        <c:ser>
          <c:idx val="1"/>
          <c:order val="1"/>
          <c:tx>
            <c:v>GRADO II</c:v>
          </c:tx>
          <c:spPr>
            <a:solidFill>
              <a:srgbClr val="8E63A9"/>
            </a:solidFill>
            <a:ln w="9525">
              <a:solidFill>
                <a:srgbClr val="000000"/>
              </a:solidFill>
            </a:ln>
          </c:spPr>
          <c:invertIfNegative val="0"/>
          <c:dPt>
            <c:idx val="19"/>
            <c:invertIfNegative val="0"/>
            <c:bubble3D val="0"/>
            <c:spPr>
              <a:pattFill prst="ltHorz">
                <a:fgClr>
                  <a:srgbClr val="8E63A9"/>
                </a:fgClr>
                <a:bgClr>
                  <a:srgbClr val="A983C0"/>
                </a:bgClr>
              </a:pattFill>
              <a:ln w="9525">
                <a:solidFill>
                  <a:srgbClr val="000000"/>
                </a:solidFill>
              </a:ln>
            </c:spPr>
            <c:extLst>
              <c:ext xmlns:c16="http://schemas.microsoft.com/office/drawing/2014/chart" uri="{C3380CC4-5D6E-409C-BE32-E72D297353CC}">
                <c16:uniqueId val="{00000003-B8FD-4ABA-A0D6-A91FAB1B7CC9}"/>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41.722269394883391</c:v>
              </c:pt>
              <c:pt idx="1">
                <c:v>35.378143225929819</c:v>
              </c:pt>
              <c:pt idx="2">
                <c:v>32.073083919955707</c:v>
              </c:pt>
              <c:pt idx="3">
                <c:v>31.281318901583482</c:v>
              </c:pt>
              <c:pt idx="4">
                <c:v>36.099186342534814</c:v>
              </c:pt>
              <c:pt idx="5">
                <c:v>42.999143917055079</c:v>
              </c:pt>
              <c:pt idx="6">
                <c:v>32.964213057148143</c:v>
              </c:pt>
              <c:pt idx="7">
                <c:v>32.397580869404024</c:v>
              </c:pt>
              <c:pt idx="8">
                <c:v>36.141056557973435</c:v>
              </c:pt>
              <c:pt idx="9">
                <c:v>37.660615898012374</c:v>
              </c:pt>
              <c:pt idx="10">
                <c:v>33.312228866221126</c:v>
              </c:pt>
              <c:pt idx="11">
                <c:v>33.303583068422263</c:v>
              </c:pt>
              <c:pt idx="12">
                <c:v>38.117668410024585</c:v>
              </c:pt>
              <c:pt idx="13">
                <c:v>35.77768174716617</c:v>
              </c:pt>
              <c:pt idx="14">
                <c:v>36.994252225853714</c:v>
              </c:pt>
              <c:pt idx="15">
                <c:v>31.328312260732261</c:v>
              </c:pt>
              <c:pt idx="16">
                <c:v>43.029340310222388</c:v>
              </c:pt>
              <c:pt idx="17">
                <c:v>35.456110154905332</c:v>
              </c:pt>
              <c:pt idx="18">
                <c:v>38.313161875945539</c:v>
              </c:pt>
              <c:pt idx="19">
                <c:v>36.733764603263424</c:v>
              </c:pt>
            </c:numLit>
          </c:val>
          <c:extLst>
            <c:ext xmlns:c16="http://schemas.microsoft.com/office/drawing/2014/chart" uri="{C3380CC4-5D6E-409C-BE32-E72D297353CC}">
              <c16:uniqueId val="{00000002-B8FD-4ABA-A0D6-A91FAB1B7CC9}"/>
            </c:ext>
          </c:extLst>
        </c:ser>
        <c:ser>
          <c:idx val="2"/>
          <c:order val="2"/>
          <c:tx>
            <c:v>GRADO I</c:v>
          </c:tx>
          <c:spPr>
            <a:solidFill>
              <a:srgbClr val="DECEE8"/>
            </a:solidFill>
            <a:ln w="9525">
              <a:solidFill>
                <a:srgbClr val="000000"/>
              </a:solidFill>
            </a:ln>
          </c:spPr>
          <c:invertIfNegative val="0"/>
          <c:dPt>
            <c:idx val="19"/>
            <c:invertIfNegative val="0"/>
            <c:bubble3D val="0"/>
            <c:spPr>
              <a:pattFill prst="ltHorz">
                <a:fgClr>
                  <a:srgbClr val="DECEE8"/>
                </a:fgClr>
                <a:bgClr>
                  <a:srgbClr val="EFE5F4"/>
                </a:bgClr>
              </a:pattFill>
              <a:ln w="9525">
                <a:solidFill>
                  <a:srgbClr val="000000"/>
                </a:solidFill>
              </a:ln>
            </c:spPr>
            <c:extLst>
              <c:ext xmlns:c16="http://schemas.microsoft.com/office/drawing/2014/chart" uri="{C3380CC4-5D6E-409C-BE32-E72D297353CC}">
                <c16:uniqueId val="{00000005-B8FD-4ABA-A0D6-A91FAB1B7CC9}"/>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33.850744509593312</c:v>
              </c:pt>
              <c:pt idx="1">
                <c:v>35.596137298020842</c:v>
              </c:pt>
              <c:pt idx="2">
                <c:v>47.4069972843998</c:v>
              </c:pt>
              <c:pt idx="3">
                <c:v>46.071356985367814</c:v>
              </c:pt>
              <c:pt idx="4">
                <c:v>30.060400339439923</c:v>
              </c:pt>
              <c:pt idx="5">
                <c:v>31.908113763911349</c:v>
              </c:pt>
              <c:pt idx="6">
                <c:v>40.45989766352259</c:v>
              </c:pt>
              <c:pt idx="7">
                <c:v>37.630920381870425</c:v>
              </c:pt>
              <c:pt idx="8">
                <c:v>47.452333520790241</c:v>
              </c:pt>
              <c:pt idx="9">
                <c:v>36.200769242402089</c:v>
              </c:pt>
              <c:pt idx="10">
                <c:v>35.814280689412591</c:v>
              </c:pt>
              <c:pt idx="11">
                <c:v>39.027667746367293</c:v>
              </c:pt>
              <c:pt idx="12">
                <c:v>31.023659071785648</c:v>
              </c:pt>
              <c:pt idx="13">
                <c:v>37.860253299205532</c:v>
              </c:pt>
              <c:pt idx="14">
                <c:v>45.463766482587623</c:v>
              </c:pt>
              <c:pt idx="15">
                <c:v>46.78003839643754</c:v>
              </c:pt>
              <c:pt idx="16">
                <c:v>36.544571108204075</c:v>
              </c:pt>
              <c:pt idx="17">
                <c:v>39.357429718875501</c:v>
              </c:pt>
              <c:pt idx="18">
                <c:v>27.042360060514369</c:v>
              </c:pt>
              <c:pt idx="19">
                <c:v>38.167388813056647</c:v>
              </c:pt>
            </c:numLit>
          </c:val>
          <c:extLst>
            <c:ext xmlns:c16="http://schemas.microsoft.com/office/drawing/2014/chart" uri="{C3380CC4-5D6E-409C-BE32-E72D297353CC}">
              <c16:uniqueId val="{00000004-B8FD-4ABA-A0D6-A91FAB1B7CC9}"/>
            </c:ext>
          </c:extLst>
        </c:ser>
        <c:dLbls>
          <c:showLegendKey val="0"/>
          <c:showVal val="0"/>
          <c:showCatName val="0"/>
          <c:showSerName val="0"/>
          <c:showPercent val="0"/>
          <c:showBubbleSize val="0"/>
        </c:dLbls>
        <c:gapWidth val="40"/>
        <c:overlap val="100"/>
        <c:axId val="1283227839"/>
        <c:axId val="1144265583"/>
      </c:barChart>
      <c:catAx>
        <c:axId val="1283227839"/>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265583"/>
        <c:crosses val="autoZero"/>
        <c:auto val="1"/>
        <c:lblAlgn val="ctr"/>
        <c:lblOffset val="100"/>
        <c:noMultiLvlLbl val="0"/>
      </c:catAx>
      <c:valAx>
        <c:axId val="1144265583"/>
        <c:scaling>
          <c:orientation val="minMax"/>
          <c:max val="1"/>
          <c:min val="0"/>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83227839"/>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1000">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resoluciones de grado sobre la población potencialmente dependiente</a:t>
            </a:r>
          </a:p>
        </c:rich>
      </c:tx>
      <c:overlay val="0"/>
    </c:title>
    <c:autoTitleDeleted val="0"/>
    <c:plotArea>
      <c:layout/>
      <c:barChart>
        <c:barDir val="col"/>
        <c:grouping val="clustered"/>
        <c:varyColors val="0"/>
        <c:ser>
          <c:idx val="0"/>
          <c:order val="0"/>
          <c:tx>
            <c:v>Porcentaje de resoluciones de grado sobre la población potencialmente dependiente</c:v>
          </c:tx>
          <c:spPr>
            <a:solidFill>
              <a:srgbClr val="DECEE8"/>
            </a:solidFill>
            <a:ln w="12700">
              <a:solidFill>
                <a:srgbClr val="000000"/>
              </a:solidFill>
            </a:ln>
          </c:spPr>
          <c:invertIfNegative val="0"/>
          <c:dPt>
            <c:idx val="7"/>
            <c:invertIfNegative val="0"/>
            <c:bubble3D val="0"/>
            <c:spPr>
              <a:solidFill>
                <a:srgbClr val="5A3471"/>
              </a:solidFill>
              <a:ln w="12700">
                <a:solidFill>
                  <a:srgbClr val="000000"/>
                </a:solidFill>
              </a:ln>
            </c:spPr>
            <c:extLst>
              <c:ext xmlns:c16="http://schemas.microsoft.com/office/drawing/2014/chart" uri="{C3380CC4-5D6E-409C-BE32-E72D297353CC}">
                <c16:uniqueId val="{00000001-8F3B-4668-A24E-2C2E696DF8D4}"/>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Balears, Illes</c:v>
              </c:pt>
              <c:pt idx="2">
                <c:v>Extremadura</c:v>
              </c:pt>
              <c:pt idx="3">
                <c:v>Castilla y León</c:v>
              </c:pt>
              <c:pt idx="4">
                <c:v>Cataluña</c:v>
              </c:pt>
              <c:pt idx="5">
                <c:v>País Vasco</c:v>
              </c:pt>
              <c:pt idx="6">
                <c:v>Murcia, Región de</c:v>
              </c:pt>
              <c:pt idx="7">
                <c:v>Total Nacional</c:v>
              </c:pt>
              <c:pt idx="8">
                <c:v>Castilla - La Mancha</c:v>
              </c:pt>
              <c:pt idx="9">
                <c:v>Rioja, La</c:v>
              </c:pt>
              <c:pt idx="10">
                <c:v>Madrid, Comunidad de</c:v>
              </c:pt>
              <c:pt idx="11">
                <c:v>Comunitat Valenciana</c:v>
              </c:pt>
              <c:pt idx="12">
                <c:v>Canarias</c:v>
              </c:pt>
              <c:pt idx="13">
                <c:v>Aragón</c:v>
              </c:pt>
              <c:pt idx="14">
                <c:v>Melilla</c:v>
              </c:pt>
              <c:pt idx="15">
                <c:v>Navarra, Comunidad Foral de</c:v>
              </c:pt>
              <c:pt idx="16">
                <c:v>Cantabria</c:v>
              </c:pt>
              <c:pt idx="17">
                <c:v>Ceuta</c:v>
              </c:pt>
              <c:pt idx="18">
                <c:v>Asturias, Principado de</c:v>
              </c:pt>
              <c:pt idx="19">
                <c:v>Galicia</c:v>
              </c:pt>
            </c:strLit>
          </c:cat>
          <c:val>
            <c:numLit>
              <c:formatCode>General</c:formatCode>
              <c:ptCount val="20"/>
              <c:pt idx="0">
                <c:v>41.642591640129417</c:v>
              </c:pt>
              <c:pt idx="1">
                <c:v>39.303595456394532</c:v>
              </c:pt>
              <c:pt idx="2">
                <c:v>37.474390135270987</c:v>
              </c:pt>
              <c:pt idx="3">
                <c:v>36.963941202955247</c:v>
              </c:pt>
              <c:pt idx="4">
                <c:v>36.542409079275991</c:v>
              </c:pt>
              <c:pt idx="5">
                <c:v>35.235980971601563</c:v>
              </c:pt>
              <c:pt idx="6">
                <c:v>34.930887734710531</c:v>
              </c:pt>
              <c:pt idx="7">
                <c:v>34.485035432217543</c:v>
              </c:pt>
              <c:pt idx="8">
                <c:v>34.13713343790711</c:v>
              </c:pt>
              <c:pt idx="9">
                <c:v>33.99420264200208</c:v>
              </c:pt>
              <c:pt idx="10">
                <c:v>33.754308784187941</c:v>
              </c:pt>
              <c:pt idx="11">
                <c:v>33.326058868247387</c:v>
              </c:pt>
              <c:pt idx="12">
                <c:v>33.129405506051327</c:v>
              </c:pt>
              <c:pt idx="13">
                <c:v>31.460967981506471</c:v>
              </c:pt>
              <c:pt idx="14">
                <c:v>28.687473279179141</c:v>
              </c:pt>
              <c:pt idx="15">
                <c:v>28.120692650721029</c:v>
              </c:pt>
              <c:pt idx="16">
                <c:v>24.526420737786641</c:v>
              </c:pt>
              <c:pt idx="17">
                <c:v>24.217320104036219</c:v>
              </c:pt>
              <c:pt idx="18">
                <c:v>24.167421898600999</c:v>
              </c:pt>
              <c:pt idx="19">
                <c:v>21.44901105016136</c:v>
              </c:pt>
            </c:numLit>
          </c:val>
          <c:extLst>
            <c:ext xmlns:c16="http://schemas.microsoft.com/office/drawing/2014/chart" uri="{C3380CC4-5D6E-409C-BE32-E72D297353CC}">
              <c16:uniqueId val="{00000000-8F3B-4668-A24E-2C2E696DF8D4}"/>
            </c:ext>
          </c:extLst>
        </c:ser>
        <c:dLbls>
          <c:showLegendKey val="0"/>
          <c:showVal val="0"/>
          <c:showCatName val="0"/>
          <c:showSerName val="0"/>
          <c:showPercent val="0"/>
          <c:showBubbleSize val="0"/>
        </c:dLbls>
        <c:gapWidth val="40"/>
        <c:axId val="1272955519"/>
        <c:axId val="1144241583"/>
      </c:barChart>
      <c:catAx>
        <c:axId val="1272955519"/>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241583"/>
        <c:crosses val="autoZero"/>
        <c:auto val="1"/>
        <c:lblAlgn val="ctr"/>
        <c:lblOffset val="100"/>
        <c:noMultiLvlLbl val="0"/>
      </c:catAx>
      <c:valAx>
        <c:axId val="1144241583"/>
        <c:scaling>
          <c:orientation val="minMax"/>
          <c:max val="50"/>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72955519"/>
        <c:crosses val="autoZero"/>
        <c:crossBetween val="between"/>
        <c:majorUnit val="5"/>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resoluciones registradas sobre la población</a:t>
            </a:r>
          </a:p>
        </c:rich>
      </c:tx>
      <c:overlay val="0"/>
    </c:title>
    <c:autoTitleDeleted val="0"/>
    <c:plotArea>
      <c:layout/>
      <c:barChart>
        <c:barDir val="col"/>
        <c:grouping val="clustered"/>
        <c:varyColors val="0"/>
        <c:ser>
          <c:idx val="0"/>
          <c:order val="0"/>
          <c:tx>
            <c:v>Porcentaje de resoluciones registradas sobre la población</c:v>
          </c:tx>
          <c:spPr>
            <a:solidFill>
              <a:srgbClr val="DECEE8"/>
            </a:solidFill>
            <a:ln w="12700">
              <a:solidFill>
                <a:srgbClr val="000000"/>
              </a:solidFill>
            </a:ln>
          </c:spPr>
          <c:invertIfNegative val="0"/>
          <c:dPt>
            <c:idx val="6"/>
            <c:invertIfNegative val="0"/>
            <c:bubble3D val="0"/>
            <c:spPr>
              <a:solidFill>
                <a:srgbClr val="5A3471"/>
              </a:solidFill>
              <a:ln w="12700">
                <a:solidFill>
                  <a:srgbClr val="000000"/>
                </a:solidFill>
              </a:ln>
            </c:spPr>
            <c:extLst>
              <c:ext xmlns:c16="http://schemas.microsoft.com/office/drawing/2014/chart" uri="{C3380CC4-5D6E-409C-BE32-E72D297353CC}">
                <c16:uniqueId val="{00000001-0579-47C9-B03C-99487237A48A}"/>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Castilla y León</c:v>
              </c:pt>
              <c:pt idx="1">
                <c:v>Extremadura</c:v>
              </c:pt>
              <c:pt idx="2">
                <c:v>País Vasco</c:v>
              </c:pt>
              <c:pt idx="3">
                <c:v>Andalucía</c:v>
              </c:pt>
              <c:pt idx="4">
                <c:v>Cataluña</c:v>
              </c:pt>
              <c:pt idx="5">
                <c:v>Castilla - La Mancha</c:v>
              </c:pt>
              <c:pt idx="6">
                <c:v>Total Nacional</c:v>
              </c:pt>
              <c:pt idx="7">
                <c:v>Rioja, La</c:v>
              </c:pt>
              <c:pt idx="8">
                <c:v>Asturias, Principado de</c:v>
              </c:pt>
              <c:pt idx="9">
                <c:v>Murcia, Región de</c:v>
              </c:pt>
              <c:pt idx="10">
                <c:v>Aragón</c:v>
              </c:pt>
              <c:pt idx="11">
                <c:v>Cantabria</c:v>
              </c:pt>
              <c:pt idx="12">
                <c:v>Comunitat Valenciana</c:v>
              </c:pt>
              <c:pt idx="13">
                <c:v>Madrid, Comunidad de</c:v>
              </c:pt>
              <c:pt idx="14">
                <c:v>Balears, Illes</c:v>
              </c:pt>
              <c:pt idx="15">
                <c:v>Canarias</c:v>
              </c:pt>
              <c:pt idx="16">
                <c:v>Galicia</c:v>
              </c:pt>
              <c:pt idx="17">
                <c:v>Melilla</c:v>
              </c:pt>
              <c:pt idx="18">
                <c:v>Navarra, Comunidad Foral de</c:v>
              </c:pt>
              <c:pt idx="19">
                <c:v>Ceuta</c:v>
              </c:pt>
            </c:strLit>
          </c:cat>
          <c:val>
            <c:numLit>
              <c:formatCode>General</c:formatCode>
              <c:ptCount val="20"/>
              <c:pt idx="0">
                <c:v>6.5987262313631279</c:v>
              </c:pt>
              <c:pt idx="1">
                <c:v>5.5914254114274051</c:v>
              </c:pt>
              <c:pt idx="2">
                <c:v>5.450370438420884</c:v>
              </c:pt>
              <c:pt idx="3">
                <c:v>5.2628339787198222</c:v>
              </c:pt>
              <c:pt idx="4">
                <c:v>5.0968313391495901</c:v>
              </c:pt>
              <c:pt idx="5">
                <c:v>4.8307497538067086</c:v>
              </c:pt>
              <c:pt idx="6">
                <c:v>4.7541806710702792</c:v>
              </c:pt>
              <c:pt idx="7">
                <c:v>4.7009972368674706</c:v>
              </c:pt>
              <c:pt idx="8">
                <c:v>4.5708521486945486</c:v>
              </c:pt>
              <c:pt idx="9">
                <c:v>4.5048831466380674</c:v>
              </c:pt>
              <c:pt idx="10">
                <c:v>4.4081103837622324</c:v>
              </c:pt>
              <c:pt idx="11">
                <c:v>4.3098060553583668</c:v>
              </c:pt>
              <c:pt idx="12">
                <c:v>4.2503458870135606</c:v>
              </c:pt>
              <c:pt idx="13">
                <c:v>4.1804437124800709</c:v>
              </c:pt>
              <c:pt idx="14">
                <c:v>4.0197816687522607</c:v>
              </c:pt>
              <c:pt idx="15">
                <c:v>3.969956606545054</c:v>
              </c:pt>
              <c:pt idx="16">
                <c:v>3.8903527076800328</c:v>
              </c:pt>
              <c:pt idx="17">
                <c:v>3.8533543133448949</c:v>
              </c:pt>
              <c:pt idx="18">
                <c:v>3.5501729901411712</c:v>
              </c:pt>
              <c:pt idx="19">
                <c:v>3.0083645458135391</c:v>
              </c:pt>
            </c:numLit>
          </c:val>
          <c:extLst>
            <c:ext xmlns:c16="http://schemas.microsoft.com/office/drawing/2014/chart" uri="{C3380CC4-5D6E-409C-BE32-E72D297353CC}">
              <c16:uniqueId val="{00000000-0579-47C9-B03C-99487237A48A}"/>
            </c:ext>
          </c:extLst>
        </c:ser>
        <c:dLbls>
          <c:showLegendKey val="0"/>
          <c:showVal val="0"/>
          <c:showCatName val="0"/>
          <c:showSerName val="0"/>
          <c:showPercent val="0"/>
          <c:showBubbleSize val="0"/>
        </c:dLbls>
        <c:gapWidth val="40"/>
        <c:axId val="1279613311"/>
        <c:axId val="1144256463"/>
      </c:barChart>
      <c:catAx>
        <c:axId val="1279613311"/>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256463"/>
        <c:crosses val="autoZero"/>
        <c:auto val="1"/>
        <c:lblAlgn val="ctr"/>
        <c:lblOffset val="100"/>
        <c:noMultiLvlLbl val="0"/>
      </c:catAx>
      <c:valAx>
        <c:axId val="1144256463"/>
        <c:scaling>
          <c:orientation val="minMax"/>
          <c:max val="7"/>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79613311"/>
        <c:crosses val="autoZero"/>
        <c:crossBetween val="between"/>
        <c:majorUnit val="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resoluciones en el tramo de edad de 0 a 64 años sobre la población de dicha edad</a:t>
            </a:r>
          </a:p>
        </c:rich>
      </c:tx>
      <c:overlay val="0"/>
    </c:title>
    <c:autoTitleDeleted val="0"/>
    <c:plotArea>
      <c:layout/>
      <c:barChart>
        <c:barDir val="col"/>
        <c:grouping val="clustered"/>
        <c:varyColors val="0"/>
        <c:ser>
          <c:idx val="0"/>
          <c:order val="0"/>
          <c:tx>
            <c:v>Porcentaje de resoluciones en el tramo de edad de 0 a 64 años sobre la población de dicha edad</c:v>
          </c:tx>
          <c:spPr>
            <a:solidFill>
              <a:srgbClr val="DECEE8"/>
            </a:solidFill>
            <a:ln w="12700">
              <a:solidFill>
                <a:srgbClr val="000000"/>
              </a:solidFill>
            </a:ln>
          </c:spPr>
          <c:invertIfNegative val="0"/>
          <c:dPt>
            <c:idx val="10"/>
            <c:invertIfNegative val="0"/>
            <c:bubble3D val="0"/>
            <c:spPr>
              <a:solidFill>
                <a:srgbClr val="5A3471"/>
              </a:solidFill>
              <a:ln w="12700">
                <a:solidFill>
                  <a:srgbClr val="000000"/>
                </a:solidFill>
              </a:ln>
            </c:spPr>
            <c:extLst>
              <c:ext xmlns:c16="http://schemas.microsoft.com/office/drawing/2014/chart" uri="{C3380CC4-5D6E-409C-BE32-E72D297353CC}">
                <c16:uniqueId val="{00000001-043B-4FE3-9DBD-8F914EB873D1}"/>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Melilla</c:v>
              </c:pt>
              <c:pt idx="1">
                <c:v>Ceuta</c:v>
              </c:pt>
              <c:pt idx="2">
                <c:v>Castilla y León</c:v>
              </c:pt>
              <c:pt idx="3">
                <c:v>País Vasco</c:v>
              </c:pt>
              <c:pt idx="4">
                <c:v>Murcia, Región de</c:v>
              </c:pt>
              <c:pt idx="5">
                <c:v>Andalucía</c:v>
              </c:pt>
              <c:pt idx="6">
                <c:v>Extremadura</c:v>
              </c:pt>
              <c:pt idx="7">
                <c:v>Canarias</c:v>
              </c:pt>
              <c:pt idx="8">
                <c:v>Cataluña</c:v>
              </c:pt>
              <c:pt idx="9">
                <c:v>Cantabria</c:v>
              </c:pt>
              <c:pt idx="10">
                <c:v>Total Nacional</c:v>
              </c:pt>
              <c:pt idx="11">
                <c:v>Galicia</c:v>
              </c:pt>
              <c:pt idx="12">
                <c:v>Castilla - La Mancha</c:v>
              </c:pt>
              <c:pt idx="13">
                <c:v>Balears, Illes</c:v>
              </c:pt>
              <c:pt idx="14">
                <c:v>Asturias, Principado de</c:v>
              </c:pt>
              <c:pt idx="15">
                <c:v>Comunitat Valenciana</c:v>
              </c:pt>
              <c:pt idx="16">
                <c:v>Rioja, La</c:v>
              </c:pt>
              <c:pt idx="17">
                <c:v>Madrid, Comunidad de</c:v>
              </c:pt>
              <c:pt idx="18">
                <c:v>Aragón</c:v>
              </c:pt>
              <c:pt idx="19">
                <c:v>Navarra, Comunidad Foral de</c:v>
              </c:pt>
            </c:strLit>
          </c:cat>
          <c:val>
            <c:numLit>
              <c:formatCode>General</c:formatCode>
              <c:ptCount val="20"/>
              <c:pt idx="0">
                <c:v>2.362287578260641</c:v>
              </c:pt>
              <c:pt idx="1">
                <c:v>1.929875639479266</c:v>
              </c:pt>
              <c:pt idx="2">
                <c:v>1.915991325713946</c:v>
              </c:pt>
              <c:pt idx="3">
                <c:v>1.901449541327574</c:v>
              </c:pt>
              <c:pt idx="4">
                <c:v>1.8590291306378659</c:v>
              </c:pt>
              <c:pt idx="5">
                <c:v>1.8125801966731669</c:v>
              </c:pt>
              <c:pt idx="6">
                <c:v>1.7626963291122091</c:v>
              </c:pt>
              <c:pt idx="7">
                <c:v>1.665554673536674</c:v>
              </c:pt>
              <c:pt idx="8">
                <c:v>1.6495048633584779</c:v>
              </c:pt>
              <c:pt idx="9">
                <c:v>1.5867737608769881</c:v>
              </c:pt>
              <c:pt idx="10">
                <c:v>1.570488193071305</c:v>
              </c:pt>
              <c:pt idx="11">
                <c:v>1.4677224985289019</c:v>
              </c:pt>
              <c:pt idx="12">
                <c:v>1.4485675550994661</c:v>
              </c:pt>
              <c:pt idx="13">
                <c:v>1.434073509617096</c:v>
              </c:pt>
              <c:pt idx="14">
                <c:v>1.419643164082643</c:v>
              </c:pt>
              <c:pt idx="15">
                <c:v>1.4119678637864661</c:v>
              </c:pt>
              <c:pt idx="16">
                <c:v>1.3864982234504539</c:v>
              </c:pt>
              <c:pt idx="17">
                <c:v>1.2194090765274279</c:v>
              </c:pt>
              <c:pt idx="18">
                <c:v>1.1054745417052489</c:v>
              </c:pt>
              <c:pt idx="19">
                <c:v>1.0630737340835059</c:v>
              </c:pt>
            </c:numLit>
          </c:val>
          <c:extLst>
            <c:ext xmlns:c16="http://schemas.microsoft.com/office/drawing/2014/chart" uri="{C3380CC4-5D6E-409C-BE32-E72D297353CC}">
              <c16:uniqueId val="{00000000-043B-4FE3-9DBD-8F914EB873D1}"/>
            </c:ext>
          </c:extLst>
        </c:ser>
        <c:dLbls>
          <c:showLegendKey val="0"/>
          <c:showVal val="0"/>
          <c:showCatName val="0"/>
          <c:showSerName val="0"/>
          <c:showPercent val="0"/>
          <c:showBubbleSize val="0"/>
        </c:dLbls>
        <c:gapWidth val="40"/>
        <c:axId val="1279612383"/>
        <c:axId val="1144252143"/>
      </c:barChart>
      <c:catAx>
        <c:axId val="1279612383"/>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252143"/>
        <c:crosses val="autoZero"/>
        <c:auto val="1"/>
        <c:lblAlgn val="ctr"/>
        <c:lblOffset val="100"/>
        <c:noMultiLvlLbl val="0"/>
      </c:catAx>
      <c:valAx>
        <c:axId val="1144252143"/>
        <c:scaling>
          <c:orientation val="minMax"/>
          <c:max val="2.5"/>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79612383"/>
        <c:crosses val="autoZero"/>
        <c:crossBetween val="between"/>
        <c:majorUnit val="0.5"/>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resoluciones en el tramo de edad de 65 a 79 años sobre la población de dicha edad</a:t>
            </a:r>
          </a:p>
        </c:rich>
      </c:tx>
      <c:overlay val="0"/>
    </c:title>
    <c:autoTitleDeleted val="0"/>
    <c:plotArea>
      <c:layout/>
      <c:barChart>
        <c:barDir val="col"/>
        <c:grouping val="clustered"/>
        <c:varyColors val="0"/>
        <c:ser>
          <c:idx val="0"/>
          <c:order val="0"/>
          <c:tx>
            <c:v>Porcentaje de resoluciones en el tramo de edad de 65 a 79 años sobre la población de dicha edad</c:v>
          </c:tx>
          <c:spPr>
            <a:solidFill>
              <a:srgbClr val="DECEE8"/>
            </a:solidFill>
            <a:ln w="12700">
              <a:solidFill>
                <a:srgbClr val="000000"/>
              </a:solidFill>
            </a:ln>
          </c:spPr>
          <c:invertIfNegative val="0"/>
          <c:dPt>
            <c:idx val="8"/>
            <c:invertIfNegative val="0"/>
            <c:bubble3D val="0"/>
            <c:spPr>
              <a:solidFill>
                <a:srgbClr val="5A3471"/>
              </a:solidFill>
              <a:ln w="12700">
                <a:solidFill>
                  <a:srgbClr val="000000"/>
                </a:solidFill>
              </a:ln>
            </c:spPr>
            <c:extLst>
              <c:ext xmlns:c16="http://schemas.microsoft.com/office/drawing/2014/chart" uri="{C3380CC4-5D6E-409C-BE32-E72D297353CC}">
                <c16:uniqueId val="{00000001-E6B9-4DAA-9B52-2194264FD8B0}"/>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Cataluña</c:v>
              </c:pt>
              <c:pt idx="2">
                <c:v>Murcia, Región de</c:v>
              </c:pt>
              <c:pt idx="3">
                <c:v>Extremadura</c:v>
              </c:pt>
              <c:pt idx="4">
                <c:v>Balears, Illes</c:v>
              </c:pt>
              <c:pt idx="5">
                <c:v>Melilla</c:v>
              </c:pt>
              <c:pt idx="6">
                <c:v>Canarias</c:v>
              </c:pt>
              <c:pt idx="7">
                <c:v>Castilla - La Mancha</c:v>
              </c:pt>
              <c:pt idx="8">
                <c:v>Total Nacional</c:v>
              </c:pt>
              <c:pt idx="9">
                <c:v>Castilla y León</c:v>
              </c:pt>
              <c:pt idx="10">
                <c:v>País Vasco</c:v>
              </c:pt>
              <c:pt idx="11">
                <c:v>Madrid, Comunidad de</c:v>
              </c:pt>
              <c:pt idx="12">
                <c:v>Comunitat Valenciana</c:v>
              </c:pt>
              <c:pt idx="13">
                <c:v>Rioja, La</c:v>
              </c:pt>
              <c:pt idx="14">
                <c:v>Aragón</c:v>
              </c:pt>
              <c:pt idx="15">
                <c:v>Ceuta</c:v>
              </c:pt>
              <c:pt idx="16">
                <c:v>Cantabria</c:v>
              </c:pt>
              <c:pt idx="17">
                <c:v>Asturias, Principado de</c:v>
              </c:pt>
              <c:pt idx="18">
                <c:v>Navarra, Comunidad Foral de</c:v>
              </c:pt>
              <c:pt idx="19">
                <c:v>Galicia</c:v>
              </c:pt>
            </c:strLit>
          </c:cat>
          <c:val>
            <c:numLit>
              <c:formatCode>General</c:formatCode>
              <c:ptCount val="20"/>
              <c:pt idx="0">
                <c:v>9.1203849142705984</c:v>
              </c:pt>
              <c:pt idx="1">
                <c:v>8.3527663435400044</c:v>
              </c:pt>
              <c:pt idx="2">
                <c:v>8.2809598628767311</c:v>
              </c:pt>
              <c:pt idx="3">
                <c:v>7.6316790781105617</c:v>
              </c:pt>
              <c:pt idx="4">
                <c:v>7.5707057602490906</c:v>
              </c:pt>
              <c:pt idx="5">
                <c:v>7.2349320636395307</c:v>
              </c:pt>
              <c:pt idx="6">
                <c:v>7.1548738896198687</c:v>
              </c:pt>
              <c:pt idx="7">
                <c:v>7.1142757474401321</c:v>
              </c:pt>
              <c:pt idx="8">
                <c:v>7.0643774950605946</c:v>
              </c:pt>
              <c:pt idx="9">
                <c:v>6.5783153219424921</c:v>
              </c:pt>
              <c:pt idx="10">
                <c:v>6.5124364446885492</c:v>
              </c:pt>
              <c:pt idx="11">
                <c:v>6.3959074418619606</c:v>
              </c:pt>
              <c:pt idx="12">
                <c:v>6.3193406692931218</c:v>
              </c:pt>
              <c:pt idx="13">
                <c:v>5.8451316934271924</c:v>
              </c:pt>
              <c:pt idx="14">
                <c:v>5.6408862955971246</c:v>
              </c:pt>
              <c:pt idx="15">
                <c:v>5.353294771464217</c:v>
              </c:pt>
              <c:pt idx="16">
                <c:v>5.1586380344360609</c:v>
              </c:pt>
              <c:pt idx="17">
                <c:v>5.1200198585081296</c:v>
              </c:pt>
              <c:pt idx="18">
                <c:v>4.6832840162495613</c:v>
              </c:pt>
              <c:pt idx="19">
                <c:v>3.856325600312156</c:v>
              </c:pt>
            </c:numLit>
          </c:val>
          <c:extLst>
            <c:ext xmlns:c16="http://schemas.microsoft.com/office/drawing/2014/chart" uri="{C3380CC4-5D6E-409C-BE32-E72D297353CC}">
              <c16:uniqueId val="{00000000-E6B9-4DAA-9B52-2194264FD8B0}"/>
            </c:ext>
          </c:extLst>
        </c:ser>
        <c:dLbls>
          <c:showLegendKey val="0"/>
          <c:showVal val="0"/>
          <c:showCatName val="0"/>
          <c:showSerName val="0"/>
          <c:showPercent val="0"/>
          <c:showBubbleSize val="0"/>
        </c:dLbls>
        <c:gapWidth val="40"/>
        <c:axId val="1279622127"/>
        <c:axId val="1144115343"/>
      </c:barChart>
      <c:catAx>
        <c:axId val="1279622127"/>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115343"/>
        <c:crosses val="autoZero"/>
        <c:auto val="1"/>
        <c:lblAlgn val="ctr"/>
        <c:lblOffset val="100"/>
        <c:noMultiLvlLbl val="0"/>
      </c:catAx>
      <c:valAx>
        <c:axId val="1144115343"/>
        <c:scaling>
          <c:orientation val="minMax"/>
          <c:max val="10"/>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79622127"/>
        <c:crosses val="autoZero"/>
        <c:crossBetween val="between"/>
        <c:majorUnit val="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resoluciones en el tramo de edad de 80 años y más sobre la población de dicha edad</a:t>
            </a:r>
          </a:p>
        </c:rich>
      </c:tx>
      <c:overlay val="0"/>
    </c:title>
    <c:autoTitleDeleted val="0"/>
    <c:plotArea>
      <c:layout/>
      <c:barChart>
        <c:barDir val="col"/>
        <c:grouping val="clustered"/>
        <c:varyColors val="0"/>
        <c:ser>
          <c:idx val="0"/>
          <c:order val="0"/>
          <c:tx>
            <c:v>Porcentaje de resoluciones en el tramo de edad de 80 años y más sobre la población de dicha edad</c:v>
          </c:tx>
          <c:spPr>
            <a:solidFill>
              <a:srgbClr val="DECEE8"/>
            </a:solidFill>
            <a:ln w="12700">
              <a:solidFill>
                <a:srgbClr val="000000"/>
              </a:solidFill>
            </a:ln>
          </c:spPr>
          <c:invertIfNegative val="0"/>
          <c:dPt>
            <c:idx val="8"/>
            <c:invertIfNegative val="0"/>
            <c:bubble3D val="0"/>
            <c:spPr>
              <a:solidFill>
                <a:srgbClr val="5A3471"/>
              </a:solidFill>
              <a:ln w="12700">
                <a:solidFill>
                  <a:srgbClr val="000000"/>
                </a:solidFill>
              </a:ln>
            </c:spPr>
            <c:extLst>
              <c:ext xmlns:c16="http://schemas.microsoft.com/office/drawing/2014/chart" uri="{C3380CC4-5D6E-409C-BE32-E72D297353CC}">
                <c16:uniqueId val="{00000001-9734-4285-9966-940493273B34}"/>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Cataluña</c:v>
              </c:pt>
              <c:pt idx="2">
                <c:v>Castilla y León</c:v>
              </c:pt>
              <c:pt idx="3">
                <c:v>Castilla - La Mancha</c:v>
              </c:pt>
              <c:pt idx="4">
                <c:v>Extremadura</c:v>
              </c:pt>
              <c:pt idx="5">
                <c:v>Balears, Illes</c:v>
              </c:pt>
              <c:pt idx="6">
                <c:v>Murcia, Región de</c:v>
              </c:pt>
              <c:pt idx="7">
                <c:v>Madrid, Comunidad de</c:v>
              </c:pt>
              <c:pt idx="8">
                <c:v>Total Nacional</c:v>
              </c:pt>
              <c:pt idx="9">
                <c:v>País Vasco</c:v>
              </c:pt>
              <c:pt idx="10">
                <c:v>Rioja, La</c:v>
              </c:pt>
              <c:pt idx="11">
                <c:v>Melilla</c:v>
              </c:pt>
              <c:pt idx="12">
                <c:v>Comunitat Valenciana</c:v>
              </c:pt>
              <c:pt idx="13">
                <c:v>Aragón</c:v>
              </c:pt>
              <c:pt idx="14">
                <c:v>Canarias</c:v>
              </c:pt>
              <c:pt idx="15">
                <c:v>Navarra, Comunidad Foral de</c:v>
              </c:pt>
              <c:pt idx="16">
                <c:v>Cantabria</c:v>
              </c:pt>
              <c:pt idx="17">
                <c:v>Asturias, Principado de</c:v>
              </c:pt>
              <c:pt idx="18">
                <c:v>Ceuta</c:v>
              </c:pt>
              <c:pt idx="19">
                <c:v>Galicia</c:v>
              </c:pt>
            </c:strLit>
          </c:cat>
          <c:val>
            <c:numLit>
              <c:formatCode>General</c:formatCode>
              <c:ptCount val="20"/>
              <c:pt idx="0">
                <c:v>48.698465894317167</c:v>
              </c:pt>
              <c:pt idx="1">
                <c:v>44.410500774695237</c:v>
              </c:pt>
              <c:pt idx="2">
                <c:v>43.233207168997573</c:v>
              </c:pt>
              <c:pt idx="3">
                <c:v>42.599696672316888</c:v>
              </c:pt>
              <c:pt idx="4">
                <c:v>42.009702738591393</c:v>
              </c:pt>
              <c:pt idx="5">
                <c:v>42.00614161208442</c:v>
              </c:pt>
              <c:pt idx="6">
                <c:v>41.425995209000618</c:v>
              </c:pt>
              <c:pt idx="7">
                <c:v>40.900767874910457</c:v>
              </c:pt>
              <c:pt idx="8">
                <c:v>40.218139012069607</c:v>
              </c:pt>
              <c:pt idx="9">
                <c:v>39.16375514501771</c:v>
              </c:pt>
              <c:pt idx="10">
                <c:v>38.790283895163753</c:v>
              </c:pt>
              <c:pt idx="11">
                <c:v>38.550247116968698</c:v>
              </c:pt>
              <c:pt idx="12">
                <c:v>38.342198581560282</c:v>
              </c:pt>
              <c:pt idx="13">
                <c:v>37.146100901156601</c:v>
              </c:pt>
              <c:pt idx="14">
                <c:v>35.169551881641297</c:v>
              </c:pt>
              <c:pt idx="15">
                <c:v>31.627090033988001</c:v>
              </c:pt>
              <c:pt idx="16">
                <c:v>31.166397874964421</c:v>
              </c:pt>
              <c:pt idx="17">
                <c:v>29.79139203034298</c:v>
              </c:pt>
              <c:pt idx="18">
                <c:v>24.799694772987412</c:v>
              </c:pt>
              <c:pt idx="19">
                <c:v>23.54841600938661</c:v>
              </c:pt>
            </c:numLit>
          </c:val>
          <c:extLst>
            <c:ext xmlns:c16="http://schemas.microsoft.com/office/drawing/2014/chart" uri="{C3380CC4-5D6E-409C-BE32-E72D297353CC}">
              <c16:uniqueId val="{00000000-9734-4285-9966-940493273B34}"/>
            </c:ext>
          </c:extLst>
        </c:ser>
        <c:dLbls>
          <c:showLegendKey val="0"/>
          <c:showVal val="0"/>
          <c:showCatName val="0"/>
          <c:showSerName val="0"/>
          <c:showPercent val="0"/>
          <c:showBubbleSize val="0"/>
        </c:dLbls>
        <c:gapWidth val="40"/>
        <c:axId val="1279638831"/>
        <c:axId val="1144169103"/>
      </c:barChart>
      <c:catAx>
        <c:axId val="1279638831"/>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169103"/>
        <c:crosses val="autoZero"/>
        <c:auto val="1"/>
        <c:lblAlgn val="ctr"/>
        <c:lblOffset val="100"/>
        <c:noMultiLvlLbl val="0"/>
      </c:catAx>
      <c:valAx>
        <c:axId val="1144169103"/>
        <c:scaling>
          <c:orientation val="minMax"/>
          <c:max val="50"/>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79638831"/>
        <c:crosses val="autoZero"/>
        <c:crossBetween val="between"/>
        <c:majorUnit val="5"/>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a:solidFill>
                  <a:srgbClr val="5A3471"/>
                </a:solidFill>
                <a:latin typeface="Calibri"/>
                <a:ea typeface="Calibri"/>
                <a:cs typeface="Calibri"/>
              </a:defRPr>
            </a:pPr>
            <a:r>
              <a:rPr lang="es-ES"/>
              <a:t>Evolución de las Altas y Bajas de Resoluciones de grado. Total nacional</a:t>
            </a:r>
          </a:p>
        </c:rich>
      </c:tx>
      <c:overlay val="0"/>
    </c:title>
    <c:autoTitleDeleted val="0"/>
    <c:plotArea>
      <c:layout/>
      <c:lineChart>
        <c:grouping val="standard"/>
        <c:varyColors val="0"/>
        <c:ser>
          <c:idx val="0"/>
          <c:order val="0"/>
          <c:tx>
            <c:v>Altas</c:v>
          </c:tx>
          <c:spPr>
            <a:ln w="28575">
              <a:solidFill>
                <a:srgbClr val="AD84C6"/>
              </a:solidFill>
            </a:ln>
          </c:spPr>
          <c:marker>
            <c:symbol val="none"/>
          </c:marker>
          <c:cat>
            <c:strLit>
              <c:ptCount val="67"/>
              <c:pt idx="0">
                <c:v>31/03/2021</c:v>
              </c:pt>
              <c:pt idx="1">
                <c:v>30/04/2021</c:v>
              </c:pt>
              <c:pt idx="2">
                <c:v>31/05/2021</c:v>
              </c:pt>
              <c:pt idx="3">
                <c:v>30/06/2021</c:v>
              </c:pt>
              <c:pt idx="4">
                <c:v>31/07/2021</c:v>
              </c:pt>
              <c:pt idx="5">
                <c:v>31/08/2021</c:v>
              </c:pt>
              <c:pt idx="6">
                <c:v>30/09/2021</c:v>
              </c:pt>
              <c:pt idx="7">
                <c:v>31/10/2021</c:v>
              </c:pt>
              <c:pt idx="8">
                <c:v>30/11/2021</c:v>
              </c:pt>
              <c:pt idx="9">
                <c:v>31/12/2021</c:v>
              </c:pt>
              <c:pt idx="10">
                <c:v>31/01/2022</c:v>
              </c:pt>
              <c:pt idx="11">
                <c:v>28/02/2022</c:v>
              </c:pt>
              <c:pt idx="12">
                <c:v>31/03/2022</c:v>
              </c:pt>
              <c:pt idx="13">
                <c:v>30/04/2022</c:v>
              </c:pt>
              <c:pt idx="14">
                <c:v>31/05/2022</c:v>
              </c:pt>
              <c:pt idx="15">
                <c:v>30/06/2022</c:v>
              </c:pt>
              <c:pt idx="16">
                <c:v>31/07/2022</c:v>
              </c:pt>
              <c:pt idx="17">
                <c:v>31/08/2022</c:v>
              </c:pt>
              <c:pt idx="18">
                <c:v>30/09/2022</c:v>
              </c:pt>
              <c:pt idx="19">
                <c:v>31/10/2022</c:v>
              </c:pt>
              <c:pt idx="20">
                <c:v>30/11/2022</c:v>
              </c:pt>
              <c:pt idx="21">
                <c:v>31/12/2022</c:v>
              </c:pt>
              <c:pt idx="22">
                <c:v>31/01/2023</c:v>
              </c:pt>
              <c:pt idx="23">
                <c:v>28/02/2023</c:v>
              </c:pt>
              <c:pt idx="24">
                <c:v>31/03/2023</c:v>
              </c:pt>
              <c:pt idx="25">
                <c:v>30/04/2023</c:v>
              </c:pt>
              <c:pt idx="26">
                <c:v>31/05/2023</c:v>
              </c:pt>
              <c:pt idx="27">
                <c:v>30/06/2023</c:v>
              </c:pt>
              <c:pt idx="28">
                <c:v>31/07/2023</c:v>
              </c:pt>
              <c:pt idx="29">
                <c:v>31/08/2023</c:v>
              </c:pt>
              <c:pt idx="30">
                <c:v>30/09/2023</c:v>
              </c:pt>
              <c:pt idx="31">
                <c:v>31/10/2023</c:v>
              </c:pt>
              <c:pt idx="32">
                <c:v>30/11/2023</c:v>
              </c:pt>
              <c:pt idx="33">
                <c:v>31/12/2023</c:v>
              </c:pt>
              <c:pt idx="34">
                <c:v>31/01/2024</c:v>
              </c:pt>
              <c:pt idx="35">
                <c:v>29/02/2024</c:v>
              </c:pt>
              <c:pt idx="36">
                <c:v>31/03/2024</c:v>
              </c:pt>
              <c:pt idx="37">
                <c:v>30/04/2024</c:v>
              </c:pt>
              <c:pt idx="38">
                <c:v>31/05/2024</c:v>
              </c:pt>
              <c:pt idx="39">
                <c:v>30/06/2024</c:v>
              </c:pt>
              <c:pt idx="40">
                <c:v>31/07/2024</c:v>
              </c:pt>
              <c:pt idx="41">
                <c:v>31/08/2024</c:v>
              </c:pt>
              <c:pt idx="42">
                <c:v>30/09/2024</c:v>
              </c:pt>
              <c:pt idx="43">
                <c:v>31/10/2024</c:v>
              </c:pt>
              <c:pt idx="44">
                <c:v>30/11/2024</c:v>
              </c:pt>
              <c:pt idx="45">
                <c:v>31/12/2024</c:v>
              </c:pt>
              <c:pt idx="46">
                <c:v>31/01/2025</c:v>
              </c:pt>
              <c:pt idx="47">
                <c:v>28/02/2025</c:v>
              </c:pt>
              <c:pt idx="48">
                <c:v>31/03/2025</c:v>
              </c:pt>
              <c:pt idx="49">
                <c:v>30/04/2025</c:v>
              </c:pt>
              <c:pt idx="50">
                <c:v>31/05/2025</c:v>
              </c:pt>
              <c:pt idx="51">
                <c:v>30/06/2025</c:v>
              </c:pt>
              <c:pt idx="52">
                <c:v>31/07/2025</c:v>
              </c:pt>
              <c:pt idx="53">
                <c:v>31/08/2025</c:v>
              </c:pt>
              <c:pt idx="54">
                <c:v>30/09/2025</c:v>
              </c:pt>
              <c:pt idx="55">
                <c:v>31/10/2025</c:v>
              </c:pt>
              <c:pt idx="56">
                <c:v>30/11/2025</c:v>
              </c:pt>
              <c:pt idx="57">
                <c:v>31/12/2025</c:v>
              </c:pt>
              <c:pt idx="58">
                <c:v>31/01/2026</c:v>
              </c:pt>
              <c:pt idx="59">
                <c:v>28/02/2026</c:v>
              </c:pt>
              <c:pt idx="60">
                <c:v>31/03/2026</c:v>
              </c:pt>
              <c:pt idx="61">
                <c:v>30/04/2026</c:v>
              </c:pt>
              <c:pt idx="62">
                <c:v>31/05/2026</c:v>
              </c:pt>
              <c:pt idx="63">
                <c:v>30/06/2026</c:v>
              </c:pt>
              <c:pt idx="64">
                <c:v>31/07/2026</c:v>
              </c:pt>
              <c:pt idx="65">
                <c:v>31/08/2026</c:v>
              </c:pt>
              <c:pt idx="66">
                <c:v>30/09/2026</c:v>
              </c:pt>
            </c:strLit>
          </c:cat>
          <c:val>
            <c:numLit>
              <c:formatCode>General</c:formatCode>
              <c:ptCount val="67"/>
              <c:pt idx="0">
                <c:v>25720</c:v>
              </c:pt>
              <c:pt idx="1">
                <c:v>26707</c:v>
              </c:pt>
              <c:pt idx="2">
                <c:v>28175</c:v>
              </c:pt>
              <c:pt idx="3">
                <c:v>28047</c:v>
              </c:pt>
              <c:pt idx="4">
                <c:v>26363</c:v>
              </c:pt>
              <c:pt idx="5">
                <c:v>16420</c:v>
              </c:pt>
              <c:pt idx="6">
                <c:v>22330</c:v>
              </c:pt>
              <c:pt idx="7">
                <c:v>29317</c:v>
              </c:pt>
              <c:pt idx="8">
                <c:v>28155</c:v>
              </c:pt>
              <c:pt idx="9">
                <c:v>24865</c:v>
              </c:pt>
              <c:pt idx="10">
                <c:v>20377</c:v>
              </c:pt>
              <c:pt idx="11">
                <c:v>25448</c:v>
              </c:pt>
              <c:pt idx="12">
                <c:v>31825</c:v>
              </c:pt>
              <c:pt idx="13">
                <c:v>29337</c:v>
              </c:pt>
              <c:pt idx="14">
                <c:v>27733</c:v>
              </c:pt>
              <c:pt idx="15">
                <c:v>30967</c:v>
              </c:pt>
              <c:pt idx="16">
                <c:v>28674</c:v>
              </c:pt>
              <c:pt idx="17">
                <c:v>19988</c:v>
              </c:pt>
              <c:pt idx="18">
                <c:v>27552</c:v>
              </c:pt>
              <c:pt idx="19">
                <c:v>29104</c:v>
              </c:pt>
              <c:pt idx="20">
                <c:v>30634</c:v>
              </c:pt>
              <c:pt idx="21">
                <c:v>28835</c:v>
              </c:pt>
              <c:pt idx="22">
                <c:v>25222</c:v>
              </c:pt>
              <c:pt idx="23">
                <c:v>28262</c:v>
              </c:pt>
              <c:pt idx="24">
                <c:v>37938</c:v>
              </c:pt>
              <c:pt idx="25">
                <c:v>30972</c:v>
              </c:pt>
              <c:pt idx="26">
                <c:v>34993</c:v>
              </c:pt>
              <c:pt idx="27">
                <c:v>33173</c:v>
              </c:pt>
              <c:pt idx="28">
                <c:v>29845</c:v>
              </c:pt>
              <c:pt idx="29">
                <c:v>17652</c:v>
              </c:pt>
              <c:pt idx="30">
                <c:v>35295</c:v>
              </c:pt>
              <c:pt idx="31">
                <c:v>31994</c:v>
              </c:pt>
              <c:pt idx="32">
                <c:v>28434</c:v>
              </c:pt>
              <c:pt idx="33">
                <c:v>25527</c:v>
              </c:pt>
              <c:pt idx="34">
                <c:v>23712</c:v>
              </c:pt>
              <c:pt idx="35">
                <c:v>26838</c:v>
              </c:pt>
              <c:pt idx="36">
                <c:v>32072</c:v>
              </c:pt>
              <c:pt idx="37">
                <c:v>26319</c:v>
              </c:pt>
              <c:pt idx="38">
                <c:v>26675</c:v>
              </c:pt>
              <c:pt idx="39">
                <c:v>31224</c:v>
              </c:pt>
              <c:pt idx="40">
                <c:v>23913</c:v>
              </c:pt>
              <c:pt idx="41">
                <c:v>33519</c:v>
              </c:pt>
              <c:pt idx="42">
                <c:v>21655</c:v>
              </c:pt>
              <c:pt idx="43">
                <c:v>29870</c:v>
              </c:pt>
              <c:pt idx="44">
                <c:v>34436</c:v>
              </c:pt>
              <c:pt idx="45">
                <c:v>30004</c:v>
              </c:pt>
              <c:pt idx="46">
                <c:v>29776</c:v>
              </c:pt>
              <c:pt idx="47">
                <c:v>38438</c:v>
              </c:pt>
              <c:pt idx="48">
                <c:v>35709</c:v>
              </c:pt>
              <c:pt idx="49">
                <c:v>30361</c:v>
              </c:pt>
              <c:pt idx="50">
                <c:v>31782</c:v>
              </c:pt>
              <c:pt idx="51">
                <c:v>31227</c:v>
              </c:pt>
              <c:pt idx="52">
                <c:v>38899</c:v>
              </c:pt>
              <c:pt idx="53">
                <c:v>25807</c:v>
              </c:pt>
              <c:pt idx="54">
                <c:v>32193</c:v>
              </c:pt>
              <c:pt idx="55">
                <c:v>51502</c:v>
              </c:pt>
              <c:pt idx="56">
                <c:v>47817</c:v>
              </c:pt>
              <c:pt idx="57">
                <c:v>40333</c:v>
              </c:pt>
              <c:pt idx="58">
                <c:v>29513</c:v>
              </c:pt>
              <c:pt idx="59">
                <c:v>33305</c:v>
              </c:pt>
              <c:pt idx="60">
                <c:v>43872</c:v>
              </c:pt>
              <c:pt idx="61">
                <c:v>37534</c:v>
              </c:pt>
              <c:pt idx="62">
                <c:v>36843</c:v>
              </c:pt>
              <c:pt idx="63">
                <c:v>35953</c:v>
              </c:pt>
              <c:pt idx="64">
                <c:v>42692</c:v>
              </c:pt>
              <c:pt idx="65">
                <c:v>31809</c:v>
              </c:pt>
              <c:pt idx="66">
                <c:v>40425</c:v>
              </c:pt>
            </c:numLit>
          </c:val>
          <c:smooth val="0"/>
          <c:extLst>
            <c:ext xmlns:c16="http://schemas.microsoft.com/office/drawing/2014/chart" uri="{C3380CC4-5D6E-409C-BE32-E72D297353CC}">
              <c16:uniqueId val="{00000000-05EF-4608-A16A-9C5CDFADDE49}"/>
            </c:ext>
          </c:extLst>
        </c:ser>
        <c:ser>
          <c:idx val="1"/>
          <c:order val="1"/>
          <c:tx>
            <c:v>Bajas</c:v>
          </c:tx>
          <c:spPr>
            <a:ln w="28575">
              <a:solidFill>
                <a:srgbClr val="5A3471"/>
              </a:solidFill>
            </a:ln>
          </c:spPr>
          <c:marker>
            <c:symbol val="none"/>
          </c:marker>
          <c:cat>
            <c:strLit>
              <c:ptCount val="67"/>
              <c:pt idx="0">
                <c:v>31/03/2021</c:v>
              </c:pt>
              <c:pt idx="1">
                <c:v>30/04/2021</c:v>
              </c:pt>
              <c:pt idx="2">
                <c:v>31/05/2021</c:v>
              </c:pt>
              <c:pt idx="3">
                <c:v>30/06/2021</c:v>
              </c:pt>
              <c:pt idx="4">
                <c:v>31/07/2021</c:v>
              </c:pt>
              <c:pt idx="5">
                <c:v>31/08/2021</c:v>
              </c:pt>
              <c:pt idx="6">
                <c:v>30/09/2021</c:v>
              </c:pt>
              <c:pt idx="7">
                <c:v>31/10/2021</c:v>
              </c:pt>
              <c:pt idx="8">
                <c:v>30/11/2021</c:v>
              </c:pt>
              <c:pt idx="9">
                <c:v>31/12/2021</c:v>
              </c:pt>
              <c:pt idx="10">
                <c:v>31/01/2022</c:v>
              </c:pt>
              <c:pt idx="11">
                <c:v>28/02/2022</c:v>
              </c:pt>
              <c:pt idx="12">
                <c:v>31/03/2022</c:v>
              </c:pt>
              <c:pt idx="13">
                <c:v>30/04/2022</c:v>
              </c:pt>
              <c:pt idx="14">
                <c:v>31/05/2022</c:v>
              </c:pt>
              <c:pt idx="15">
                <c:v>30/06/2022</c:v>
              </c:pt>
              <c:pt idx="16">
                <c:v>31/07/2022</c:v>
              </c:pt>
              <c:pt idx="17">
                <c:v>31/08/2022</c:v>
              </c:pt>
              <c:pt idx="18">
                <c:v>30/09/2022</c:v>
              </c:pt>
              <c:pt idx="19">
                <c:v>31/10/2022</c:v>
              </c:pt>
              <c:pt idx="20">
                <c:v>30/11/2022</c:v>
              </c:pt>
              <c:pt idx="21">
                <c:v>31/12/2022</c:v>
              </c:pt>
              <c:pt idx="22">
                <c:v>31/01/2023</c:v>
              </c:pt>
              <c:pt idx="23">
                <c:v>28/02/2023</c:v>
              </c:pt>
              <c:pt idx="24">
                <c:v>31/03/2023</c:v>
              </c:pt>
              <c:pt idx="25">
                <c:v>30/04/2023</c:v>
              </c:pt>
              <c:pt idx="26">
                <c:v>31/05/2023</c:v>
              </c:pt>
              <c:pt idx="27">
                <c:v>30/06/2023</c:v>
              </c:pt>
              <c:pt idx="28">
                <c:v>31/07/2023</c:v>
              </c:pt>
              <c:pt idx="29">
                <c:v>31/08/2023</c:v>
              </c:pt>
              <c:pt idx="30">
                <c:v>30/09/2023</c:v>
              </c:pt>
              <c:pt idx="31">
                <c:v>31/10/2023</c:v>
              </c:pt>
              <c:pt idx="32">
                <c:v>30/11/2023</c:v>
              </c:pt>
              <c:pt idx="33">
                <c:v>31/12/2023</c:v>
              </c:pt>
              <c:pt idx="34">
                <c:v>31/01/2024</c:v>
              </c:pt>
              <c:pt idx="35">
                <c:v>29/02/2024</c:v>
              </c:pt>
              <c:pt idx="36">
                <c:v>31/03/2024</c:v>
              </c:pt>
              <c:pt idx="37">
                <c:v>30/04/2024</c:v>
              </c:pt>
              <c:pt idx="38">
                <c:v>31/05/2024</c:v>
              </c:pt>
              <c:pt idx="39">
                <c:v>30/06/2024</c:v>
              </c:pt>
              <c:pt idx="40">
                <c:v>31/07/2024</c:v>
              </c:pt>
              <c:pt idx="41">
                <c:v>31/08/2024</c:v>
              </c:pt>
              <c:pt idx="42">
                <c:v>30/09/2024</c:v>
              </c:pt>
              <c:pt idx="43">
                <c:v>31/10/2024</c:v>
              </c:pt>
              <c:pt idx="44">
                <c:v>30/11/2024</c:v>
              </c:pt>
              <c:pt idx="45">
                <c:v>31/12/2024</c:v>
              </c:pt>
              <c:pt idx="46">
                <c:v>31/01/2025</c:v>
              </c:pt>
              <c:pt idx="47">
                <c:v>28/02/2025</c:v>
              </c:pt>
              <c:pt idx="48">
                <c:v>31/03/2025</c:v>
              </c:pt>
              <c:pt idx="49">
                <c:v>30/04/2025</c:v>
              </c:pt>
              <c:pt idx="50">
                <c:v>31/05/2025</c:v>
              </c:pt>
              <c:pt idx="51">
                <c:v>30/06/2025</c:v>
              </c:pt>
              <c:pt idx="52">
                <c:v>31/07/2025</c:v>
              </c:pt>
              <c:pt idx="53">
                <c:v>31/08/2025</c:v>
              </c:pt>
              <c:pt idx="54">
                <c:v>30/09/2025</c:v>
              </c:pt>
              <c:pt idx="55">
                <c:v>31/10/2025</c:v>
              </c:pt>
              <c:pt idx="56">
                <c:v>30/11/2025</c:v>
              </c:pt>
              <c:pt idx="57">
                <c:v>31/12/2025</c:v>
              </c:pt>
              <c:pt idx="58">
                <c:v>31/01/2026</c:v>
              </c:pt>
              <c:pt idx="59">
                <c:v>28/02/2026</c:v>
              </c:pt>
              <c:pt idx="60">
                <c:v>31/03/2026</c:v>
              </c:pt>
              <c:pt idx="61">
                <c:v>30/04/2026</c:v>
              </c:pt>
              <c:pt idx="62">
                <c:v>31/05/2026</c:v>
              </c:pt>
              <c:pt idx="63">
                <c:v>30/06/2026</c:v>
              </c:pt>
              <c:pt idx="64">
                <c:v>31/07/2026</c:v>
              </c:pt>
              <c:pt idx="65">
                <c:v>31/08/2026</c:v>
              </c:pt>
              <c:pt idx="66">
                <c:v>30/09/2026</c:v>
              </c:pt>
            </c:strLit>
          </c:cat>
          <c:val>
            <c:numLit>
              <c:formatCode>General</c:formatCode>
              <c:ptCount val="67"/>
              <c:pt idx="0">
                <c:v>23592</c:v>
              </c:pt>
              <c:pt idx="1">
                <c:v>18034</c:v>
              </c:pt>
              <c:pt idx="2">
                <c:v>15503</c:v>
              </c:pt>
              <c:pt idx="3">
                <c:v>18622</c:v>
              </c:pt>
              <c:pt idx="4">
                <c:v>16904</c:v>
              </c:pt>
              <c:pt idx="5">
                <c:v>20385</c:v>
              </c:pt>
              <c:pt idx="6">
                <c:v>19468</c:v>
              </c:pt>
              <c:pt idx="7">
                <c:v>17136</c:v>
              </c:pt>
              <c:pt idx="8">
                <c:v>19590</c:v>
              </c:pt>
              <c:pt idx="9">
                <c:v>26807</c:v>
              </c:pt>
              <c:pt idx="10">
                <c:v>22366</c:v>
              </c:pt>
              <c:pt idx="11">
                <c:v>23602</c:v>
              </c:pt>
              <c:pt idx="12">
                <c:v>22165</c:v>
              </c:pt>
              <c:pt idx="13">
                <c:v>20494</c:v>
              </c:pt>
              <c:pt idx="14">
                <c:v>19944</c:v>
              </c:pt>
              <c:pt idx="15">
                <c:v>20368</c:v>
              </c:pt>
              <c:pt idx="16">
                <c:v>20566</c:v>
              </c:pt>
              <c:pt idx="17">
                <c:v>21716</c:v>
              </c:pt>
              <c:pt idx="18">
                <c:v>21574</c:v>
              </c:pt>
              <c:pt idx="19">
                <c:v>17287</c:v>
              </c:pt>
              <c:pt idx="20">
                <c:v>17693</c:v>
              </c:pt>
              <c:pt idx="21">
                <c:v>20499</c:v>
              </c:pt>
              <c:pt idx="22">
                <c:v>21942</c:v>
              </c:pt>
              <c:pt idx="23">
                <c:v>21287</c:v>
              </c:pt>
              <c:pt idx="24">
                <c:v>24401</c:v>
              </c:pt>
              <c:pt idx="25">
                <c:v>22154</c:v>
              </c:pt>
              <c:pt idx="26">
                <c:v>18583</c:v>
              </c:pt>
              <c:pt idx="27">
                <c:v>18432</c:v>
              </c:pt>
              <c:pt idx="28">
                <c:v>17338</c:v>
              </c:pt>
              <c:pt idx="29">
                <c:v>15962</c:v>
              </c:pt>
              <c:pt idx="30">
                <c:v>21157</c:v>
              </c:pt>
              <c:pt idx="31">
                <c:v>20149</c:v>
              </c:pt>
              <c:pt idx="32">
                <c:v>45500</c:v>
              </c:pt>
              <c:pt idx="33">
                <c:v>18425</c:v>
              </c:pt>
              <c:pt idx="34">
                <c:v>22911</c:v>
              </c:pt>
              <c:pt idx="35">
                <c:v>27054</c:v>
              </c:pt>
              <c:pt idx="36">
                <c:v>22207</c:v>
              </c:pt>
              <c:pt idx="37">
                <c:v>20493</c:v>
              </c:pt>
              <c:pt idx="38">
                <c:v>21872</c:v>
              </c:pt>
              <c:pt idx="39">
                <c:v>20144</c:v>
              </c:pt>
              <c:pt idx="40">
                <c:v>18018</c:v>
              </c:pt>
              <c:pt idx="41">
                <c:v>19284</c:v>
              </c:pt>
              <c:pt idx="42">
                <c:v>18822</c:v>
              </c:pt>
              <c:pt idx="43">
                <c:v>17653</c:v>
              </c:pt>
              <c:pt idx="44">
                <c:v>19875</c:v>
              </c:pt>
              <c:pt idx="45">
                <c:v>18320</c:v>
              </c:pt>
              <c:pt idx="46">
                <c:v>21050</c:v>
              </c:pt>
              <c:pt idx="47">
                <c:v>26721</c:v>
              </c:pt>
              <c:pt idx="48">
                <c:v>21845</c:v>
              </c:pt>
              <c:pt idx="49">
                <c:v>22050</c:v>
              </c:pt>
              <c:pt idx="50">
                <c:v>20496</c:v>
              </c:pt>
              <c:pt idx="51">
                <c:v>19760</c:v>
              </c:pt>
              <c:pt idx="52">
                <c:v>21107</c:v>
              </c:pt>
              <c:pt idx="53">
                <c:v>19983</c:v>
              </c:pt>
              <c:pt idx="54">
                <c:v>19798</c:v>
              </c:pt>
              <c:pt idx="55">
                <c:v>18854</c:v>
              </c:pt>
              <c:pt idx="56">
                <c:v>21634</c:v>
              </c:pt>
              <c:pt idx="57">
                <c:v>21260</c:v>
              </c:pt>
              <c:pt idx="58">
                <c:v>24724</c:v>
              </c:pt>
              <c:pt idx="59">
                <c:v>36687</c:v>
              </c:pt>
              <c:pt idx="60">
                <c:v>22947</c:v>
              </c:pt>
              <c:pt idx="61">
                <c:v>21714</c:v>
              </c:pt>
              <c:pt idx="62">
                <c:v>21613</c:v>
              </c:pt>
              <c:pt idx="63">
                <c:v>20195</c:v>
              </c:pt>
              <c:pt idx="64">
                <c:v>21828</c:v>
              </c:pt>
              <c:pt idx="65">
                <c:v>20720</c:v>
              </c:pt>
              <c:pt idx="66">
                <c:v>20035</c:v>
              </c:pt>
            </c:numLit>
          </c:val>
          <c:smooth val="0"/>
          <c:extLst>
            <c:ext xmlns:c16="http://schemas.microsoft.com/office/drawing/2014/chart" uri="{C3380CC4-5D6E-409C-BE32-E72D297353CC}">
              <c16:uniqueId val="{00000001-05EF-4608-A16A-9C5CDFADDE49}"/>
            </c:ext>
          </c:extLst>
        </c:ser>
        <c:dLbls>
          <c:showLegendKey val="0"/>
          <c:showVal val="0"/>
          <c:showCatName val="0"/>
          <c:showSerName val="0"/>
          <c:showPercent val="0"/>
          <c:showBubbleSize val="0"/>
        </c:dLbls>
        <c:smooth val="0"/>
        <c:axId val="1273942351"/>
        <c:axId val="1144240143"/>
      </c:lineChart>
      <c:catAx>
        <c:axId val="1273942351"/>
        <c:scaling>
          <c:orientation val="minMax"/>
        </c:scaling>
        <c:delete val="0"/>
        <c:axPos val="b"/>
        <c:numFmt formatCode="m/d/yyyy" sourceLinked="0"/>
        <c:majorTickMark val="out"/>
        <c:minorTickMark val="none"/>
        <c:tickLblPos val="nextTo"/>
        <c:txPr>
          <a:bodyPr rot="-2700000" vert="horz"/>
          <a:lstStyle/>
          <a:p>
            <a:pPr>
              <a:defRPr sz="800" b="1">
                <a:solidFill>
                  <a:srgbClr val="5A3471"/>
                </a:solidFill>
                <a:latin typeface="Calibri"/>
                <a:ea typeface="Calibri"/>
                <a:cs typeface="Calibri"/>
              </a:defRPr>
            </a:pPr>
            <a:endParaRPr lang="es-ES"/>
          </a:p>
        </c:txPr>
        <c:crossAx val="1144240143"/>
        <c:crosses val="autoZero"/>
        <c:auto val="1"/>
        <c:lblAlgn val="ctr"/>
        <c:lblOffset val="100"/>
        <c:noMultiLvlLbl val="0"/>
      </c:catAx>
      <c:valAx>
        <c:axId val="1144240143"/>
        <c:scaling>
          <c:orientation val="minMax"/>
          <c:min val="0"/>
        </c:scaling>
        <c:delete val="0"/>
        <c:axPos val="l"/>
        <c:numFmt formatCode="#,##0" sourceLinked="0"/>
        <c:majorTickMark val="out"/>
        <c:minorTickMark val="none"/>
        <c:tickLblPos val="nextTo"/>
        <c:txPr>
          <a:bodyPr/>
          <a:lstStyle/>
          <a:p>
            <a:pPr>
              <a:defRPr sz="800">
                <a:solidFill>
                  <a:srgbClr val="5A3471"/>
                </a:solidFill>
                <a:latin typeface="Calibri"/>
                <a:ea typeface="Calibri"/>
                <a:cs typeface="Calibri"/>
              </a:defRPr>
            </a:pPr>
            <a:endParaRPr lang="es-ES"/>
          </a:p>
        </c:txPr>
        <c:crossAx val="1273942351"/>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9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Resoluciones de grado por sexo</a:t>
            </a:r>
          </a:p>
        </c:rich>
      </c:tx>
      <c:overlay val="0"/>
    </c:title>
    <c:autoTitleDeleted val="0"/>
    <c:view3D>
      <c:rotX val="35"/>
      <c:rotY val="25"/>
      <c:rAngAx val="0"/>
      <c:perspective val="24"/>
    </c:view3D>
    <c:floor>
      <c:thickness val="0"/>
    </c:floor>
    <c:sideWall>
      <c:thickness val="0"/>
    </c:sideWall>
    <c:backWall>
      <c:thickness val="0"/>
    </c:backWall>
    <c:plotArea>
      <c:layout/>
      <c:pie3DChart>
        <c:varyColors val="1"/>
        <c:ser>
          <c:idx val="0"/>
          <c:order val="0"/>
          <c:tx>
            <c:v>Resoluciones de grado por sexo</c:v>
          </c:tx>
          <c:explosion val="8"/>
          <c:dPt>
            <c:idx val="0"/>
            <c:bubble3D val="0"/>
            <c:spPr>
              <a:solidFill>
                <a:srgbClr val="AD84C6"/>
              </a:solidFill>
              <a:ln w="9525">
                <a:solidFill>
                  <a:srgbClr val="000000"/>
                </a:solidFill>
              </a:ln>
            </c:spPr>
            <c:extLst>
              <c:ext xmlns:c16="http://schemas.microsoft.com/office/drawing/2014/chart" uri="{C3380CC4-5D6E-409C-BE32-E72D297353CC}">
                <c16:uniqueId val="{00000001-8B30-4DB8-9EA2-C25B1392A2D4}"/>
              </c:ext>
            </c:extLst>
          </c:dPt>
          <c:dPt>
            <c:idx val="1"/>
            <c:bubble3D val="0"/>
            <c:spPr>
              <a:solidFill>
                <a:srgbClr val="8784C6"/>
              </a:solidFill>
              <a:ln w="9525">
                <a:solidFill>
                  <a:srgbClr val="000000"/>
                </a:solidFill>
              </a:ln>
            </c:spPr>
            <c:extLst>
              <c:ext xmlns:c16="http://schemas.microsoft.com/office/drawing/2014/chart" uri="{C3380CC4-5D6E-409C-BE32-E72D297353CC}">
                <c16:uniqueId val="{00000002-8B30-4DB8-9EA2-C25B1392A2D4}"/>
              </c:ext>
            </c:extLst>
          </c:dPt>
          <c:dLbls>
            <c:numFmt formatCode="0.0%" sourceLinked="0"/>
            <c:spPr>
              <a:noFill/>
              <a:ln>
                <a:noFill/>
              </a:ln>
              <a:effectLst/>
            </c:spPr>
            <c:txPr>
              <a:bodyPr wrap="square" lIns="38100" tIns="19050" rIns="38100" bIns="19050" anchor="ctr">
                <a:spAutoFit/>
              </a:bodyPr>
              <a:lstStyle/>
              <a:p>
                <a:pPr>
                  <a:defRPr sz="1000" b="1">
                    <a:solidFill>
                      <a:srgbClr val="5A3471"/>
                    </a:solidFill>
                    <a:latin typeface="Calibri"/>
                    <a:ea typeface="Calibri"/>
                    <a:cs typeface="Calibri"/>
                  </a:defRPr>
                </a:pPr>
                <a:endParaRPr lang="es-ES"/>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Lit>
              <c:ptCount val="2"/>
              <c:pt idx="0">
                <c:v>Mujer</c:v>
              </c:pt>
              <c:pt idx="1">
                <c:v>Hombre</c:v>
              </c:pt>
            </c:strLit>
          </c:cat>
          <c:val>
            <c:numLit>
              <c:formatCode>General</c:formatCode>
              <c:ptCount val="2"/>
              <c:pt idx="0">
                <c:v>0.6184275199002589</c:v>
              </c:pt>
              <c:pt idx="1">
                <c:v>0.38157248009974104</c:v>
              </c:pt>
            </c:numLit>
          </c:val>
          <c:extLst>
            <c:ext xmlns:c16="http://schemas.microsoft.com/office/drawing/2014/chart" uri="{C3380CC4-5D6E-409C-BE32-E72D297353CC}">
              <c16:uniqueId val="{00000000-8B30-4DB8-9EA2-C25B1392A2D4}"/>
            </c:ext>
          </c:extLst>
        </c:ser>
        <c:dLbls>
          <c:showLegendKey val="0"/>
          <c:showVal val="0"/>
          <c:showCatName val="0"/>
          <c:showSerName val="0"/>
          <c:showPercent val="0"/>
          <c:showBubbleSize val="0"/>
          <c:showLeaderLines val="1"/>
        </c:dLbls>
      </c:pie3DChart>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overlay val="0"/>
      <c:txPr>
        <a:bodyPr/>
        <a:lstStyle/>
        <a:p>
          <a:pPr>
            <a:defRPr sz="10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Resoluciones de grado por tramo de edad</a:t>
            </a:r>
          </a:p>
        </c:rich>
      </c:tx>
      <c:overlay val="0"/>
    </c:title>
    <c:autoTitleDeleted val="0"/>
    <c:view3D>
      <c:rotX val="15"/>
      <c:rotY val="20"/>
      <c:rAngAx val="1"/>
    </c:view3D>
    <c:floor>
      <c:thickness val="0"/>
    </c:floor>
    <c:sideWall>
      <c:thickness val="0"/>
    </c:sideWall>
    <c:backWall>
      <c:thickness val="0"/>
    </c:backWall>
    <c:plotArea>
      <c:layout/>
      <c:bar3DChart>
        <c:barDir val="col"/>
        <c:grouping val="clustered"/>
        <c:varyColors val="0"/>
        <c:ser>
          <c:idx val="0"/>
          <c:order val="0"/>
          <c:tx>
            <c:v>Resoluciones de grado por tramo de edad</c:v>
          </c:tx>
          <c:invertIfNegative val="0"/>
          <c:dPt>
            <c:idx val="0"/>
            <c:invertIfNegative val="0"/>
            <c:bubble3D val="0"/>
            <c:spPr>
              <a:solidFill>
                <a:srgbClr val="5A3471"/>
              </a:solidFill>
              <a:ln w="9525">
                <a:solidFill>
                  <a:srgbClr val="000000"/>
                </a:solidFill>
              </a:ln>
            </c:spPr>
            <c:extLst>
              <c:ext xmlns:c16="http://schemas.microsoft.com/office/drawing/2014/chart" uri="{C3380CC4-5D6E-409C-BE32-E72D297353CC}">
                <c16:uniqueId val="{00000001-A93C-45F5-AE36-F08BB00C6D47}"/>
              </c:ext>
            </c:extLst>
          </c:dPt>
          <c:dPt>
            <c:idx val="1"/>
            <c:invertIfNegative val="0"/>
            <c:bubble3D val="0"/>
            <c:spPr>
              <a:solidFill>
                <a:srgbClr val="74478B"/>
              </a:solidFill>
              <a:ln w="9525">
                <a:solidFill>
                  <a:srgbClr val="000000"/>
                </a:solidFill>
              </a:ln>
            </c:spPr>
            <c:extLst>
              <c:ext xmlns:c16="http://schemas.microsoft.com/office/drawing/2014/chart" uri="{C3380CC4-5D6E-409C-BE32-E72D297353CC}">
                <c16:uniqueId val="{00000002-A93C-45F5-AE36-F08BB00C6D47}"/>
              </c:ext>
            </c:extLst>
          </c:dPt>
          <c:dPt>
            <c:idx val="2"/>
            <c:invertIfNegative val="0"/>
            <c:bubble3D val="0"/>
            <c:spPr>
              <a:solidFill>
                <a:srgbClr val="8E63A9"/>
              </a:solidFill>
              <a:ln w="9525">
                <a:solidFill>
                  <a:srgbClr val="000000"/>
                </a:solidFill>
              </a:ln>
            </c:spPr>
            <c:extLst>
              <c:ext xmlns:c16="http://schemas.microsoft.com/office/drawing/2014/chart" uri="{C3380CC4-5D6E-409C-BE32-E72D297353CC}">
                <c16:uniqueId val="{00000003-A93C-45F5-AE36-F08BB00C6D47}"/>
              </c:ext>
            </c:extLst>
          </c:dPt>
          <c:dPt>
            <c:idx val="3"/>
            <c:invertIfNegative val="0"/>
            <c:bubble3D val="0"/>
            <c:spPr>
              <a:solidFill>
                <a:srgbClr val="AD84C6"/>
              </a:solidFill>
              <a:ln w="9525">
                <a:solidFill>
                  <a:srgbClr val="000000"/>
                </a:solidFill>
              </a:ln>
            </c:spPr>
            <c:extLst>
              <c:ext xmlns:c16="http://schemas.microsoft.com/office/drawing/2014/chart" uri="{C3380CC4-5D6E-409C-BE32-E72D297353CC}">
                <c16:uniqueId val="{00000004-A93C-45F5-AE36-F08BB00C6D47}"/>
              </c:ext>
            </c:extLst>
          </c:dPt>
          <c:dPt>
            <c:idx val="4"/>
            <c:invertIfNegative val="0"/>
            <c:bubble3D val="0"/>
            <c:spPr>
              <a:solidFill>
                <a:srgbClr val="BFA6D2"/>
              </a:solidFill>
              <a:ln w="9525">
                <a:solidFill>
                  <a:srgbClr val="000000"/>
                </a:solidFill>
              </a:ln>
            </c:spPr>
            <c:extLst>
              <c:ext xmlns:c16="http://schemas.microsoft.com/office/drawing/2014/chart" uri="{C3380CC4-5D6E-409C-BE32-E72D297353CC}">
                <c16:uniqueId val="{00000005-A93C-45F5-AE36-F08BB00C6D47}"/>
              </c:ext>
            </c:extLst>
          </c:dPt>
          <c:dPt>
            <c:idx val="5"/>
            <c:invertIfNegative val="0"/>
            <c:bubble3D val="0"/>
            <c:spPr>
              <a:solidFill>
                <a:srgbClr val="D7C4E5"/>
              </a:solidFill>
              <a:ln w="9525">
                <a:solidFill>
                  <a:srgbClr val="000000"/>
                </a:solidFill>
              </a:ln>
            </c:spPr>
            <c:extLst>
              <c:ext xmlns:c16="http://schemas.microsoft.com/office/drawing/2014/chart" uri="{C3380CC4-5D6E-409C-BE32-E72D297353CC}">
                <c16:uniqueId val="{00000006-A93C-45F5-AE36-F08BB00C6D47}"/>
              </c:ext>
            </c:extLst>
          </c:dPt>
          <c:dPt>
            <c:idx val="6"/>
            <c:invertIfNegative val="0"/>
            <c:bubble3D val="0"/>
            <c:spPr>
              <a:solidFill>
                <a:srgbClr val="8784C6"/>
              </a:solidFill>
              <a:ln w="9525">
                <a:solidFill>
                  <a:srgbClr val="000000"/>
                </a:solidFill>
              </a:ln>
            </c:spPr>
            <c:extLst>
              <c:ext xmlns:c16="http://schemas.microsoft.com/office/drawing/2014/chart" uri="{C3380CC4-5D6E-409C-BE32-E72D297353CC}">
                <c16:uniqueId val="{00000007-A93C-45F5-AE36-F08BB00C6D47}"/>
              </c:ext>
            </c:extLst>
          </c:dPt>
          <c:dPt>
            <c:idx val="7"/>
            <c:invertIfNegative val="0"/>
            <c:bubble3D val="0"/>
            <c:spPr>
              <a:solidFill>
                <a:srgbClr val="373472"/>
              </a:solidFill>
              <a:ln w="9525">
                <a:solidFill>
                  <a:srgbClr val="000000"/>
                </a:solidFill>
              </a:ln>
            </c:spPr>
            <c:extLst>
              <c:ext xmlns:c16="http://schemas.microsoft.com/office/drawing/2014/chart" uri="{C3380CC4-5D6E-409C-BE32-E72D297353CC}">
                <c16:uniqueId val="{00000008-A93C-45F5-AE36-F08BB00C6D47}"/>
              </c:ext>
            </c:extLst>
          </c:dPt>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6156</c:v>
              </c:pt>
              <c:pt idx="1">
                <c:v>164426</c:v>
              </c:pt>
              <c:pt idx="2">
                <c:v>80830</c:v>
              </c:pt>
              <c:pt idx="3">
                <c:v>87945</c:v>
              </c:pt>
              <c:pt idx="4">
                <c:v>101493</c:v>
              </c:pt>
              <c:pt idx="5">
                <c:v>170850</c:v>
              </c:pt>
              <c:pt idx="6">
                <c:v>504935</c:v>
              </c:pt>
              <c:pt idx="7">
                <c:v>1219013</c:v>
              </c:pt>
            </c:numLit>
          </c:val>
          <c:extLst>
            <c:ext xmlns:c16="http://schemas.microsoft.com/office/drawing/2014/chart" uri="{C3380CC4-5D6E-409C-BE32-E72D297353CC}">
              <c16:uniqueId val="{00000000-A93C-45F5-AE36-F08BB00C6D47}"/>
            </c:ext>
          </c:extLst>
        </c:ser>
        <c:dLbls>
          <c:showLegendKey val="0"/>
          <c:showVal val="0"/>
          <c:showCatName val="0"/>
          <c:showSerName val="0"/>
          <c:showPercent val="0"/>
          <c:showBubbleSize val="0"/>
        </c:dLbls>
        <c:gapWidth val="55"/>
        <c:shape val="cylinder"/>
        <c:axId val="1279628623"/>
        <c:axId val="1144204143"/>
        <c:axId val="0"/>
      </c:bar3DChart>
      <c:catAx>
        <c:axId val="1279628623"/>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204143"/>
        <c:crosses val="autoZero"/>
        <c:auto val="1"/>
        <c:lblAlgn val="ctr"/>
        <c:lblOffset val="100"/>
        <c:noMultiLvlLbl val="0"/>
      </c:catAx>
      <c:valAx>
        <c:axId val="1144204143"/>
        <c:scaling>
          <c:orientation val="minMax"/>
          <c:max val="1600000"/>
          <c:min val="0"/>
        </c:scaling>
        <c:delete val="0"/>
        <c:axPos val="l"/>
        <c:numFmt formatCode="#,##0" sourceLinked="0"/>
        <c:majorTickMark val="out"/>
        <c:minorTickMark val="none"/>
        <c:tickLblPos val="nextTo"/>
        <c:txPr>
          <a:bodyPr/>
          <a:lstStyle/>
          <a:p>
            <a:pPr>
              <a:defRPr sz="900" b="0">
                <a:solidFill>
                  <a:srgbClr val="5A3471"/>
                </a:solidFill>
                <a:latin typeface="Calibri"/>
                <a:ea typeface="Calibri"/>
                <a:cs typeface="Calibri"/>
              </a:defRPr>
            </a:pPr>
            <a:endParaRPr lang="es-ES"/>
          </a:p>
        </c:txPr>
        <c:crossAx val="1279628623"/>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Distribución por Grado de Resolución de cada tramo de edad. Mujeres</a:t>
            </a:r>
          </a:p>
        </c:rich>
      </c:tx>
      <c:overlay val="0"/>
    </c:title>
    <c:autoTitleDeleted val="0"/>
    <c:plotArea>
      <c:layout/>
      <c:barChart>
        <c:barDir val="col"/>
        <c:grouping val="percentStacked"/>
        <c:varyColors val="0"/>
        <c:ser>
          <c:idx val="0"/>
          <c:order val="0"/>
          <c:tx>
            <c:v>Sin Grado</c:v>
          </c:tx>
          <c:spPr>
            <a:solidFill>
              <a:srgbClr val="8784C6"/>
            </a:solidFill>
            <a:ln w="9525">
              <a:solidFill>
                <a:srgbClr val="000000"/>
              </a:solidFill>
            </a:ln>
          </c:spPr>
          <c:invertIfNegative val="0"/>
          <c:dLbls>
            <c:dLbl>
              <c:idx val="0"/>
              <c:tx>
                <c:rich>
                  <a:bodyPr/>
                  <a:lstStyle/>
                  <a:p>
                    <a:r>
                      <a:rPr lang="es-ES"/>
                      <a:t>26,7%
718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DCAD-48AB-9900-7208A2316584}"/>
                </c:ext>
              </c:extLst>
            </c:dLbl>
            <c:dLbl>
              <c:idx val="1"/>
              <c:tx>
                <c:rich>
                  <a:bodyPr/>
                  <a:lstStyle/>
                  <a:p>
                    <a:r>
                      <a:rPr lang="es-ES"/>
                      <a:t>24,5%
12.957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DCAD-48AB-9900-7208A2316584}"/>
                </c:ext>
              </c:extLst>
            </c:dLbl>
            <c:dLbl>
              <c:idx val="2"/>
              <c:tx>
                <c:rich>
                  <a:bodyPr/>
                  <a:lstStyle/>
                  <a:p>
                    <a:r>
                      <a:rPr lang="es-ES"/>
                      <a:t>20,2%
6.150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DCAD-48AB-9900-7208A2316584}"/>
                </c:ext>
              </c:extLst>
            </c:dLbl>
            <c:dLbl>
              <c:idx val="3"/>
              <c:tx>
                <c:rich>
                  <a:bodyPr/>
                  <a:lstStyle/>
                  <a:p>
                    <a:r>
                      <a:rPr lang="es-ES"/>
                      <a:t>16,1%
6.160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DCAD-48AB-9900-7208A2316584}"/>
                </c:ext>
              </c:extLst>
            </c:dLbl>
            <c:dLbl>
              <c:idx val="4"/>
              <c:tx>
                <c:rich>
                  <a:bodyPr/>
                  <a:lstStyle/>
                  <a:p>
                    <a:r>
                      <a:rPr lang="es-ES"/>
                      <a:t>19,7%
9.593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CAD-48AB-9900-7208A2316584}"/>
                </c:ext>
              </c:extLst>
            </c:dLbl>
            <c:dLbl>
              <c:idx val="5"/>
              <c:tx>
                <c:rich>
                  <a:bodyPr/>
                  <a:lstStyle/>
                  <a:p>
                    <a:r>
                      <a:rPr lang="es-ES"/>
                      <a:t>22,5%
19.296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CAD-48AB-9900-7208A2316584}"/>
                </c:ext>
              </c:extLst>
            </c:dLbl>
            <c:dLbl>
              <c:idx val="6"/>
              <c:tx>
                <c:rich>
                  <a:bodyPr/>
                  <a:lstStyle/>
                  <a:p>
                    <a:r>
                      <a:rPr lang="es-ES"/>
                      <a:t>25,5%
79.481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DCAD-48AB-9900-7208A2316584}"/>
                </c:ext>
              </c:extLst>
            </c:dLbl>
            <c:dLbl>
              <c:idx val="7"/>
              <c:tx>
                <c:rich>
                  <a:bodyPr/>
                  <a:lstStyle/>
                  <a:p>
                    <a:r>
                      <a:rPr lang="es-ES"/>
                      <a:t>14,8%
129.599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DCAD-48AB-9900-7208A2316584}"/>
                </c:ext>
              </c:extLst>
            </c:dLbl>
            <c:spPr>
              <a:noFill/>
              <a:ln>
                <a:noFill/>
              </a:ln>
              <a:effectLst/>
            </c:spPr>
            <c:txPr>
              <a:bodyPr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718</c:v>
              </c:pt>
              <c:pt idx="1">
                <c:v>12957</c:v>
              </c:pt>
              <c:pt idx="2">
                <c:v>6150</c:v>
              </c:pt>
              <c:pt idx="3">
                <c:v>6160</c:v>
              </c:pt>
              <c:pt idx="4">
                <c:v>9593</c:v>
              </c:pt>
              <c:pt idx="5">
                <c:v>19296</c:v>
              </c:pt>
              <c:pt idx="6">
                <c:v>79481</c:v>
              </c:pt>
              <c:pt idx="7">
                <c:v>129599</c:v>
              </c:pt>
            </c:numLit>
          </c:val>
          <c:extLst>
            <c:ext xmlns:c16="http://schemas.microsoft.com/office/drawing/2014/chart" uri="{C3380CC4-5D6E-409C-BE32-E72D297353CC}">
              <c16:uniqueId val="{00000000-DCAD-48AB-9900-7208A2316584}"/>
            </c:ext>
          </c:extLst>
        </c:ser>
        <c:ser>
          <c:idx val="1"/>
          <c:order val="1"/>
          <c:tx>
            <c:v>Grado I</c:v>
          </c:tx>
          <c:spPr>
            <a:solidFill>
              <a:srgbClr val="DECEE8"/>
            </a:solidFill>
            <a:ln w="9525">
              <a:solidFill>
                <a:srgbClr val="000000"/>
              </a:solidFill>
            </a:ln>
          </c:spPr>
          <c:invertIfNegative val="0"/>
          <c:dLbls>
            <c:dLbl>
              <c:idx val="0"/>
              <c:tx>
                <c:rich>
                  <a:bodyPr/>
                  <a:lstStyle/>
                  <a:p>
                    <a:r>
                      <a:rPr lang="es-ES"/>
                      <a:t>13,8%
371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DCAD-48AB-9900-7208A2316584}"/>
                </c:ext>
              </c:extLst>
            </c:dLbl>
            <c:dLbl>
              <c:idx val="1"/>
              <c:tx>
                <c:rich>
                  <a:bodyPr/>
                  <a:lstStyle/>
                  <a:p>
                    <a:r>
                      <a:rPr lang="es-ES"/>
                      <a:t>24,9%
13.138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DCAD-48AB-9900-7208A2316584}"/>
                </c:ext>
              </c:extLst>
            </c:dLbl>
            <c:dLbl>
              <c:idx val="2"/>
              <c:tx>
                <c:rich>
                  <a:bodyPr/>
                  <a:lstStyle/>
                  <a:p>
                    <a:r>
                      <a:rPr lang="es-ES"/>
                      <a:t>29,4%
8.976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DCAD-48AB-9900-7208A2316584}"/>
                </c:ext>
              </c:extLst>
            </c:dLbl>
            <c:dLbl>
              <c:idx val="3"/>
              <c:tx>
                <c:rich>
                  <a:bodyPr/>
                  <a:lstStyle/>
                  <a:p>
                    <a:r>
                      <a:rPr lang="es-ES"/>
                      <a:t>29,5%
11.259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DCAD-48AB-9900-7208A2316584}"/>
                </c:ext>
              </c:extLst>
            </c:dLbl>
            <c:dLbl>
              <c:idx val="4"/>
              <c:tx>
                <c:rich>
                  <a:bodyPr/>
                  <a:lstStyle/>
                  <a:p>
                    <a:r>
                      <a:rPr lang="es-ES"/>
                      <a:t>33,2%
16.211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DCAD-48AB-9900-7208A2316584}"/>
                </c:ext>
              </c:extLst>
            </c:dLbl>
            <c:dLbl>
              <c:idx val="5"/>
              <c:tx>
                <c:rich>
                  <a:bodyPr/>
                  <a:lstStyle/>
                  <a:p>
                    <a:r>
                      <a:rPr lang="es-ES"/>
                      <a:t>34,4%
29.515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DCAD-48AB-9900-7208A2316584}"/>
                </c:ext>
              </c:extLst>
            </c:dLbl>
            <c:dLbl>
              <c:idx val="6"/>
              <c:tx>
                <c:rich>
                  <a:bodyPr/>
                  <a:lstStyle/>
                  <a:p>
                    <a:r>
                      <a:rPr lang="es-ES"/>
                      <a:t>34,8%
108.691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DCAD-48AB-9900-7208A2316584}"/>
                </c:ext>
              </c:extLst>
            </c:dLbl>
            <c:dLbl>
              <c:idx val="7"/>
              <c:tx>
                <c:rich>
                  <a:bodyPr/>
                  <a:lstStyle/>
                  <a:p>
                    <a:r>
                      <a:rPr lang="es-ES"/>
                      <a:t>29,9%
261.285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DCAD-48AB-9900-7208A2316584}"/>
                </c:ext>
              </c:extLst>
            </c:dLbl>
            <c:spPr>
              <a:noFill/>
              <a:ln>
                <a:noFill/>
              </a:ln>
              <a:effectLst/>
            </c:spPr>
            <c:txPr>
              <a:bodyPr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371</c:v>
              </c:pt>
              <c:pt idx="1">
                <c:v>13138</c:v>
              </c:pt>
              <c:pt idx="2">
                <c:v>8976</c:v>
              </c:pt>
              <c:pt idx="3">
                <c:v>11259</c:v>
              </c:pt>
              <c:pt idx="4">
                <c:v>16211</c:v>
              </c:pt>
              <c:pt idx="5">
                <c:v>29515</c:v>
              </c:pt>
              <c:pt idx="6">
                <c:v>108691</c:v>
              </c:pt>
              <c:pt idx="7">
                <c:v>261285</c:v>
              </c:pt>
            </c:numLit>
          </c:val>
          <c:extLst>
            <c:ext xmlns:c16="http://schemas.microsoft.com/office/drawing/2014/chart" uri="{C3380CC4-5D6E-409C-BE32-E72D297353CC}">
              <c16:uniqueId val="{00000009-DCAD-48AB-9900-7208A2316584}"/>
            </c:ext>
          </c:extLst>
        </c:ser>
        <c:ser>
          <c:idx val="2"/>
          <c:order val="2"/>
          <c:tx>
            <c:v>Grado II</c:v>
          </c:tx>
          <c:spPr>
            <a:solidFill>
              <a:srgbClr val="8E63A9"/>
            </a:solidFill>
            <a:ln w="9525">
              <a:solidFill>
                <a:srgbClr val="000000"/>
              </a:solidFill>
            </a:ln>
          </c:spPr>
          <c:invertIfNegative val="0"/>
          <c:dLbls>
            <c:dLbl>
              <c:idx val="0"/>
              <c:tx>
                <c:rich>
                  <a:bodyPr/>
                  <a:lstStyle/>
                  <a:p>
                    <a:r>
                      <a:rPr lang="es-ES"/>
                      <a:t>35,2%
946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DCAD-48AB-9900-7208A2316584}"/>
                </c:ext>
              </c:extLst>
            </c:dLbl>
            <c:dLbl>
              <c:idx val="1"/>
              <c:tx>
                <c:rich>
                  <a:bodyPr/>
                  <a:lstStyle/>
                  <a:p>
                    <a:r>
                      <a:rPr lang="es-ES"/>
                      <a:t>28,8%
15.233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DCAD-48AB-9900-7208A2316584}"/>
                </c:ext>
              </c:extLst>
            </c:dLbl>
            <c:dLbl>
              <c:idx val="2"/>
              <c:tx>
                <c:rich>
                  <a:bodyPr/>
                  <a:lstStyle/>
                  <a:p>
                    <a:r>
                      <a:rPr lang="es-ES"/>
                      <a:t>28,9%
8.833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DCAD-48AB-9900-7208A2316584}"/>
                </c:ext>
              </c:extLst>
            </c:dLbl>
            <c:dLbl>
              <c:idx val="3"/>
              <c:tx>
                <c:rich>
                  <a:bodyPr/>
                  <a:lstStyle/>
                  <a:p>
                    <a:r>
                      <a:rPr lang="es-ES"/>
                      <a:t>31,4%
11.994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DCAD-48AB-9900-7208A2316584}"/>
                </c:ext>
              </c:extLst>
            </c:dLbl>
            <c:dLbl>
              <c:idx val="4"/>
              <c:tx>
                <c:rich>
                  <a:bodyPr/>
                  <a:lstStyle/>
                  <a:p>
                    <a:r>
                      <a:rPr lang="es-ES"/>
                      <a:t>29,0%
14.151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DCAD-48AB-9900-7208A2316584}"/>
                </c:ext>
              </c:extLst>
            </c:dLbl>
            <c:dLbl>
              <c:idx val="5"/>
              <c:tx>
                <c:rich>
                  <a:bodyPr/>
                  <a:lstStyle/>
                  <a:p>
                    <a:r>
                      <a:rPr lang="es-ES"/>
                      <a:t>28,2%
24.208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DCAD-48AB-9900-7208A2316584}"/>
                </c:ext>
              </c:extLst>
            </c:dLbl>
            <c:dLbl>
              <c:idx val="6"/>
              <c:tx>
                <c:rich>
                  <a:bodyPr/>
                  <a:lstStyle/>
                  <a:p>
                    <a:r>
                      <a:rPr lang="es-ES"/>
                      <a:t>25,6%
79.723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DCAD-48AB-9900-7208A2316584}"/>
                </c:ext>
              </c:extLst>
            </c:dLbl>
            <c:dLbl>
              <c:idx val="7"/>
              <c:tx>
                <c:rich>
                  <a:bodyPr/>
                  <a:lstStyle/>
                  <a:p>
                    <a:r>
                      <a:rPr lang="es-ES"/>
                      <a:t>31,5%
274.841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DCAD-48AB-9900-7208A2316584}"/>
                </c:ext>
              </c:extLst>
            </c:dLbl>
            <c:spPr>
              <a:noFill/>
              <a:ln>
                <a:noFill/>
              </a:ln>
              <a:effectLst/>
            </c:spPr>
            <c:txPr>
              <a:bodyPr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946</c:v>
              </c:pt>
              <c:pt idx="1">
                <c:v>15233</c:v>
              </c:pt>
              <c:pt idx="2">
                <c:v>8833</c:v>
              </c:pt>
              <c:pt idx="3">
                <c:v>11994</c:v>
              </c:pt>
              <c:pt idx="4">
                <c:v>14151</c:v>
              </c:pt>
              <c:pt idx="5">
                <c:v>24208</c:v>
              </c:pt>
              <c:pt idx="6">
                <c:v>79723</c:v>
              </c:pt>
              <c:pt idx="7">
                <c:v>274841</c:v>
              </c:pt>
            </c:numLit>
          </c:val>
          <c:extLst>
            <c:ext xmlns:c16="http://schemas.microsoft.com/office/drawing/2014/chart" uri="{C3380CC4-5D6E-409C-BE32-E72D297353CC}">
              <c16:uniqueId val="{00000012-DCAD-48AB-9900-7208A2316584}"/>
            </c:ext>
          </c:extLst>
        </c:ser>
        <c:ser>
          <c:idx val="3"/>
          <c:order val="3"/>
          <c:tx>
            <c:v>Grado III</c:v>
          </c:tx>
          <c:spPr>
            <a:solidFill>
              <a:srgbClr val="5A3471"/>
            </a:solidFill>
            <a:ln w="9525">
              <a:solidFill>
                <a:srgbClr val="000000"/>
              </a:solidFill>
            </a:ln>
          </c:spPr>
          <c:invertIfNegative val="0"/>
          <c:dLbls>
            <c:dLbl>
              <c:idx val="0"/>
              <c:tx>
                <c:rich>
                  <a:bodyPr/>
                  <a:lstStyle/>
                  <a:p>
                    <a:r>
                      <a:rPr lang="es-ES"/>
                      <a:t>24,3%
654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DCAD-48AB-9900-7208A2316584}"/>
                </c:ext>
              </c:extLst>
            </c:dLbl>
            <c:dLbl>
              <c:idx val="1"/>
              <c:tx>
                <c:rich>
                  <a:bodyPr/>
                  <a:lstStyle/>
                  <a:p>
                    <a:r>
                      <a:rPr lang="es-ES"/>
                      <a:t>21,8%
11.511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DCAD-48AB-9900-7208A2316584}"/>
                </c:ext>
              </c:extLst>
            </c:dLbl>
            <c:dLbl>
              <c:idx val="2"/>
              <c:tx>
                <c:rich>
                  <a:bodyPr/>
                  <a:lstStyle/>
                  <a:p>
                    <a:r>
                      <a:rPr lang="es-ES"/>
                      <a:t>21,5%
6.557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DCAD-48AB-9900-7208A2316584}"/>
                </c:ext>
              </c:extLst>
            </c:dLbl>
            <c:dLbl>
              <c:idx val="3"/>
              <c:tx>
                <c:rich>
                  <a:bodyPr/>
                  <a:lstStyle/>
                  <a:p>
                    <a:r>
                      <a:rPr lang="es-ES"/>
                      <a:t>22,9%
8.743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DCAD-48AB-9900-7208A2316584}"/>
                </c:ext>
              </c:extLst>
            </c:dLbl>
            <c:dLbl>
              <c:idx val="4"/>
              <c:tx>
                <c:rich>
                  <a:bodyPr/>
                  <a:lstStyle/>
                  <a:p>
                    <a:r>
                      <a:rPr lang="es-ES"/>
                      <a:t>18,1%
8.817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DCAD-48AB-9900-7208A2316584}"/>
                </c:ext>
              </c:extLst>
            </c:dLbl>
            <c:dLbl>
              <c:idx val="5"/>
              <c:tx>
                <c:rich>
                  <a:bodyPr/>
                  <a:lstStyle/>
                  <a:p>
                    <a:r>
                      <a:rPr lang="es-ES"/>
                      <a:t>14,9%
12.736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DCAD-48AB-9900-7208A2316584}"/>
                </c:ext>
              </c:extLst>
            </c:dLbl>
            <c:dLbl>
              <c:idx val="6"/>
              <c:tx>
                <c:rich>
                  <a:bodyPr/>
                  <a:lstStyle/>
                  <a:p>
                    <a:r>
                      <a:rPr lang="es-ES"/>
                      <a:t>14,1%
44.108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DCAD-48AB-9900-7208A2316584}"/>
                </c:ext>
              </c:extLst>
            </c:dLbl>
            <c:dLbl>
              <c:idx val="7"/>
              <c:tx>
                <c:rich>
                  <a:bodyPr/>
                  <a:lstStyle/>
                  <a:p>
                    <a:r>
                      <a:rPr lang="es-ES"/>
                      <a:t>23,8%
207.974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DCAD-48AB-9900-7208A2316584}"/>
                </c:ext>
              </c:extLst>
            </c:dLbl>
            <c:spPr>
              <a:noFill/>
              <a:ln>
                <a:noFill/>
              </a:ln>
              <a:effectLst/>
            </c:spPr>
            <c:txPr>
              <a:bodyPr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654</c:v>
              </c:pt>
              <c:pt idx="1">
                <c:v>11511</c:v>
              </c:pt>
              <c:pt idx="2">
                <c:v>6557</c:v>
              </c:pt>
              <c:pt idx="3">
                <c:v>8743</c:v>
              </c:pt>
              <c:pt idx="4">
                <c:v>8817</c:v>
              </c:pt>
              <c:pt idx="5">
                <c:v>12736</c:v>
              </c:pt>
              <c:pt idx="6">
                <c:v>44108</c:v>
              </c:pt>
              <c:pt idx="7">
                <c:v>207974</c:v>
              </c:pt>
            </c:numLit>
          </c:val>
          <c:extLst>
            <c:ext xmlns:c16="http://schemas.microsoft.com/office/drawing/2014/chart" uri="{C3380CC4-5D6E-409C-BE32-E72D297353CC}">
              <c16:uniqueId val="{0000001B-DCAD-48AB-9900-7208A2316584}"/>
            </c:ext>
          </c:extLst>
        </c:ser>
        <c:dLbls>
          <c:showLegendKey val="0"/>
          <c:showVal val="0"/>
          <c:showCatName val="0"/>
          <c:showSerName val="0"/>
          <c:showPercent val="0"/>
          <c:showBubbleSize val="0"/>
        </c:dLbls>
        <c:gapWidth val="40"/>
        <c:overlap val="100"/>
        <c:axId val="1283228303"/>
        <c:axId val="1144100943"/>
      </c:barChart>
      <c:catAx>
        <c:axId val="1283228303"/>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100943"/>
        <c:crosses val="autoZero"/>
        <c:auto val="1"/>
        <c:lblAlgn val="ctr"/>
        <c:lblOffset val="100"/>
        <c:noMultiLvlLbl val="0"/>
      </c:catAx>
      <c:valAx>
        <c:axId val="1144100943"/>
        <c:scaling>
          <c:orientation val="minMax"/>
          <c:max val="1"/>
          <c:min val="0"/>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83228303"/>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9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Distribución por Grado de Resolución de cada tramo de edad. Hombres</a:t>
            </a:r>
          </a:p>
        </c:rich>
      </c:tx>
      <c:overlay val="0"/>
    </c:title>
    <c:autoTitleDeleted val="0"/>
    <c:plotArea>
      <c:layout/>
      <c:barChart>
        <c:barDir val="col"/>
        <c:grouping val="percentStacked"/>
        <c:varyColors val="0"/>
        <c:ser>
          <c:idx val="0"/>
          <c:order val="0"/>
          <c:tx>
            <c:v>Sin Grado</c:v>
          </c:tx>
          <c:spPr>
            <a:solidFill>
              <a:srgbClr val="8784C6"/>
            </a:solidFill>
            <a:ln w="9525">
              <a:solidFill>
                <a:srgbClr val="000000"/>
              </a:solidFill>
            </a:ln>
          </c:spPr>
          <c:invertIfNegative val="0"/>
          <c:dLbls>
            <c:dLbl>
              <c:idx val="0"/>
              <c:tx>
                <c:rich>
                  <a:bodyPr/>
                  <a:lstStyle/>
                  <a:p>
                    <a:r>
                      <a:rPr lang="es-ES"/>
                      <a:t>25,3%
878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B49B-4F79-A8AE-16A2868466C2}"/>
                </c:ext>
              </c:extLst>
            </c:dLbl>
            <c:dLbl>
              <c:idx val="1"/>
              <c:tx>
                <c:rich>
                  <a:bodyPr/>
                  <a:lstStyle/>
                  <a:p>
                    <a:r>
                      <a:rPr lang="es-ES"/>
                      <a:t>16,9%
18.827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B49B-4F79-A8AE-16A2868466C2}"/>
                </c:ext>
              </c:extLst>
            </c:dLbl>
            <c:dLbl>
              <c:idx val="2"/>
              <c:tx>
                <c:rich>
                  <a:bodyPr/>
                  <a:lstStyle/>
                  <a:p>
                    <a:r>
                      <a:rPr lang="es-ES"/>
                      <a:t>19,3%
9.691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B49B-4F79-A8AE-16A2868466C2}"/>
                </c:ext>
              </c:extLst>
            </c:dLbl>
            <c:dLbl>
              <c:idx val="3"/>
              <c:tx>
                <c:rich>
                  <a:bodyPr/>
                  <a:lstStyle/>
                  <a:p>
                    <a:r>
                      <a:rPr lang="es-ES"/>
                      <a:t>14,6%
7.291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B49B-4F79-A8AE-16A2868466C2}"/>
                </c:ext>
              </c:extLst>
            </c:dLbl>
            <c:dLbl>
              <c:idx val="4"/>
              <c:tx>
                <c:rich>
                  <a:bodyPr/>
                  <a:lstStyle/>
                  <a:p>
                    <a:r>
                      <a:rPr lang="es-ES"/>
                      <a:t>16,2%
8.559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B49B-4F79-A8AE-16A2868466C2}"/>
                </c:ext>
              </c:extLst>
            </c:dLbl>
            <c:dLbl>
              <c:idx val="5"/>
              <c:tx>
                <c:rich>
                  <a:bodyPr/>
                  <a:lstStyle/>
                  <a:p>
                    <a:r>
                      <a:rPr lang="es-ES"/>
                      <a:t>19,4%
16.501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B49B-4F79-A8AE-16A2868466C2}"/>
                </c:ext>
              </c:extLst>
            </c:dLbl>
            <c:dLbl>
              <c:idx val="6"/>
              <c:tx>
                <c:rich>
                  <a:bodyPr/>
                  <a:lstStyle/>
                  <a:p>
                    <a:r>
                      <a:rPr lang="es-ES"/>
                      <a:t>22,0%
42.426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B49B-4F79-A8AE-16A2868466C2}"/>
                </c:ext>
              </c:extLst>
            </c:dLbl>
            <c:dLbl>
              <c:idx val="7"/>
              <c:tx>
                <c:rich>
                  <a:bodyPr/>
                  <a:lstStyle/>
                  <a:p>
                    <a:r>
                      <a:rPr lang="es-ES"/>
                      <a:t>19,7%
67.860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B49B-4F79-A8AE-16A2868466C2}"/>
                </c:ext>
              </c:extLst>
            </c:dLbl>
            <c:spPr>
              <a:noFill/>
              <a:ln>
                <a:noFill/>
              </a:ln>
              <a:effectLst/>
            </c:spPr>
            <c:txPr>
              <a:bodyPr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878</c:v>
              </c:pt>
              <c:pt idx="1">
                <c:v>18827</c:v>
              </c:pt>
              <c:pt idx="2">
                <c:v>9691</c:v>
              </c:pt>
              <c:pt idx="3">
                <c:v>7291</c:v>
              </c:pt>
              <c:pt idx="4">
                <c:v>8559</c:v>
              </c:pt>
              <c:pt idx="5">
                <c:v>16501</c:v>
              </c:pt>
              <c:pt idx="6">
                <c:v>42426</c:v>
              </c:pt>
              <c:pt idx="7">
                <c:v>67860</c:v>
              </c:pt>
            </c:numLit>
          </c:val>
          <c:extLst>
            <c:ext xmlns:c16="http://schemas.microsoft.com/office/drawing/2014/chart" uri="{C3380CC4-5D6E-409C-BE32-E72D297353CC}">
              <c16:uniqueId val="{00000000-B49B-4F79-A8AE-16A2868466C2}"/>
            </c:ext>
          </c:extLst>
        </c:ser>
        <c:ser>
          <c:idx val="1"/>
          <c:order val="1"/>
          <c:tx>
            <c:v>Grado I</c:v>
          </c:tx>
          <c:spPr>
            <a:solidFill>
              <a:srgbClr val="DECEE8"/>
            </a:solidFill>
            <a:ln w="9525">
              <a:solidFill>
                <a:srgbClr val="000000"/>
              </a:solidFill>
            </a:ln>
          </c:spPr>
          <c:invertIfNegative val="0"/>
          <c:dLbls>
            <c:dLbl>
              <c:idx val="0"/>
              <c:tx>
                <c:rich>
                  <a:bodyPr/>
                  <a:lstStyle/>
                  <a:p>
                    <a:r>
                      <a:rPr lang="es-ES"/>
                      <a:t>16,1%
557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B49B-4F79-A8AE-16A2868466C2}"/>
                </c:ext>
              </c:extLst>
            </c:dLbl>
            <c:dLbl>
              <c:idx val="1"/>
              <c:tx>
                <c:rich>
                  <a:bodyPr/>
                  <a:lstStyle/>
                  <a:p>
                    <a:r>
                      <a:rPr lang="es-ES"/>
                      <a:t>26,4%
29.447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B49B-4F79-A8AE-16A2868466C2}"/>
                </c:ext>
              </c:extLst>
            </c:dLbl>
            <c:dLbl>
              <c:idx val="2"/>
              <c:tx>
                <c:rich>
                  <a:bodyPr/>
                  <a:lstStyle/>
                  <a:p>
                    <a:r>
                      <a:rPr lang="es-ES"/>
                      <a:t>30,8%
15.473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B49B-4F79-A8AE-16A2868466C2}"/>
                </c:ext>
              </c:extLst>
            </c:dLbl>
            <c:dLbl>
              <c:idx val="3"/>
              <c:tx>
                <c:rich>
                  <a:bodyPr/>
                  <a:lstStyle/>
                  <a:p>
                    <a:r>
                      <a:rPr lang="es-ES"/>
                      <a:t>31,5%
15.704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B49B-4F79-A8AE-16A2868466C2}"/>
                </c:ext>
              </c:extLst>
            </c:dLbl>
            <c:dLbl>
              <c:idx val="4"/>
              <c:tx>
                <c:rich>
                  <a:bodyPr/>
                  <a:lstStyle/>
                  <a:p>
                    <a:r>
                      <a:rPr lang="es-ES"/>
                      <a:t>33,7%
17.784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B49B-4F79-A8AE-16A2868466C2}"/>
                </c:ext>
              </c:extLst>
            </c:dLbl>
            <c:dLbl>
              <c:idx val="5"/>
              <c:tx>
                <c:rich>
                  <a:bodyPr/>
                  <a:lstStyle/>
                  <a:p>
                    <a:r>
                      <a:rPr lang="es-ES"/>
                      <a:t>33,5%
28.516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B49B-4F79-A8AE-16A2868466C2}"/>
                </c:ext>
              </c:extLst>
            </c:dLbl>
            <c:dLbl>
              <c:idx val="6"/>
              <c:tx>
                <c:rich>
                  <a:bodyPr/>
                  <a:lstStyle/>
                  <a:p>
                    <a:r>
                      <a:rPr lang="es-ES"/>
                      <a:t>31,5%
60.708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B49B-4F79-A8AE-16A2868466C2}"/>
                </c:ext>
              </c:extLst>
            </c:dLbl>
            <c:dLbl>
              <c:idx val="7"/>
              <c:tx>
                <c:rich>
                  <a:bodyPr/>
                  <a:lstStyle/>
                  <a:p>
                    <a:r>
                      <a:rPr lang="es-ES"/>
                      <a:t>31,1%
107.416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B49B-4F79-A8AE-16A2868466C2}"/>
                </c:ext>
              </c:extLst>
            </c:dLbl>
            <c:spPr>
              <a:noFill/>
              <a:ln>
                <a:noFill/>
              </a:ln>
              <a:effectLst/>
            </c:spPr>
            <c:txPr>
              <a:bodyPr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557</c:v>
              </c:pt>
              <c:pt idx="1">
                <c:v>29447</c:v>
              </c:pt>
              <c:pt idx="2">
                <c:v>15473</c:v>
              </c:pt>
              <c:pt idx="3">
                <c:v>15704</c:v>
              </c:pt>
              <c:pt idx="4">
                <c:v>17784</c:v>
              </c:pt>
              <c:pt idx="5">
                <c:v>28516</c:v>
              </c:pt>
              <c:pt idx="6">
                <c:v>60708</c:v>
              </c:pt>
              <c:pt idx="7">
                <c:v>107416</c:v>
              </c:pt>
            </c:numLit>
          </c:val>
          <c:extLst>
            <c:ext xmlns:c16="http://schemas.microsoft.com/office/drawing/2014/chart" uri="{C3380CC4-5D6E-409C-BE32-E72D297353CC}">
              <c16:uniqueId val="{00000009-B49B-4F79-A8AE-16A2868466C2}"/>
            </c:ext>
          </c:extLst>
        </c:ser>
        <c:ser>
          <c:idx val="2"/>
          <c:order val="2"/>
          <c:tx>
            <c:v>Grado II</c:v>
          </c:tx>
          <c:spPr>
            <a:solidFill>
              <a:srgbClr val="8E63A9"/>
            </a:solidFill>
            <a:ln w="9525">
              <a:solidFill>
                <a:srgbClr val="000000"/>
              </a:solidFill>
            </a:ln>
          </c:spPr>
          <c:invertIfNegative val="0"/>
          <c:dLbls>
            <c:dLbl>
              <c:idx val="0"/>
              <c:tx>
                <c:rich>
                  <a:bodyPr/>
                  <a:lstStyle/>
                  <a:p>
                    <a:r>
                      <a:rPr lang="es-ES"/>
                      <a:t>33,7%
1.170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B49B-4F79-A8AE-16A2868466C2}"/>
                </c:ext>
              </c:extLst>
            </c:dLbl>
            <c:dLbl>
              <c:idx val="1"/>
              <c:tx>
                <c:rich>
                  <a:bodyPr/>
                  <a:lstStyle/>
                  <a:p>
                    <a:r>
                      <a:rPr lang="es-ES"/>
                      <a:t>34,0%
37.889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B49B-4F79-A8AE-16A2868466C2}"/>
                </c:ext>
              </c:extLst>
            </c:dLbl>
            <c:dLbl>
              <c:idx val="2"/>
              <c:tx>
                <c:rich>
                  <a:bodyPr/>
                  <a:lstStyle/>
                  <a:p>
                    <a:r>
                      <a:rPr lang="es-ES"/>
                      <a:t>28,7%
14.421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B49B-4F79-A8AE-16A2868466C2}"/>
                </c:ext>
              </c:extLst>
            </c:dLbl>
            <c:dLbl>
              <c:idx val="3"/>
              <c:tx>
                <c:rich>
                  <a:bodyPr/>
                  <a:lstStyle/>
                  <a:p>
                    <a:r>
                      <a:rPr lang="es-ES"/>
                      <a:t>31,9%
15.865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B49B-4F79-A8AE-16A2868466C2}"/>
                </c:ext>
              </c:extLst>
            </c:dLbl>
            <c:dLbl>
              <c:idx val="4"/>
              <c:tx>
                <c:rich>
                  <a:bodyPr/>
                  <a:lstStyle/>
                  <a:p>
                    <a:r>
                      <a:rPr lang="es-ES"/>
                      <a:t>31,1%
16.372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B49B-4F79-A8AE-16A2868466C2}"/>
                </c:ext>
              </c:extLst>
            </c:dLbl>
            <c:dLbl>
              <c:idx val="5"/>
              <c:tx>
                <c:rich>
                  <a:bodyPr/>
                  <a:lstStyle/>
                  <a:p>
                    <a:r>
                      <a:rPr lang="es-ES"/>
                      <a:t>30,5%
25.940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B49B-4F79-A8AE-16A2868466C2}"/>
                </c:ext>
              </c:extLst>
            </c:dLbl>
            <c:dLbl>
              <c:idx val="6"/>
              <c:tx>
                <c:rich>
                  <a:bodyPr/>
                  <a:lstStyle/>
                  <a:p>
                    <a:r>
                      <a:rPr lang="es-ES"/>
                      <a:t>29,0%
55.923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B49B-4F79-A8AE-16A2868466C2}"/>
                </c:ext>
              </c:extLst>
            </c:dLbl>
            <c:dLbl>
              <c:idx val="7"/>
              <c:tx>
                <c:rich>
                  <a:bodyPr/>
                  <a:lstStyle/>
                  <a:p>
                    <a:r>
                      <a:rPr lang="es-ES"/>
                      <a:t>29,0%
100.308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B49B-4F79-A8AE-16A2868466C2}"/>
                </c:ext>
              </c:extLst>
            </c:dLbl>
            <c:spPr>
              <a:noFill/>
              <a:ln>
                <a:noFill/>
              </a:ln>
              <a:effectLst/>
            </c:spPr>
            <c:txPr>
              <a:bodyPr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1170</c:v>
              </c:pt>
              <c:pt idx="1">
                <c:v>37889</c:v>
              </c:pt>
              <c:pt idx="2">
                <c:v>14421</c:v>
              </c:pt>
              <c:pt idx="3">
                <c:v>15865</c:v>
              </c:pt>
              <c:pt idx="4">
                <c:v>16372</c:v>
              </c:pt>
              <c:pt idx="5">
                <c:v>25940</c:v>
              </c:pt>
              <c:pt idx="6">
                <c:v>55923</c:v>
              </c:pt>
              <c:pt idx="7">
                <c:v>100308</c:v>
              </c:pt>
            </c:numLit>
          </c:val>
          <c:extLst>
            <c:ext xmlns:c16="http://schemas.microsoft.com/office/drawing/2014/chart" uri="{C3380CC4-5D6E-409C-BE32-E72D297353CC}">
              <c16:uniqueId val="{00000012-B49B-4F79-A8AE-16A2868466C2}"/>
            </c:ext>
          </c:extLst>
        </c:ser>
        <c:ser>
          <c:idx val="3"/>
          <c:order val="3"/>
          <c:tx>
            <c:v>Grado III</c:v>
          </c:tx>
          <c:spPr>
            <a:solidFill>
              <a:srgbClr val="5A3471"/>
            </a:solidFill>
            <a:ln w="9525">
              <a:solidFill>
                <a:srgbClr val="000000"/>
              </a:solidFill>
            </a:ln>
          </c:spPr>
          <c:invertIfNegative val="0"/>
          <c:dLbls>
            <c:dLbl>
              <c:idx val="0"/>
              <c:tx>
                <c:rich>
                  <a:bodyPr/>
                  <a:lstStyle/>
                  <a:p>
                    <a:r>
                      <a:rPr lang="es-ES"/>
                      <a:t>24,9%
862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B49B-4F79-A8AE-16A2868466C2}"/>
                </c:ext>
              </c:extLst>
            </c:dLbl>
            <c:dLbl>
              <c:idx val="1"/>
              <c:tx>
                <c:rich>
                  <a:bodyPr/>
                  <a:lstStyle/>
                  <a:p>
                    <a:r>
                      <a:rPr lang="es-ES"/>
                      <a:t>22,8%
25.424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B49B-4F79-A8AE-16A2868466C2}"/>
                </c:ext>
              </c:extLst>
            </c:dLbl>
            <c:dLbl>
              <c:idx val="2"/>
              <c:tx>
                <c:rich>
                  <a:bodyPr/>
                  <a:lstStyle/>
                  <a:p>
                    <a:r>
                      <a:rPr lang="es-ES"/>
                      <a:t>21,3%
10.729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B49B-4F79-A8AE-16A2868466C2}"/>
                </c:ext>
              </c:extLst>
            </c:dLbl>
            <c:dLbl>
              <c:idx val="3"/>
              <c:tx>
                <c:rich>
                  <a:bodyPr/>
                  <a:lstStyle/>
                  <a:p>
                    <a:r>
                      <a:rPr lang="es-ES"/>
                      <a:t>22,0%
10.929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B49B-4F79-A8AE-16A2868466C2}"/>
                </c:ext>
              </c:extLst>
            </c:dLbl>
            <c:dLbl>
              <c:idx val="4"/>
              <c:tx>
                <c:rich>
                  <a:bodyPr/>
                  <a:lstStyle/>
                  <a:p>
                    <a:r>
                      <a:rPr lang="es-ES"/>
                      <a:t>19,0%
10.006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B49B-4F79-A8AE-16A2868466C2}"/>
                </c:ext>
              </c:extLst>
            </c:dLbl>
            <c:dLbl>
              <c:idx val="5"/>
              <c:tx>
                <c:rich>
                  <a:bodyPr/>
                  <a:lstStyle/>
                  <a:p>
                    <a:r>
                      <a:rPr lang="es-ES"/>
                      <a:t>16,6%
14.138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B49B-4F79-A8AE-16A2868466C2}"/>
                </c:ext>
              </c:extLst>
            </c:dLbl>
            <c:dLbl>
              <c:idx val="6"/>
              <c:tx>
                <c:rich>
                  <a:bodyPr/>
                  <a:lstStyle/>
                  <a:p>
                    <a:r>
                      <a:rPr lang="es-ES"/>
                      <a:t>17,6%
33.875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B49B-4F79-A8AE-16A2868466C2}"/>
                </c:ext>
              </c:extLst>
            </c:dLbl>
            <c:dLbl>
              <c:idx val="7"/>
              <c:tx>
                <c:rich>
                  <a:bodyPr/>
                  <a:lstStyle/>
                  <a:p>
                    <a:r>
                      <a:rPr lang="es-ES"/>
                      <a:t>20,2%
69.730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B49B-4F79-A8AE-16A2868466C2}"/>
                </c:ext>
              </c:extLst>
            </c:dLbl>
            <c:spPr>
              <a:noFill/>
              <a:ln>
                <a:noFill/>
              </a:ln>
              <a:effectLst/>
            </c:spPr>
            <c:txPr>
              <a:bodyPr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862</c:v>
              </c:pt>
              <c:pt idx="1">
                <c:v>25424</c:v>
              </c:pt>
              <c:pt idx="2">
                <c:v>10729</c:v>
              </c:pt>
              <c:pt idx="3">
                <c:v>10929</c:v>
              </c:pt>
              <c:pt idx="4">
                <c:v>10006</c:v>
              </c:pt>
              <c:pt idx="5">
                <c:v>14138</c:v>
              </c:pt>
              <c:pt idx="6">
                <c:v>33875</c:v>
              </c:pt>
              <c:pt idx="7">
                <c:v>69730</c:v>
              </c:pt>
            </c:numLit>
          </c:val>
          <c:extLst>
            <c:ext xmlns:c16="http://schemas.microsoft.com/office/drawing/2014/chart" uri="{C3380CC4-5D6E-409C-BE32-E72D297353CC}">
              <c16:uniqueId val="{0000001B-B49B-4F79-A8AE-16A2868466C2}"/>
            </c:ext>
          </c:extLst>
        </c:ser>
        <c:dLbls>
          <c:showLegendKey val="0"/>
          <c:showVal val="0"/>
          <c:showCatName val="0"/>
          <c:showSerName val="0"/>
          <c:showPercent val="0"/>
          <c:showBubbleSize val="0"/>
        </c:dLbls>
        <c:gapWidth val="40"/>
        <c:overlap val="100"/>
        <c:axId val="1283228767"/>
        <c:axId val="1144124463"/>
      </c:barChart>
      <c:catAx>
        <c:axId val="1283228767"/>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124463"/>
        <c:crosses val="autoZero"/>
        <c:auto val="1"/>
        <c:lblAlgn val="ctr"/>
        <c:lblOffset val="100"/>
        <c:noMultiLvlLbl val="0"/>
      </c:catAx>
      <c:valAx>
        <c:axId val="1144124463"/>
        <c:scaling>
          <c:orientation val="minMax"/>
          <c:max val="1"/>
          <c:min val="0"/>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83228767"/>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9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Distribución por Grado de dependencia de cada tramo de edad. Mujeres</a:t>
            </a:r>
          </a:p>
        </c:rich>
      </c:tx>
      <c:overlay val="0"/>
    </c:title>
    <c:autoTitleDeleted val="0"/>
    <c:plotArea>
      <c:layout/>
      <c:barChart>
        <c:barDir val="col"/>
        <c:grouping val="percentStacked"/>
        <c:varyColors val="0"/>
        <c:ser>
          <c:idx val="0"/>
          <c:order val="0"/>
          <c:tx>
            <c:v>Grado III</c:v>
          </c:tx>
          <c:spPr>
            <a:solidFill>
              <a:srgbClr val="5A3471"/>
            </a:solidFill>
            <a:ln w="9525">
              <a:solidFill>
                <a:srgbClr val="000000"/>
              </a:solidFill>
            </a:ln>
          </c:spPr>
          <c:invertIfNegative val="0"/>
          <c:dLbls>
            <c:dLbl>
              <c:idx val="0"/>
              <c:tx>
                <c:rich>
                  <a:bodyPr/>
                  <a:lstStyle/>
                  <a:p>
                    <a:r>
                      <a:rPr lang="es-ES"/>
                      <a:t>33,2%
654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E5FC-48E6-B11D-637154BB9DDE}"/>
                </c:ext>
              </c:extLst>
            </c:dLbl>
            <c:dLbl>
              <c:idx val="1"/>
              <c:tx>
                <c:rich>
                  <a:bodyPr/>
                  <a:lstStyle/>
                  <a:p>
                    <a:r>
                      <a:rPr lang="es-ES"/>
                      <a:t>28,9%
11.511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E5FC-48E6-B11D-637154BB9DDE}"/>
                </c:ext>
              </c:extLst>
            </c:dLbl>
            <c:dLbl>
              <c:idx val="2"/>
              <c:tx>
                <c:rich>
                  <a:bodyPr/>
                  <a:lstStyle/>
                  <a:p>
                    <a:r>
                      <a:rPr lang="es-ES"/>
                      <a:t>26,9%
6.557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E5FC-48E6-B11D-637154BB9DDE}"/>
                </c:ext>
              </c:extLst>
            </c:dLbl>
            <c:dLbl>
              <c:idx val="3"/>
              <c:tx>
                <c:rich>
                  <a:bodyPr/>
                  <a:lstStyle/>
                  <a:p>
                    <a:r>
                      <a:rPr lang="es-ES"/>
                      <a:t>27,3%
8.743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E5FC-48E6-B11D-637154BB9DDE}"/>
                </c:ext>
              </c:extLst>
            </c:dLbl>
            <c:dLbl>
              <c:idx val="4"/>
              <c:tx>
                <c:rich>
                  <a:bodyPr/>
                  <a:lstStyle/>
                  <a:p>
                    <a:r>
                      <a:rPr lang="es-ES"/>
                      <a:t>22,5%
8.817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E5FC-48E6-B11D-637154BB9DDE}"/>
                </c:ext>
              </c:extLst>
            </c:dLbl>
            <c:dLbl>
              <c:idx val="5"/>
              <c:tx>
                <c:rich>
                  <a:bodyPr/>
                  <a:lstStyle/>
                  <a:p>
                    <a:r>
                      <a:rPr lang="es-ES"/>
                      <a:t>19,2%
12.736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E5FC-48E6-B11D-637154BB9DDE}"/>
                </c:ext>
              </c:extLst>
            </c:dLbl>
            <c:dLbl>
              <c:idx val="6"/>
              <c:tx>
                <c:rich>
                  <a:bodyPr/>
                  <a:lstStyle/>
                  <a:p>
                    <a:r>
                      <a:rPr lang="es-ES"/>
                      <a:t>19,0%
44.108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E5FC-48E6-B11D-637154BB9DDE}"/>
                </c:ext>
              </c:extLst>
            </c:dLbl>
            <c:dLbl>
              <c:idx val="7"/>
              <c:tx>
                <c:rich>
                  <a:bodyPr/>
                  <a:lstStyle/>
                  <a:p>
                    <a:r>
                      <a:rPr lang="es-ES"/>
                      <a:t>27,9%
207.974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E5FC-48E6-B11D-637154BB9DDE}"/>
                </c:ext>
              </c:extLst>
            </c:dLbl>
            <c:spPr>
              <a:noFill/>
              <a:ln>
                <a:noFill/>
              </a:ln>
              <a:effectLst/>
            </c:spPr>
            <c:txPr>
              <a:bodyPr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654</c:v>
              </c:pt>
              <c:pt idx="1">
                <c:v>11511</c:v>
              </c:pt>
              <c:pt idx="2">
                <c:v>6557</c:v>
              </c:pt>
              <c:pt idx="3">
                <c:v>8743</c:v>
              </c:pt>
              <c:pt idx="4">
                <c:v>8817</c:v>
              </c:pt>
              <c:pt idx="5">
                <c:v>12736</c:v>
              </c:pt>
              <c:pt idx="6">
                <c:v>44108</c:v>
              </c:pt>
              <c:pt idx="7">
                <c:v>207974</c:v>
              </c:pt>
            </c:numLit>
          </c:val>
          <c:extLst>
            <c:ext xmlns:c16="http://schemas.microsoft.com/office/drawing/2014/chart" uri="{C3380CC4-5D6E-409C-BE32-E72D297353CC}">
              <c16:uniqueId val="{00000000-E5FC-48E6-B11D-637154BB9DDE}"/>
            </c:ext>
          </c:extLst>
        </c:ser>
        <c:ser>
          <c:idx val="1"/>
          <c:order val="1"/>
          <c:tx>
            <c:v>Grado II</c:v>
          </c:tx>
          <c:spPr>
            <a:solidFill>
              <a:srgbClr val="8E63A9"/>
            </a:solidFill>
            <a:ln w="9525">
              <a:solidFill>
                <a:srgbClr val="000000"/>
              </a:solidFill>
            </a:ln>
          </c:spPr>
          <c:invertIfNegative val="0"/>
          <c:dLbls>
            <c:dLbl>
              <c:idx val="0"/>
              <c:tx>
                <c:rich>
                  <a:bodyPr/>
                  <a:lstStyle/>
                  <a:p>
                    <a:r>
                      <a:rPr lang="es-ES"/>
                      <a:t>48,0%
946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E5FC-48E6-B11D-637154BB9DDE}"/>
                </c:ext>
              </c:extLst>
            </c:dLbl>
            <c:dLbl>
              <c:idx val="1"/>
              <c:tx>
                <c:rich>
                  <a:bodyPr/>
                  <a:lstStyle/>
                  <a:p>
                    <a:r>
                      <a:rPr lang="es-ES"/>
                      <a:t>38,2%
15.233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E5FC-48E6-B11D-637154BB9DDE}"/>
                </c:ext>
              </c:extLst>
            </c:dLbl>
            <c:dLbl>
              <c:idx val="2"/>
              <c:tx>
                <c:rich>
                  <a:bodyPr/>
                  <a:lstStyle/>
                  <a:p>
                    <a:r>
                      <a:rPr lang="es-ES"/>
                      <a:t>36,3%
8.833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E5FC-48E6-B11D-637154BB9DDE}"/>
                </c:ext>
              </c:extLst>
            </c:dLbl>
            <c:dLbl>
              <c:idx val="3"/>
              <c:tx>
                <c:rich>
                  <a:bodyPr/>
                  <a:lstStyle/>
                  <a:p>
                    <a:r>
                      <a:rPr lang="es-ES"/>
                      <a:t>37,5%
11.994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E5FC-48E6-B11D-637154BB9DDE}"/>
                </c:ext>
              </c:extLst>
            </c:dLbl>
            <c:dLbl>
              <c:idx val="4"/>
              <c:tx>
                <c:rich>
                  <a:bodyPr/>
                  <a:lstStyle/>
                  <a:p>
                    <a:r>
                      <a:rPr lang="es-ES"/>
                      <a:t>36,1%
14.151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E5FC-48E6-B11D-637154BB9DDE}"/>
                </c:ext>
              </c:extLst>
            </c:dLbl>
            <c:dLbl>
              <c:idx val="5"/>
              <c:tx>
                <c:rich>
                  <a:bodyPr/>
                  <a:lstStyle/>
                  <a:p>
                    <a:r>
                      <a:rPr lang="es-ES"/>
                      <a:t>36,4%
24.208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E5FC-48E6-B11D-637154BB9DDE}"/>
                </c:ext>
              </c:extLst>
            </c:dLbl>
            <c:dLbl>
              <c:idx val="6"/>
              <c:tx>
                <c:rich>
                  <a:bodyPr/>
                  <a:lstStyle/>
                  <a:p>
                    <a:r>
                      <a:rPr lang="es-ES"/>
                      <a:t>34,3%
79.723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E5FC-48E6-B11D-637154BB9DDE}"/>
                </c:ext>
              </c:extLst>
            </c:dLbl>
            <c:dLbl>
              <c:idx val="7"/>
              <c:tx>
                <c:rich>
                  <a:bodyPr/>
                  <a:lstStyle/>
                  <a:p>
                    <a:r>
                      <a:rPr lang="es-ES"/>
                      <a:t>36,9%
274.841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E5FC-48E6-B11D-637154BB9DDE}"/>
                </c:ext>
              </c:extLst>
            </c:dLbl>
            <c:spPr>
              <a:noFill/>
              <a:ln>
                <a:noFill/>
              </a:ln>
              <a:effectLst/>
            </c:spPr>
            <c:txPr>
              <a:bodyPr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946</c:v>
              </c:pt>
              <c:pt idx="1">
                <c:v>15233</c:v>
              </c:pt>
              <c:pt idx="2">
                <c:v>8833</c:v>
              </c:pt>
              <c:pt idx="3">
                <c:v>11994</c:v>
              </c:pt>
              <c:pt idx="4">
                <c:v>14151</c:v>
              </c:pt>
              <c:pt idx="5">
                <c:v>24208</c:v>
              </c:pt>
              <c:pt idx="6">
                <c:v>79723</c:v>
              </c:pt>
              <c:pt idx="7">
                <c:v>274841</c:v>
              </c:pt>
            </c:numLit>
          </c:val>
          <c:extLst>
            <c:ext xmlns:c16="http://schemas.microsoft.com/office/drawing/2014/chart" uri="{C3380CC4-5D6E-409C-BE32-E72D297353CC}">
              <c16:uniqueId val="{00000009-E5FC-48E6-B11D-637154BB9DDE}"/>
            </c:ext>
          </c:extLst>
        </c:ser>
        <c:ser>
          <c:idx val="2"/>
          <c:order val="2"/>
          <c:tx>
            <c:v>Grado I</c:v>
          </c:tx>
          <c:spPr>
            <a:solidFill>
              <a:srgbClr val="DECEE8"/>
            </a:solidFill>
            <a:ln w="9525">
              <a:solidFill>
                <a:srgbClr val="000000"/>
              </a:solidFill>
            </a:ln>
          </c:spPr>
          <c:invertIfNegative val="0"/>
          <c:dLbls>
            <c:dLbl>
              <c:idx val="0"/>
              <c:tx>
                <c:rich>
                  <a:bodyPr/>
                  <a:lstStyle/>
                  <a:p>
                    <a:r>
                      <a:rPr lang="es-ES"/>
                      <a:t>18,8%
371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E5FC-48E6-B11D-637154BB9DDE}"/>
                </c:ext>
              </c:extLst>
            </c:dLbl>
            <c:dLbl>
              <c:idx val="1"/>
              <c:tx>
                <c:rich>
                  <a:bodyPr/>
                  <a:lstStyle/>
                  <a:p>
                    <a:r>
                      <a:rPr lang="es-ES"/>
                      <a:t>32,9%
13.138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E5FC-48E6-B11D-637154BB9DDE}"/>
                </c:ext>
              </c:extLst>
            </c:dLbl>
            <c:dLbl>
              <c:idx val="2"/>
              <c:tx>
                <c:rich>
                  <a:bodyPr/>
                  <a:lstStyle/>
                  <a:p>
                    <a:r>
                      <a:rPr lang="es-ES"/>
                      <a:t>36,8%
8.976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E5FC-48E6-B11D-637154BB9DDE}"/>
                </c:ext>
              </c:extLst>
            </c:dLbl>
            <c:dLbl>
              <c:idx val="3"/>
              <c:tx>
                <c:rich>
                  <a:bodyPr/>
                  <a:lstStyle/>
                  <a:p>
                    <a:r>
                      <a:rPr lang="es-ES"/>
                      <a:t>35,2%
11.259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E5FC-48E6-B11D-637154BB9DDE}"/>
                </c:ext>
              </c:extLst>
            </c:dLbl>
            <c:dLbl>
              <c:idx val="4"/>
              <c:tx>
                <c:rich>
                  <a:bodyPr/>
                  <a:lstStyle/>
                  <a:p>
                    <a:r>
                      <a:rPr lang="es-ES"/>
                      <a:t>41,4%
16.211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E5FC-48E6-B11D-637154BB9DDE}"/>
                </c:ext>
              </c:extLst>
            </c:dLbl>
            <c:dLbl>
              <c:idx val="5"/>
              <c:tx>
                <c:rich>
                  <a:bodyPr/>
                  <a:lstStyle/>
                  <a:p>
                    <a:r>
                      <a:rPr lang="es-ES"/>
                      <a:t>44,4%
29.515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E5FC-48E6-B11D-637154BB9DDE}"/>
                </c:ext>
              </c:extLst>
            </c:dLbl>
            <c:dLbl>
              <c:idx val="6"/>
              <c:tx>
                <c:rich>
                  <a:bodyPr/>
                  <a:lstStyle/>
                  <a:p>
                    <a:r>
                      <a:rPr lang="es-ES"/>
                      <a:t>46,7%
108.691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E5FC-48E6-B11D-637154BB9DDE}"/>
                </c:ext>
              </c:extLst>
            </c:dLbl>
            <c:dLbl>
              <c:idx val="7"/>
              <c:tx>
                <c:rich>
                  <a:bodyPr/>
                  <a:lstStyle/>
                  <a:p>
                    <a:r>
                      <a:rPr lang="es-ES"/>
                      <a:t>35,1%
261.285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E5FC-48E6-B11D-637154BB9DDE}"/>
                </c:ext>
              </c:extLst>
            </c:dLbl>
            <c:spPr>
              <a:noFill/>
              <a:ln>
                <a:noFill/>
              </a:ln>
              <a:effectLst/>
            </c:spPr>
            <c:txPr>
              <a:bodyPr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371</c:v>
              </c:pt>
              <c:pt idx="1">
                <c:v>13138</c:v>
              </c:pt>
              <c:pt idx="2">
                <c:v>8976</c:v>
              </c:pt>
              <c:pt idx="3">
                <c:v>11259</c:v>
              </c:pt>
              <c:pt idx="4">
                <c:v>16211</c:v>
              </c:pt>
              <c:pt idx="5">
                <c:v>29515</c:v>
              </c:pt>
              <c:pt idx="6">
                <c:v>108691</c:v>
              </c:pt>
              <c:pt idx="7">
                <c:v>261285</c:v>
              </c:pt>
            </c:numLit>
          </c:val>
          <c:extLst>
            <c:ext xmlns:c16="http://schemas.microsoft.com/office/drawing/2014/chart" uri="{C3380CC4-5D6E-409C-BE32-E72D297353CC}">
              <c16:uniqueId val="{00000012-E5FC-48E6-B11D-637154BB9DDE}"/>
            </c:ext>
          </c:extLst>
        </c:ser>
        <c:dLbls>
          <c:showLegendKey val="0"/>
          <c:showVal val="0"/>
          <c:showCatName val="0"/>
          <c:showSerName val="0"/>
          <c:showPercent val="0"/>
          <c:showBubbleSize val="0"/>
        </c:dLbls>
        <c:gapWidth val="40"/>
        <c:overlap val="100"/>
        <c:axId val="1283245471"/>
        <c:axId val="1144148943"/>
      </c:barChart>
      <c:catAx>
        <c:axId val="1283245471"/>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148943"/>
        <c:crosses val="autoZero"/>
        <c:auto val="1"/>
        <c:lblAlgn val="ctr"/>
        <c:lblOffset val="100"/>
        <c:noMultiLvlLbl val="0"/>
      </c:catAx>
      <c:valAx>
        <c:axId val="1144148943"/>
        <c:scaling>
          <c:orientation val="minMax"/>
          <c:max val="1"/>
          <c:min val="0"/>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83245471"/>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9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Distribución por Grado de dependencia de cada tramo de edad. Hombres</a:t>
            </a:r>
          </a:p>
        </c:rich>
      </c:tx>
      <c:overlay val="0"/>
    </c:title>
    <c:autoTitleDeleted val="0"/>
    <c:plotArea>
      <c:layout/>
      <c:barChart>
        <c:barDir val="col"/>
        <c:grouping val="percentStacked"/>
        <c:varyColors val="0"/>
        <c:ser>
          <c:idx val="0"/>
          <c:order val="0"/>
          <c:tx>
            <c:v>Grado III</c:v>
          </c:tx>
          <c:spPr>
            <a:solidFill>
              <a:srgbClr val="5A3471"/>
            </a:solidFill>
            <a:ln w="9525">
              <a:solidFill>
                <a:srgbClr val="000000"/>
              </a:solidFill>
            </a:ln>
          </c:spPr>
          <c:invertIfNegative val="0"/>
          <c:dLbls>
            <c:dLbl>
              <c:idx val="0"/>
              <c:tx>
                <c:rich>
                  <a:bodyPr/>
                  <a:lstStyle/>
                  <a:p>
                    <a:r>
                      <a:rPr lang="es-ES"/>
                      <a:t>33,3%
862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93B2-436E-B161-00B06B0A4DC6}"/>
                </c:ext>
              </c:extLst>
            </c:dLbl>
            <c:dLbl>
              <c:idx val="1"/>
              <c:tx>
                <c:rich>
                  <a:bodyPr/>
                  <a:lstStyle/>
                  <a:p>
                    <a:r>
                      <a:rPr lang="es-ES"/>
                      <a:t>27,4%
25.424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93B2-436E-B161-00B06B0A4DC6}"/>
                </c:ext>
              </c:extLst>
            </c:dLbl>
            <c:dLbl>
              <c:idx val="2"/>
              <c:tx>
                <c:rich>
                  <a:bodyPr/>
                  <a:lstStyle/>
                  <a:p>
                    <a:r>
                      <a:rPr lang="es-ES"/>
                      <a:t>26,4%
10.729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93B2-436E-B161-00B06B0A4DC6}"/>
                </c:ext>
              </c:extLst>
            </c:dLbl>
            <c:dLbl>
              <c:idx val="3"/>
              <c:tx>
                <c:rich>
                  <a:bodyPr/>
                  <a:lstStyle/>
                  <a:p>
                    <a:r>
                      <a:rPr lang="es-ES"/>
                      <a:t>25,7%
10.929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93B2-436E-B161-00B06B0A4DC6}"/>
                </c:ext>
              </c:extLst>
            </c:dLbl>
            <c:dLbl>
              <c:idx val="4"/>
              <c:tx>
                <c:rich>
                  <a:bodyPr/>
                  <a:lstStyle/>
                  <a:p>
                    <a:r>
                      <a:rPr lang="es-ES"/>
                      <a:t>22,7%
10.006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93B2-436E-B161-00B06B0A4DC6}"/>
                </c:ext>
              </c:extLst>
            </c:dLbl>
            <c:dLbl>
              <c:idx val="5"/>
              <c:tx>
                <c:rich>
                  <a:bodyPr/>
                  <a:lstStyle/>
                  <a:p>
                    <a:r>
                      <a:rPr lang="es-ES"/>
                      <a:t>20,6%
14.138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93B2-436E-B161-00B06B0A4DC6}"/>
                </c:ext>
              </c:extLst>
            </c:dLbl>
            <c:dLbl>
              <c:idx val="6"/>
              <c:tx>
                <c:rich>
                  <a:bodyPr/>
                  <a:lstStyle/>
                  <a:p>
                    <a:r>
                      <a:rPr lang="es-ES"/>
                      <a:t>22,5%
33.875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93B2-436E-B161-00B06B0A4DC6}"/>
                </c:ext>
              </c:extLst>
            </c:dLbl>
            <c:dLbl>
              <c:idx val="7"/>
              <c:tx>
                <c:rich>
                  <a:bodyPr/>
                  <a:lstStyle/>
                  <a:p>
                    <a:r>
                      <a:rPr lang="es-ES"/>
                      <a:t>25,1%
69.730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93B2-436E-B161-00B06B0A4DC6}"/>
                </c:ext>
              </c:extLst>
            </c:dLbl>
            <c:spPr>
              <a:noFill/>
              <a:ln>
                <a:noFill/>
              </a:ln>
              <a:effectLst/>
            </c:spPr>
            <c:txPr>
              <a:bodyPr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862</c:v>
              </c:pt>
              <c:pt idx="1">
                <c:v>25424</c:v>
              </c:pt>
              <c:pt idx="2">
                <c:v>10729</c:v>
              </c:pt>
              <c:pt idx="3">
                <c:v>10929</c:v>
              </c:pt>
              <c:pt idx="4">
                <c:v>10006</c:v>
              </c:pt>
              <c:pt idx="5">
                <c:v>14138</c:v>
              </c:pt>
              <c:pt idx="6">
                <c:v>33875</c:v>
              </c:pt>
              <c:pt idx="7">
                <c:v>69730</c:v>
              </c:pt>
            </c:numLit>
          </c:val>
          <c:extLst>
            <c:ext xmlns:c16="http://schemas.microsoft.com/office/drawing/2014/chart" uri="{C3380CC4-5D6E-409C-BE32-E72D297353CC}">
              <c16:uniqueId val="{00000000-93B2-436E-B161-00B06B0A4DC6}"/>
            </c:ext>
          </c:extLst>
        </c:ser>
        <c:ser>
          <c:idx val="1"/>
          <c:order val="1"/>
          <c:tx>
            <c:v>Grado II</c:v>
          </c:tx>
          <c:spPr>
            <a:solidFill>
              <a:srgbClr val="8E63A9"/>
            </a:solidFill>
            <a:ln w="9525">
              <a:solidFill>
                <a:srgbClr val="000000"/>
              </a:solidFill>
            </a:ln>
          </c:spPr>
          <c:invertIfNegative val="0"/>
          <c:dLbls>
            <c:dLbl>
              <c:idx val="0"/>
              <c:tx>
                <c:rich>
                  <a:bodyPr/>
                  <a:lstStyle/>
                  <a:p>
                    <a:r>
                      <a:rPr lang="es-ES"/>
                      <a:t>45,2%
1.170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93B2-436E-B161-00B06B0A4DC6}"/>
                </c:ext>
              </c:extLst>
            </c:dLbl>
            <c:dLbl>
              <c:idx val="1"/>
              <c:tx>
                <c:rich>
                  <a:bodyPr/>
                  <a:lstStyle/>
                  <a:p>
                    <a:r>
                      <a:rPr lang="es-ES"/>
                      <a:t>40,8%
37.889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93B2-436E-B161-00B06B0A4DC6}"/>
                </c:ext>
              </c:extLst>
            </c:dLbl>
            <c:dLbl>
              <c:idx val="2"/>
              <c:tx>
                <c:rich>
                  <a:bodyPr/>
                  <a:lstStyle/>
                  <a:p>
                    <a:r>
                      <a:rPr lang="es-ES"/>
                      <a:t>35,5%
14.421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93B2-436E-B161-00B06B0A4DC6}"/>
                </c:ext>
              </c:extLst>
            </c:dLbl>
            <c:dLbl>
              <c:idx val="3"/>
              <c:tx>
                <c:rich>
                  <a:bodyPr/>
                  <a:lstStyle/>
                  <a:p>
                    <a:r>
                      <a:rPr lang="es-ES"/>
                      <a:t>37,3%
15.865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93B2-436E-B161-00B06B0A4DC6}"/>
                </c:ext>
              </c:extLst>
            </c:dLbl>
            <c:dLbl>
              <c:idx val="4"/>
              <c:tx>
                <c:rich>
                  <a:bodyPr/>
                  <a:lstStyle/>
                  <a:p>
                    <a:r>
                      <a:rPr lang="es-ES"/>
                      <a:t>37,1%
16.372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93B2-436E-B161-00B06B0A4DC6}"/>
                </c:ext>
              </c:extLst>
            </c:dLbl>
            <c:dLbl>
              <c:idx val="5"/>
              <c:tx>
                <c:rich>
                  <a:bodyPr/>
                  <a:lstStyle/>
                  <a:p>
                    <a:r>
                      <a:rPr lang="es-ES"/>
                      <a:t>37,8%
25.940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93B2-436E-B161-00B06B0A4DC6}"/>
                </c:ext>
              </c:extLst>
            </c:dLbl>
            <c:dLbl>
              <c:idx val="6"/>
              <c:tx>
                <c:rich>
                  <a:bodyPr/>
                  <a:lstStyle/>
                  <a:p>
                    <a:r>
                      <a:rPr lang="es-ES"/>
                      <a:t>37,2%
55.923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93B2-436E-B161-00B06B0A4DC6}"/>
                </c:ext>
              </c:extLst>
            </c:dLbl>
            <c:dLbl>
              <c:idx val="7"/>
              <c:tx>
                <c:rich>
                  <a:bodyPr/>
                  <a:lstStyle/>
                  <a:p>
                    <a:r>
                      <a:rPr lang="es-ES"/>
                      <a:t>36,2%
100.308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93B2-436E-B161-00B06B0A4DC6}"/>
                </c:ext>
              </c:extLst>
            </c:dLbl>
            <c:spPr>
              <a:noFill/>
              <a:ln>
                <a:noFill/>
              </a:ln>
              <a:effectLst/>
            </c:spPr>
            <c:txPr>
              <a:bodyPr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1170</c:v>
              </c:pt>
              <c:pt idx="1">
                <c:v>37889</c:v>
              </c:pt>
              <c:pt idx="2">
                <c:v>14421</c:v>
              </c:pt>
              <c:pt idx="3">
                <c:v>15865</c:v>
              </c:pt>
              <c:pt idx="4">
                <c:v>16372</c:v>
              </c:pt>
              <c:pt idx="5">
                <c:v>25940</c:v>
              </c:pt>
              <c:pt idx="6">
                <c:v>55923</c:v>
              </c:pt>
              <c:pt idx="7">
                <c:v>100308</c:v>
              </c:pt>
            </c:numLit>
          </c:val>
          <c:extLst>
            <c:ext xmlns:c16="http://schemas.microsoft.com/office/drawing/2014/chart" uri="{C3380CC4-5D6E-409C-BE32-E72D297353CC}">
              <c16:uniqueId val="{00000009-93B2-436E-B161-00B06B0A4DC6}"/>
            </c:ext>
          </c:extLst>
        </c:ser>
        <c:ser>
          <c:idx val="2"/>
          <c:order val="2"/>
          <c:tx>
            <c:v>Grado I</c:v>
          </c:tx>
          <c:spPr>
            <a:solidFill>
              <a:srgbClr val="DECEE8"/>
            </a:solidFill>
            <a:ln w="9525">
              <a:solidFill>
                <a:srgbClr val="000000"/>
              </a:solidFill>
            </a:ln>
          </c:spPr>
          <c:invertIfNegative val="0"/>
          <c:dLbls>
            <c:dLbl>
              <c:idx val="0"/>
              <c:tx>
                <c:rich>
                  <a:bodyPr/>
                  <a:lstStyle/>
                  <a:p>
                    <a:r>
                      <a:rPr lang="es-ES"/>
                      <a:t>21,5%
557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93B2-436E-B161-00B06B0A4DC6}"/>
                </c:ext>
              </c:extLst>
            </c:dLbl>
            <c:dLbl>
              <c:idx val="1"/>
              <c:tx>
                <c:rich>
                  <a:bodyPr/>
                  <a:lstStyle/>
                  <a:p>
                    <a:r>
                      <a:rPr lang="es-ES"/>
                      <a:t>31,7%
29.447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93B2-436E-B161-00B06B0A4DC6}"/>
                </c:ext>
              </c:extLst>
            </c:dLbl>
            <c:dLbl>
              <c:idx val="2"/>
              <c:tx>
                <c:rich>
                  <a:bodyPr/>
                  <a:lstStyle/>
                  <a:p>
                    <a:r>
                      <a:rPr lang="es-ES"/>
                      <a:t>38,1%
15.473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93B2-436E-B161-00B06B0A4DC6}"/>
                </c:ext>
              </c:extLst>
            </c:dLbl>
            <c:dLbl>
              <c:idx val="3"/>
              <c:tx>
                <c:rich>
                  <a:bodyPr/>
                  <a:lstStyle/>
                  <a:p>
                    <a:r>
                      <a:rPr lang="es-ES"/>
                      <a:t>37,0%
15.704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93B2-436E-B161-00B06B0A4DC6}"/>
                </c:ext>
              </c:extLst>
            </c:dLbl>
            <c:dLbl>
              <c:idx val="4"/>
              <c:tx>
                <c:rich>
                  <a:bodyPr/>
                  <a:lstStyle/>
                  <a:p>
                    <a:r>
                      <a:rPr lang="es-ES"/>
                      <a:t>40,3%
17.784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93B2-436E-B161-00B06B0A4DC6}"/>
                </c:ext>
              </c:extLst>
            </c:dLbl>
            <c:dLbl>
              <c:idx val="5"/>
              <c:tx>
                <c:rich>
                  <a:bodyPr/>
                  <a:lstStyle/>
                  <a:p>
                    <a:r>
                      <a:rPr lang="es-ES"/>
                      <a:t>41,6%
28.516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93B2-436E-B161-00B06B0A4DC6}"/>
                </c:ext>
              </c:extLst>
            </c:dLbl>
            <c:dLbl>
              <c:idx val="6"/>
              <c:tx>
                <c:rich>
                  <a:bodyPr/>
                  <a:lstStyle/>
                  <a:p>
                    <a:r>
                      <a:rPr lang="es-ES"/>
                      <a:t>40,3%
60.708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93B2-436E-B161-00B06B0A4DC6}"/>
                </c:ext>
              </c:extLst>
            </c:dLbl>
            <c:dLbl>
              <c:idx val="7"/>
              <c:tx>
                <c:rich>
                  <a:bodyPr/>
                  <a:lstStyle/>
                  <a:p>
                    <a:r>
                      <a:rPr lang="es-ES"/>
                      <a:t>38,7%
107.416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93B2-436E-B161-00B06B0A4DC6}"/>
                </c:ext>
              </c:extLst>
            </c:dLbl>
            <c:spPr>
              <a:noFill/>
              <a:ln>
                <a:noFill/>
              </a:ln>
              <a:effectLst/>
            </c:spPr>
            <c:txPr>
              <a:bodyPr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557</c:v>
              </c:pt>
              <c:pt idx="1">
                <c:v>29447</c:v>
              </c:pt>
              <c:pt idx="2">
                <c:v>15473</c:v>
              </c:pt>
              <c:pt idx="3">
                <c:v>15704</c:v>
              </c:pt>
              <c:pt idx="4">
                <c:v>17784</c:v>
              </c:pt>
              <c:pt idx="5">
                <c:v>28516</c:v>
              </c:pt>
              <c:pt idx="6">
                <c:v>60708</c:v>
              </c:pt>
              <c:pt idx="7">
                <c:v>107416</c:v>
              </c:pt>
            </c:numLit>
          </c:val>
          <c:extLst>
            <c:ext xmlns:c16="http://schemas.microsoft.com/office/drawing/2014/chart" uri="{C3380CC4-5D6E-409C-BE32-E72D297353CC}">
              <c16:uniqueId val="{00000012-93B2-436E-B161-00B06B0A4DC6}"/>
            </c:ext>
          </c:extLst>
        </c:ser>
        <c:dLbls>
          <c:showLegendKey val="0"/>
          <c:showVal val="0"/>
          <c:showCatName val="0"/>
          <c:showSerName val="0"/>
          <c:showPercent val="0"/>
          <c:showBubbleSize val="0"/>
        </c:dLbls>
        <c:gapWidth val="40"/>
        <c:overlap val="100"/>
        <c:axId val="1283251967"/>
        <c:axId val="1144163823"/>
      </c:barChart>
      <c:catAx>
        <c:axId val="1283251967"/>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163823"/>
        <c:crosses val="autoZero"/>
        <c:auto val="1"/>
        <c:lblAlgn val="ctr"/>
        <c:lblOffset val="100"/>
        <c:noMultiLvlLbl val="0"/>
      </c:catAx>
      <c:valAx>
        <c:axId val="1144163823"/>
        <c:scaling>
          <c:orientation val="minMax"/>
          <c:max val="1"/>
          <c:min val="0"/>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83251967"/>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9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percentStacked"/>
        <c:varyColors val="0"/>
        <c:ser>
          <c:idx val="0"/>
          <c:order val="0"/>
          <c:tx>
            <c:v>Servicios</c:v>
          </c:tx>
          <c:spPr>
            <a:solidFill>
              <a:srgbClr val="5A3471"/>
            </a:solidFill>
            <a:ln w="9525">
              <a:solidFill>
                <a:srgbClr val="000000"/>
              </a:solidFill>
            </a:ln>
          </c:spPr>
          <c:invertIfNegative val="0"/>
          <c:dPt>
            <c:idx val="19"/>
            <c:invertIfNegative val="0"/>
            <c:bubble3D val="0"/>
            <c:spPr>
              <a:pattFill prst="ltHorz">
                <a:fgClr>
                  <a:srgbClr val="5A3471"/>
                </a:fgClr>
                <a:bgClr>
                  <a:srgbClr val="8E63A9"/>
                </a:bgClr>
              </a:pattFill>
              <a:ln w="9525">
                <a:solidFill>
                  <a:srgbClr val="000000"/>
                </a:solidFill>
              </a:ln>
            </c:spPr>
            <c:extLst>
              <c:ext xmlns:c16="http://schemas.microsoft.com/office/drawing/2014/chart" uri="{C3380CC4-5D6E-409C-BE32-E72D297353CC}">
                <c16:uniqueId val="{00000001-3AAF-44CF-821A-46088DE2C8DB}"/>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81.110825422978778</c:v>
              </c:pt>
              <c:pt idx="1">
                <c:v>42.860434306779567</c:v>
              </c:pt>
              <c:pt idx="2">
                <c:v>61.861367296149901</c:v>
              </c:pt>
              <c:pt idx="3">
                <c:v>52.607298103026167</c:v>
              </c:pt>
              <c:pt idx="4">
                <c:v>33.918361258887288</c:v>
              </c:pt>
              <c:pt idx="5">
                <c:v>68.334316129232477</c:v>
              </c:pt>
              <c:pt idx="6">
                <c:v>50.231624206775756</c:v>
              </c:pt>
              <c:pt idx="7">
                <c:v>69.702172726980962</c:v>
              </c:pt>
              <c:pt idx="8">
                <c:v>39.659755764689137</c:v>
              </c:pt>
              <c:pt idx="9">
                <c:v>40.989798553718998</c:v>
              </c:pt>
              <c:pt idx="10">
                <c:v>39.456583366043006</c:v>
              </c:pt>
              <c:pt idx="11">
                <c:v>60.579075337713512</c:v>
              </c:pt>
              <c:pt idx="12">
                <c:v>69.751269673204945</c:v>
              </c:pt>
              <c:pt idx="13">
                <c:v>48.937633422639934</c:v>
              </c:pt>
              <c:pt idx="14">
                <c:v>46.755003780191799</c:v>
              </c:pt>
              <c:pt idx="15">
                <c:v>54.281136998214848</c:v>
              </c:pt>
              <c:pt idx="16">
                <c:v>84.576633772686506</c:v>
              </c:pt>
              <c:pt idx="17">
                <c:v>49.80370162647224</c:v>
              </c:pt>
              <c:pt idx="18">
                <c:v>68.99632159747766</c:v>
              </c:pt>
              <c:pt idx="19">
                <c:v>58.64586773867417</c:v>
              </c:pt>
            </c:numLit>
          </c:val>
          <c:extLst>
            <c:ext xmlns:c16="http://schemas.microsoft.com/office/drawing/2014/chart" uri="{C3380CC4-5D6E-409C-BE32-E72D297353CC}">
              <c16:uniqueId val="{00000000-3AAF-44CF-821A-46088DE2C8DB}"/>
            </c:ext>
          </c:extLst>
        </c:ser>
        <c:ser>
          <c:idx val="1"/>
          <c:order val="1"/>
          <c:tx>
            <c:v>P.E. Vinculada Servicio</c:v>
          </c:tx>
          <c:spPr>
            <a:solidFill>
              <a:srgbClr val="8E63A9"/>
            </a:solidFill>
            <a:ln w="9525">
              <a:solidFill>
                <a:srgbClr val="000000"/>
              </a:solidFill>
            </a:ln>
          </c:spPr>
          <c:invertIfNegative val="0"/>
          <c:dPt>
            <c:idx val="19"/>
            <c:invertIfNegative val="0"/>
            <c:bubble3D val="0"/>
            <c:spPr>
              <a:pattFill prst="ltHorz">
                <a:fgClr>
                  <a:srgbClr val="8E63A9"/>
                </a:fgClr>
                <a:bgClr>
                  <a:srgbClr val="A983C0"/>
                </a:bgClr>
              </a:pattFill>
              <a:ln w="9525">
                <a:solidFill>
                  <a:srgbClr val="000000"/>
                </a:solidFill>
              </a:ln>
            </c:spPr>
            <c:extLst>
              <c:ext xmlns:c16="http://schemas.microsoft.com/office/drawing/2014/chart" uri="{C3380CC4-5D6E-409C-BE32-E72D297353CC}">
                <c16:uniqueId val="{00000004-3AAF-44CF-821A-46088DE2C8DB}"/>
              </c:ext>
            </c:extLst>
          </c:dPt>
          <c:dLbls>
            <c:dLbl>
              <c:idx val="17"/>
              <c:delete val="1"/>
              <c:extLst>
                <c:ext xmlns:c15="http://schemas.microsoft.com/office/drawing/2012/chart" uri="{CE6537A1-D6FC-4f65-9D91-7224C49458BB}"/>
                <c:ext xmlns:c16="http://schemas.microsoft.com/office/drawing/2014/chart" uri="{C3380CC4-5D6E-409C-BE32-E72D297353CC}">
                  <c16:uniqueId val="{00000003-3AAF-44CF-821A-46088DE2C8DB}"/>
                </c:ext>
              </c:extLst>
            </c:dLbl>
            <c:numFmt formatCode="0.0" sourceLinked="0"/>
            <c:spPr>
              <a:noFill/>
              <a:ln>
                <a:noFill/>
              </a:ln>
              <a:effectLst/>
            </c:spPr>
            <c:txPr>
              <a:bodyPr rot="-5400000" vert="horz"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0.66851022967576734</c:v>
              </c:pt>
              <c:pt idx="1">
                <c:v>16.20874373595991</c:v>
              </c:pt>
              <c:pt idx="2">
                <c:v>10.144927536231879</c:v>
              </c:pt>
              <c:pt idx="3">
                <c:v>1.355695085188948</c:v>
              </c:pt>
              <c:pt idx="4">
                <c:v>30.055188186744889</c:v>
              </c:pt>
              <c:pt idx="5">
                <c:v>2.107321312187703</c:v>
              </c:pt>
              <c:pt idx="6">
                <c:v>25.142002826415531</c:v>
              </c:pt>
              <c:pt idx="7">
                <c:v>9.9810648608748682</c:v>
              </c:pt>
              <c:pt idx="8">
                <c:v>7.1262001115554874</c:v>
              </c:pt>
              <c:pt idx="9">
                <c:v>10.229066230486691</c:v>
              </c:pt>
              <c:pt idx="10">
                <c:v>43.486414584151071</c:v>
              </c:pt>
              <c:pt idx="11">
                <c:v>12.71033563201747</c:v>
              </c:pt>
              <c:pt idx="12">
                <c:v>9.8965717327973497</c:v>
              </c:pt>
              <c:pt idx="13">
                <c:v>2.1992349241371412</c:v>
              </c:pt>
              <c:pt idx="14">
                <c:v>12.21200907246031</c:v>
              </c:pt>
              <c:pt idx="15">
                <c:v>1.2587540623426561</c:v>
              </c:pt>
              <c:pt idx="16">
                <c:v>6.9560416810434056</c:v>
              </c:pt>
              <c:pt idx="17">
                <c:v>0</c:v>
              </c:pt>
              <c:pt idx="18">
                <c:v>0.15764582238570679</c:v>
              </c:pt>
              <c:pt idx="19">
                <c:v>9.4666976952019475</c:v>
              </c:pt>
            </c:numLit>
          </c:val>
          <c:extLst>
            <c:ext xmlns:c16="http://schemas.microsoft.com/office/drawing/2014/chart" uri="{C3380CC4-5D6E-409C-BE32-E72D297353CC}">
              <c16:uniqueId val="{00000002-3AAF-44CF-821A-46088DE2C8DB}"/>
            </c:ext>
          </c:extLst>
        </c:ser>
        <c:ser>
          <c:idx val="2"/>
          <c:order val="2"/>
          <c:tx>
            <c:v>P.E. Cuidados Familiares</c:v>
          </c:tx>
          <c:spPr>
            <a:solidFill>
              <a:srgbClr val="BFA6D2"/>
            </a:solidFill>
            <a:ln w="9525">
              <a:solidFill>
                <a:srgbClr val="000000"/>
              </a:solidFill>
            </a:ln>
          </c:spPr>
          <c:invertIfNegative val="0"/>
          <c:dPt>
            <c:idx val="19"/>
            <c:invertIfNegative val="0"/>
            <c:bubble3D val="0"/>
            <c:spPr>
              <a:pattFill prst="ltHorz">
                <a:fgClr>
                  <a:srgbClr val="BFA6D2"/>
                </a:fgClr>
                <a:bgClr>
                  <a:srgbClr val="D7C4E5"/>
                </a:bgClr>
              </a:pattFill>
              <a:ln w="9525">
                <a:solidFill>
                  <a:srgbClr val="000000"/>
                </a:solidFill>
              </a:ln>
            </c:spPr>
            <c:extLst>
              <c:ext xmlns:c16="http://schemas.microsoft.com/office/drawing/2014/chart" uri="{C3380CC4-5D6E-409C-BE32-E72D297353CC}">
                <c16:uniqueId val="{00000006-3AAF-44CF-821A-46088DE2C8DB}"/>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18.218565414128271</c:v>
              </c:pt>
              <c:pt idx="1">
                <c:v>40.930821957260527</c:v>
              </c:pt>
              <c:pt idx="2">
                <c:v>27.935148587322502</c:v>
              </c:pt>
              <c:pt idx="3">
                <c:v>46.037006811784877</c:v>
              </c:pt>
              <c:pt idx="4">
                <c:v>35.333366479391437</c:v>
              </c:pt>
              <c:pt idx="5">
                <c:v>29.558362558579809</c:v>
              </c:pt>
              <c:pt idx="6">
                <c:v>22.739003988628859</c:v>
              </c:pt>
              <c:pt idx="7">
                <c:v>20.30151802047563</c:v>
              </c:pt>
              <c:pt idx="8">
                <c:v>53.188528773008308</c:v>
              </c:pt>
              <c:pt idx="9">
                <c:v>48.308367768595041</c:v>
              </c:pt>
              <c:pt idx="10">
                <c:v>17.05700204980592</c:v>
              </c:pt>
              <c:pt idx="11">
                <c:v>26.620692983885078</c:v>
              </c:pt>
              <c:pt idx="12">
                <c:v>20.322248742290739</c:v>
              </c:pt>
              <c:pt idx="13">
                <c:v>48.854535295213267</c:v>
              </c:pt>
              <c:pt idx="14">
                <c:v>40.877800326290227</c:v>
              </c:pt>
              <c:pt idx="15">
                <c:v>37.335103217833108</c:v>
              </c:pt>
              <c:pt idx="16">
                <c:v>8.467324546270099</c:v>
              </c:pt>
              <c:pt idx="17">
                <c:v>50.19629837352776</c:v>
              </c:pt>
              <c:pt idx="18">
                <c:v>30.84603258013663</c:v>
              </c:pt>
              <c:pt idx="19">
                <c:v>31.356955031985599</c:v>
              </c:pt>
            </c:numLit>
          </c:val>
          <c:extLst>
            <c:ext xmlns:c16="http://schemas.microsoft.com/office/drawing/2014/chart" uri="{C3380CC4-5D6E-409C-BE32-E72D297353CC}">
              <c16:uniqueId val="{00000005-3AAF-44CF-821A-46088DE2C8DB}"/>
            </c:ext>
          </c:extLst>
        </c:ser>
        <c:ser>
          <c:idx val="3"/>
          <c:order val="3"/>
          <c:tx>
            <c:v>P.E. Asist. Personal</c:v>
          </c:tx>
          <c:spPr>
            <a:solidFill>
              <a:srgbClr val="DECEE8"/>
            </a:solidFill>
            <a:ln w="9525">
              <a:solidFill>
                <a:srgbClr val="000000"/>
              </a:solidFill>
            </a:ln>
          </c:spPr>
          <c:invertIfNegative val="0"/>
          <c:dPt>
            <c:idx val="19"/>
            <c:invertIfNegative val="0"/>
            <c:bubble3D val="0"/>
            <c:spPr>
              <a:pattFill prst="ltHorz">
                <a:fgClr>
                  <a:srgbClr val="DECEE8"/>
                </a:fgClr>
                <a:bgClr>
                  <a:srgbClr val="EFE5F4"/>
                </a:bgClr>
              </a:pattFill>
              <a:ln w="9525">
                <a:solidFill>
                  <a:srgbClr val="000000"/>
                </a:solidFill>
              </a:ln>
            </c:spPr>
            <c:extLst>
              <c:ext xmlns:c16="http://schemas.microsoft.com/office/drawing/2014/chart" uri="{C3380CC4-5D6E-409C-BE32-E72D297353CC}">
                <c16:uniqueId val="{00000014-3AAF-44CF-821A-46088DE2C8DB}"/>
              </c:ext>
            </c:extLst>
          </c:dPt>
          <c:dLbls>
            <c:dLbl>
              <c:idx val="0"/>
              <c:delete val="1"/>
              <c:extLst>
                <c:ext xmlns:c15="http://schemas.microsoft.com/office/drawing/2012/chart" uri="{CE6537A1-D6FC-4f65-9D91-7224C49458BB}"/>
                <c:ext xmlns:c16="http://schemas.microsoft.com/office/drawing/2014/chart" uri="{C3380CC4-5D6E-409C-BE32-E72D297353CC}">
                  <c16:uniqueId val="{00000008-3AAF-44CF-821A-46088DE2C8DB}"/>
                </c:ext>
              </c:extLst>
            </c:dLbl>
            <c:dLbl>
              <c:idx val="1"/>
              <c:delete val="1"/>
              <c:extLst>
                <c:ext xmlns:c15="http://schemas.microsoft.com/office/drawing/2012/chart" uri="{CE6537A1-D6FC-4f65-9D91-7224C49458BB}"/>
                <c:ext xmlns:c16="http://schemas.microsoft.com/office/drawing/2014/chart" uri="{C3380CC4-5D6E-409C-BE32-E72D297353CC}">
                  <c16:uniqueId val="{00000009-3AAF-44CF-821A-46088DE2C8DB}"/>
                </c:ext>
              </c:extLst>
            </c:dLbl>
            <c:dLbl>
              <c:idx val="3"/>
              <c:delete val="1"/>
              <c:extLst>
                <c:ext xmlns:c15="http://schemas.microsoft.com/office/drawing/2012/chart" uri="{CE6537A1-D6FC-4f65-9D91-7224C49458BB}"/>
                <c:ext xmlns:c16="http://schemas.microsoft.com/office/drawing/2014/chart" uri="{C3380CC4-5D6E-409C-BE32-E72D297353CC}">
                  <c16:uniqueId val="{0000000A-3AAF-44CF-821A-46088DE2C8DB}"/>
                </c:ext>
              </c:extLst>
            </c:dLbl>
            <c:dLbl>
              <c:idx val="5"/>
              <c:delete val="1"/>
              <c:extLst>
                <c:ext xmlns:c15="http://schemas.microsoft.com/office/drawing/2012/chart" uri="{CE6537A1-D6FC-4f65-9D91-7224C49458BB}"/>
                <c:ext xmlns:c16="http://schemas.microsoft.com/office/drawing/2014/chart" uri="{C3380CC4-5D6E-409C-BE32-E72D297353CC}">
                  <c16:uniqueId val="{0000000B-3AAF-44CF-821A-46088DE2C8DB}"/>
                </c:ext>
              </c:extLst>
            </c:dLbl>
            <c:dLbl>
              <c:idx val="7"/>
              <c:delete val="1"/>
              <c:extLst>
                <c:ext xmlns:c15="http://schemas.microsoft.com/office/drawing/2012/chart" uri="{CE6537A1-D6FC-4f65-9D91-7224C49458BB}"/>
                <c:ext xmlns:c16="http://schemas.microsoft.com/office/drawing/2014/chart" uri="{C3380CC4-5D6E-409C-BE32-E72D297353CC}">
                  <c16:uniqueId val="{0000000C-3AAF-44CF-821A-46088DE2C8DB}"/>
                </c:ext>
              </c:extLst>
            </c:dLbl>
            <c:dLbl>
              <c:idx val="8"/>
              <c:delete val="1"/>
              <c:extLst>
                <c:ext xmlns:c15="http://schemas.microsoft.com/office/drawing/2012/chart" uri="{CE6537A1-D6FC-4f65-9D91-7224C49458BB}"/>
                <c:ext xmlns:c16="http://schemas.microsoft.com/office/drawing/2014/chart" uri="{C3380CC4-5D6E-409C-BE32-E72D297353CC}">
                  <c16:uniqueId val="{0000000D-3AAF-44CF-821A-46088DE2C8DB}"/>
                </c:ext>
              </c:extLst>
            </c:dLbl>
            <c:dLbl>
              <c:idx val="10"/>
              <c:delete val="1"/>
              <c:extLst>
                <c:ext xmlns:c15="http://schemas.microsoft.com/office/drawing/2012/chart" uri="{CE6537A1-D6FC-4f65-9D91-7224C49458BB}"/>
                <c:ext xmlns:c16="http://schemas.microsoft.com/office/drawing/2014/chart" uri="{C3380CC4-5D6E-409C-BE32-E72D297353CC}">
                  <c16:uniqueId val="{0000000E-3AAF-44CF-821A-46088DE2C8DB}"/>
                </c:ext>
              </c:extLst>
            </c:dLbl>
            <c:dLbl>
              <c:idx val="12"/>
              <c:delete val="1"/>
              <c:extLst>
                <c:ext xmlns:c15="http://schemas.microsoft.com/office/drawing/2012/chart" uri="{CE6537A1-D6FC-4f65-9D91-7224C49458BB}"/>
                <c:ext xmlns:c16="http://schemas.microsoft.com/office/drawing/2014/chart" uri="{C3380CC4-5D6E-409C-BE32-E72D297353CC}">
                  <c16:uniqueId val="{0000000F-3AAF-44CF-821A-46088DE2C8DB}"/>
                </c:ext>
              </c:extLst>
            </c:dLbl>
            <c:dLbl>
              <c:idx val="13"/>
              <c:delete val="1"/>
              <c:extLst>
                <c:ext xmlns:c15="http://schemas.microsoft.com/office/drawing/2012/chart" uri="{CE6537A1-D6FC-4f65-9D91-7224C49458BB}"/>
                <c:ext xmlns:c16="http://schemas.microsoft.com/office/drawing/2014/chart" uri="{C3380CC4-5D6E-409C-BE32-E72D297353CC}">
                  <c16:uniqueId val="{00000010-3AAF-44CF-821A-46088DE2C8DB}"/>
                </c:ext>
              </c:extLst>
            </c:dLbl>
            <c:dLbl>
              <c:idx val="16"/>
              <c:delete val="1"/>
              <c:extLst>
                <c:ext xmlns:c15="http://schemas.microsoft.com/office/drawing/2012/chart" uri="{CE6537A1-D6FC-4f65-9D91-7224C49458BB}"/>
                <c:ext xmlns:c16="http://schemas.microsoft.com/office/drawing/2014/chart" uri="{C3380CC4-5D6E-409C-BE32-E72D297353CC}">
                  <c16:uniqueId val="{00000011-3AAF-44CF-821A-46088DE2C8DB}"/>
                </c:ext>
              </c:extLst>
            </c:dLbl>
            <c:dLbl>
              <c:idx val="17"/>
              <c:delete val="1"/>
              <c:extLst>
                <c:ext xmlns:c15="http://schemas.microsoft.com/office/drawing/2012/chart" uri="{CE6537A1-D6FC-4f65-9D91-7224C49458BB}"/>
                <c:ext xmlns:c16="http://schemas.microsoft.com/office/drawing/2014/chart" uri="{C3380CC4-5D6E-409C-BE32-E72D297353CC}">
                  <c16:uniqueId val="{00000012-3AAF-44CF-821A-46088DE2C8DB}"/>
                </c:ext>
              </c:extLst>
            </c:dLbl>
            <c:dLbl>
              <c:idx val="18"/>
              <c:delete val="1"/>
              <c:extLst>
                <c:ext xmlns:c15="http://schemas.microsoft.com/office/drawing/2012/chart" uri="{CE6537A1-D6FC-4f65-9D91-7224C49458BB}"/>
                <c:ext xmlns:c16="http://schemas.microsoft.com/office/drawing/2014/chart" uri="{C3380CC4-5D6E-409C-BE32-E72D297353CC}">
                  <c16:uniqueId val="{00000013-3AAF-44CF-821A-46088DE2C8DB}"/>
                </c:ext>
              </c:extLst>
            </c:dLbl>
            <c:numFmt formatCode="0.0" sourceLinked="0"/>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2.0989332171923621E-3</c:v>
              </c:pt>
              <c:pt idx="1">
                <c:v>0</c:v>
              </c:pt>
              <c:pt idx="2">
                <c:v>5.8556580295710731E-2</c:v>
              </c:pt>
              <c:pt idx="3">
                <c:v>0</c:v>
              </c:pt>
              <c:pt idx="4">
                <c:v>0.69308407497638336</c:v>
              </c:pt>
              <c:pt idx="5">
                <c:v>0</c:v>
              </c:pt>
              <c:pt idx="6">
                <c:v>1.8873689781798539</c:v>
              </c:pt>
              <c:pt idx="7">
                <c:v>1.5244391668538779E-2</c:v>
              </c:pt>
              <c:pt idx="8">
                <c:v>2.5515350747065731E-2</c:v>
              </c:pt>
              <c:pt idx="9">
                <c:v>0.47276744719926528</c:v>
              </c:pt>
              <c:pt idx="10">
                <c:v>0</c:v>
              </c:pt>
              <c:pt idx="11">
                <c:v>8.9896046383946618E-2</c:v>
              </c:pt>
              <c:pt idx="12">
                <c:v>2.9909851706955239E-2</c:v>
              </c:pt>
              <c:pt idx="13">
                <c:v>8.596358009656576E-3</c:v>
              </c:pt>
              <c:pt idx="14">
                <c:v>0.15518682105765791</c:v>
              </c:pt>
              <c:pt idx="15">
                <c:v>7.1250057216093747</c:v>
              </c:pt>
              <c:pt idx="16">
                <c:v>0</c:v>
              </c:pt>
              <c:pt idx="17">
                <c:v>0</c:v>
              </c:pt>
              <c:pt idx="18">
                <c:v>0</c:v>
              </c:pt>
              <c:pt idx="19">
                <c:v>0.53047953413829407</c:v>
              </c:pt>
            </c:numLit>
          </c:val>
          <c:extLst>
            <c:ext xmlns:c16="http://schemas.microsoft.com/office/drawing/2014/chart" uri="{C3380CC4-5D6E-409C-BE32-E72D297353CC}">
              <c16:uniqueId val="{00000007-3AAF-44CF-821A-46088DE2C8DB}"/>
            </c:ext>
          </c:extLst>
        </c:ser>
        <c:dLbls>
          <c:showLegendKey val="0"/>
          <c:showVal val="0"/>
          <c:showCatName val="0"/>
          <c:showSerName val="0"/>
          <c:showPercent val="0"/>
          <c:showBubbleSize val="0"/>
        </c:dLbls>
        <c:gapWidth val="40"/>
        <c:overlap val="100"/>
        <c:axId val="1283240367"/>
        <c:axId val="1144188303"/>
      </c:barChart>
      <c:catAx>
        <c:axId val="1283240367"/>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188303"/>
        <c:crosses val="autoZero"/>
        <c:auto val="1"/>
        <c:lblAlgn val="ctr"/>
        <c:lblOffset val="100"/>
        <c:noMultiLvlLbl val="0"/>
      </c:catAx>
      <c:valAx>
        <c:axId val="1144188303"/>
        <c:scaling>
          <c:orientation val="minMax"/>
          <c:max val="1"/>
          <c:min val="0"/>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83240367"/>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1000">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percentStacked"/>
        <c:varyColors val="0"/>
        <c:ser>
          <c:idx val="0"/>
          <c:order val="0"/>
          <c:tx>
            <c:v>Servicios</c:v>
          </c:tx>
          <c:spPr>
            <a:solidFill>
              <a:srgbClr val="5A3471"/>
            </a:solidFill>
            <a:ln w="9525">
              <a:solidFill>
                <a:srgbClr val="000000"/>
              </a:solidFill>
            </a:ln>
          </c:spPr>
          <c:invertIfNegative val="0"/>
          <c:dPt>
            <c:idx val="19"/>
            <c:invertIfNegative val="0"/>
            <c:bubble3D val="0"/>
            <c:spPr>
              <a:pattFill prst="ltHorz">
                <a:fgClr>
                  <a:srgbClr val="5A3471"/>
                </a:fgClr>
                <a:bgClr>
                  <a:srgbClr val="8E63A9"/>
                </a:bgClr>
              </a:pattFill>
              <a:ln w="9525">
                <a:solidFill>
                  <a:srgbClr val="000000"/>
                </a:solidFill>
              </a:ln>
            </c:spPr>
            <c:extLst>
              <c:ext xmlns:c16="http://schemas.microsoft.com/office/drawing/2014/chart" uri="{C3380CC4-5D6E-409C-BE32-E72D297353CC}">
                <c16:uniqueId val="{00000001-465B-49F2-AAF3-5F09E1D98D5C}"/>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76.545146088595658</c:v>
              </c:pt>
              <c:pt idx="1">
                <c:v>45.292304633127856</c:v>
              </c:pt>
              <c:pt idx="2">
                <c:v>57.924722144391509</c:v>
              </c:pt>
              <c:pt idx="3">
                <c:v>57.901512713228186</c:v>
              </c:pt>
              <c:pt idx="4">
                <c:v>35.854876615746186</c:v>
              </c:pt>
              <c:pt idx="5">
                <c:v>72.825591985428062</c:v>
              </c:pt>
              <c:pt idx="6">
                <c:v>45.378308639920093</c:v>
              </c:pt>
              <c:pt idx="7">
                <c:v>63.800952606510364</c:v>
              </c:pt>
              <c:pt idx="8">
                <c:v>47.922211871173815</c:v>
              </c:pt>
              <c:pt idx="9">
                <c:v>41.941654070972824</c:v>
              </c:pt>
              <c:pt idx="10">
                <c:v>43.084917075948461</c:v>
              </c:pt>
              <c:pt idx="11">
                <c:v>63.261174630196223</c:v>
              </c:pt>
              <c:pt idx="12">
                <c:v>67.690122276175188</c:v>
              </c:pt>
              <c:pt idx="13">
                <c:v>49.879781420765028</c:v>
              </c:pt>
              <c:pt idx="14">
                <c:v>50.975918884664139</c:v>
              </c:pt>
              <c:pt idx="15">
                <c:v>60.524637218944342</c:v>
              </c:pt>
              <c:pt idx="16">
                <c:v>72.152307195869639</c:v>
              </c:pt>
              <c:pt idx="17">
                <c:v>48.583877995642702</c:v>
              </c:pt>
              <c:pt idx="18">
                <c:v>62.44995996797438</c:v>
              </c:pt>
              <c:pt idx="19">
                <c:v>58.57964568768827</c:v>
              </c:pt>
            </c:numLit>
          </c:val>
          <c:extLst>
            <c:ext xmlns:c16="http://schemas.microsoft.com/office/drawing/2014/chart" uri="{C3380CC4-5D6E-409C-BE32-E72D297353CC}">
              <c16:uniqueId val="{00000000-465B-49F2-AAF3-5F09E1D98D5C}"/>
            </c:ext>
          </c:extLst>
        </c:ser>
        <c:ser>
          <c:idx val="1"/>
          <c:order val="1"/>
          <c:tx>
            <c:v>P.E. Vinculada Servicio</c:v>
          </c:tx>
          <c:spPr>
            <a:solidFill>
              <a:srgbClr val="8E63A9"/>
            </a:solidFill>
            <a:ln w="9525">
              <a:solidFill>
                <a:srgbClr val="000000"/>
              </a:solidFill>
            </a:ln>
          </c:spPr>
          <c:invertIfNegative val="0"/>
          <c:dPt>
            <c:idx val="19"/>
            <c:invertIfNegative val="0"/>
            <c:bubble3D val="0"/>
            <c:spPr>
              <a:pattFill prst="ltHorz">
                <a:fgClr>
                  <a:srgbClr val="8E63A9"/>
                </a:fgClr>
                <a:bgClr>
                  <a:srgbClr val="A983C0"/>
                </a:bgClr>
              </a:pattFill>
              <a:ln w="9525">
                <a:solidFill>
                  <a:srgbClr val="000000"/>
                </a:solidFill>
              </a:ln>
            </c:spPr>
            <c:extLst>
              <c:ext xmlns:c16="http://schemas.microsoft.com/office/drawing/2014/chart" uri="{C3380CC4-5D6E-409C-BE32-E72D297353CC}">
                <c16:uniqueId val="{00000004-465B-49F2-AAF3-5F09E1D98D5C}"/>
              </c:ext>
            </c:extLst>
          </c:dPt>
          <c:dLbls>
            <c:dLbl>
              <c:idx val="17"/>
              <c:delete val="1"/>
              <c:extLst>
                <c:ext xmlns:c15="http://schemas.microsoft.com/office/drawing/2012/chart" uri="{CE6537A1-D6FC-4f65-9D91-7224C49458BB}"/>
                <c:ext xmlns:c16="http://schemas.microsoft.com/office/drawing/2014/chart" uri="{C3380CC4-5D6E-409C-BE32-E72D297353CC}">
                  <c16:uniqueId val="{00000003-465B-49F2-AAF3-5F09E1D98D5C}"/>
                </c:ext>
              </c:extLst>
            </c:dLbl>
            <c:numFmt formatCode="0.0" sourceLinked="0"/>
            <c:spPr>
              <a:noFill/>
              <a:ln>
                <a:noFill/>
              </a:ln>
              <a:effectLst/>
            </c:spPr>
            <c:txPr>
              <a:bodyPr rot="-5400000" vert="horz"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1.465032987747408</c:v>
              </c:pt>
              <c:pt idx="1">
                <c:v>24.70670113342613</c:v>
              </c:pt>
              <c:pt idx="2">
                <c:v>15.457177547398899</c:v>
              </c:pt>
              <c:pt idx="3">
                <c:v>3.2507241712262629</c:v>
              </c:pt>
              <c:pt idx="4">
                <c:v>26.75088131609871</c:v>
              </c:pt>
              <c:pt idx="5">
                <c:v>3.1762295081967209</c:v>
              </c:pt>
              <c:pt idx="6">
                <c:v>32.855418678208757</c:v>
              </c:pt>
              <c:pt idx="7">
                <c:v>11.29707112970711</c:v>
              </c:pt>
              <c:pt idx="8">
                <c:v>12.143997870641471</c:v>
              </c:pt>
              <c:pt idx="9">
                <c:v>11.24249274354276</c:v>
              </c:pt>
              <c:pt idx="10">
                <c:v>42.010107480959498</c:v>
              </c:pt>
              <c:pt idx="11">
                <c:v>15.595021739630541</c:v>
              </c:pt>
              <c:pt idx="12">
                <c:v>13.88396297362288</c:v>
              </c:pt>
              <c:pt idx="13">
                <c:v>4.7814207650273222</c:v>
              </c:pt>
              <c:pt idx="14">
                <c:v>18.403041825095059</c:v>
              </c:pt>
              <c:pt idx="15">
                <c:v>2.515547759527986</c:v>
              </c:pt>
              <c:pt idx="16">
                <c:v>12.907389480477571</c:v>
              </c:pt>
              <c:pt idx="17">
                <c:v>0</c:v>
              </c:pt>
              <c:pt idx="18">
                <c:v>8.0064051240992792E-2</c:v>
              </c:pt>
              <c:pt idx="19">
                <c:v>12.8482734162264</c:v>
              </c:pt>
            </c:numLit>
          </c:val>
          <c:extLst>
            <c:ext xmlns:c16="http://schemas.microsoft.com/office/drawing/2014/chart" uri="{C3380CC4-5D6E-409C-BE32-E72D297353CC}">
              <c16:uniqueId val="{00000002-465B-49F2-AAF3-5F09E1D98D5C}"/>
            </c:ext>
          </c:extLst>
        </c:ser>
        <c:ser>
          <c:idx val="2"/>
          <c:order val="2"/>
          <c:tx>
            <c:v>P.E. Cuidados Familiares</c:v>
          </c:tx>
          <c:spPr>
            <a:solidFill>
              <a:srgbClr val="BFA6D2"/>
            </a:solidFill>
            <a:ln w="9525">
              <a:solidFill>
                <a:srgbClr val="000000"/>
              </a:solidFill>
            </a:ln>
          </c:spPr>
          <c:invertIfNegative val="0"/>
          <c:dPt>
            <c:idx val="19"/>
            <c:invertIfNegative val="0"/>
            <c:bubble3D val="0"/>
            <c:spPr>
              <a:pattFill prst="ltHorz">
                <a:fgClr>
                  <a:srgbClr val="BFA6D2"/>
                </a:fgClr>
                <a:bgClr>
                  <a:srgbClr val="D7C4E5"/>
                </a:bgClr>
              </a:pattFill>
              <a:ln w="9525">
                <a:solidFill>
                  <a:srgbClr val="000000"/>
                </a:solidFill>
              </a:ln>
            </c:spPr>
            <c:extLst>
              <c:ext xmlns:c16="http://schemas.microsoft.com/office/drawing/2014/chart" uri="{C3380CC4-5D6E-409C-BE32-E72D297353CC}">
                <c16:uniqueId val="{00000006-465B-49F2-AAF3-5F09E1D98D5C}"/>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21.98303487276155</c:v>
              </c:pt>
              <c:pt idx="1">
                <c:v>30.000994233446011</c:v>
              </c:pt>
              <c:pt idx="2">
                <c:v>26.49668441206687</c:v>
              </c:pt>
              <c:pt idx="3">
                <c:v>38.84776311554554</c:v>
              </c:pt>
              <c:pt idx="4">
                <c:v>36.084018801410103</c:v>
              </c:pt>
              <c:pt idx="5">
                <c:v>23.998178506375229</c:v>
              </c:pt>
              <c:pt idx="6">
                <c:v>20.36582320625936</c:v>
              </c:pt>
              <c:pt idx="7">
                <c:v>24.87039814741717</c:v>
              </c:pt>
              <c:pt idx="8">
                <c:v>39.830649454351871</c:v>
              </c:pt>
              <c:pt idx="9">
                <c:v>46.239349393400303</c:v>
              </c:pt>
              <c:pt idx="10">
                <c:v>14.90497544309204</c:v>
              </c:pt>
              <c:pt idx="11">
                <c:v>20.932158549771099</c:v>
              </c:pt>
              <c:pt idx="12">
                <c:v>18.360923616849419</c:v>
              </c:pt>
              <c:pt idx="13">
                <c:v>45.327868852459019</c:v>
              </c:pt>
              <c:pt idx="14">
                <c:v>30.316856780735112</c:v>
              </c:pt>
              <c:pt idx="15">
                <c:v>28.7035560516664</c:v>
              </c:pt>
              <c:pt idx="16">
                <c:v>14.94030332365279</c:v>
              </c:pt>
              <c:pt idx="17">
                <c:v>51.416122004357298</c:v>
              </c:pt>
              <c:pt idx="18">
                <c:v>37.469975980784618</c:v>
              </c:pt>
              <c:pt idx="19">
                <c:v>27.979530922036979</c:v>
              </c:pt>
            </c:numLit>
          </c:val>
          <c:extLst>
            <c:ext xmlns:c16="http://schemas.microsoft.com/office/drawing/2014/chart" uri="{C3380CC4-5D6E-409C-BE32-E72D297353CC}">
              <c16:uniqueId val="{00000005-465B-49F2-AAF3-5F09E1D98D5C}"/>
            </c:ext>
          </c:extLst>
        </c:ser>
        <c:ser>
          <c:idx val="3"/>
          <c:order val="3"/>
          <c:tx>
            <c:v>P.E. Asist. Personal</c:v>
          </c:tx>
          <c:spPr>
            <a:solidFill>
              <a:srgbClr val="DECEE8"/>
            </a:solidFill>
            <a:ln w="9525">
              <a:solidFill>
                <a:srgbClr val="000000"/>
              </a:solidFill>
            </a:ln>
          </c:spPr>
          <c:invertIfNegative val="0"/>
          <c:dPt>
            <c:idx val="19"/>
            <c:invertIfNegative val="0"/>
            <c:bubble3D val="0"/>
            <c:spPr>
              <a:pattFill prst="ltHorz">
                <a:fgClr>
                  <a:srgbClr val="DECEE8"/>
                </a:fgClr>
                <a:bgClr>
                  <a:srgbClr val="EFE5F4"/>
                </a:bgClr>
              </a:pattFill>
              <a:ln w="9525">
                <a:solidFill>
                  <a:srgbClr val="000000"/>
                </a:solidFill>
              </a:ln>
            </c:spPr>
            <c:extLst>
              <c:ext xmlns:c16="http://schemas.microsoft.com/office/drawing/2014/chart" uri="{C3380CC4-5D6E-409C-BE32-E72D297353CC}">
                <c16:uniqueId val="{00000012-465B-49F2-AAF3-5F09E1D98D5C}"/>
              </c:ext>
            </c:extLst>
          </c:dPt>
          <c:dLbls>
            <c:dLbl>
              <c:idx val="0"/>
              <c:delete val="1"/>
              <c:extLst>
                <c:ext xmlns:c15="http://schemas.microsoft.com/office/drawing/2012/chart" uri="{CE6537A1-D6FC-4f65-9D91-7224C49458BB}"/>
                <c:ext xmlns:c16="http://schemas.microsoft.com/office/drawing/2014/chart" uri="{C3380CC4-5D6E-409C-BE32-E72D297353CC}">
                  <c16:uniqueId val="{00000008-465B-49F2-AAF3-5F09E1D98D5C}"/>
                </c:ext>
              </c:extLst>
            </c:dLbl>
            <c:dLbl>
              <c:idx val="1"/>
              <c:delete val="1"/>
              <c:extLst>
                <c:ext xmlns:c15="http://schemas.microsoft.com/office/drawing/2012/chart" uri="{CE6537A1-D6FC-4f65-9D91-7224C49458BB}"/>
                <c:ext xmlns:c16="http://schemas.microsoft.com/office/drawing/2014/chart" uri="{C3380CC4-5D6E-409C-BE32-E72D297353CC}">
                  <c16:uniqueId val="{00000009-465B-49F2-AAF3-5F09E1D98D5C}"/>
                </c:ext>
              </c:extLst>
            </c:dLbl>
            <c:dLbl>
              <c:idx val="3"/>
              <c:delete val="1"/>
              <c:extLst>
                <c:ext xmlns:c15="http://schemas.microsoft.com/office/drawing/2012/chart" uri="{CE6537A1-D6FC-4f65-9D91-7224C49458BB}"/>
                <c:ext xmlns:c16="http://schemas.microsoft.com/office/drawing/2014/chart" uri="{C3380CC4-5D6E-409C-BE32-E72D297353CC}">
                  <c16:uniqueId val="{0000000A-465B-49F2-AAF3-5F09E1D98D5C}"/>
                </c:ext>
              </c:extLst>
            </c:dLbl>
            <c:dLbl>
              <c:idx val="5"/>
              <c:delete val="1"/>
              <c:extLst>
                <c:ext xmlns:c15="http://schemas.microsoft.com/office/drawing/2012/chart" uri="{CE6537A1-D6FC-4f65-9D91-7224C49458BB}"/>
                <c:ext xmlns:c16="http://schemas.microsoft.com/office/drawing/2014/chart" uri="{C3380CC4-5D6E-409C-BE32-E72D297353CC}">
                  <c16:uniqueId val="{0000000B-465B-49F2-AAF3-5F09E1D98D5C}"/>
                </c:ext>
              </c:extLst>
            </c:dLbl>
            <c:dLbl>
              <c:idx val="7"/>
              <c:delete val="1"/>
              <c:extLst>
                <c:ext xmlns:c15="http://schemas.microsoft.com/office/drawing/2012/chart" uri="{CE6537A1-D6FC-4f65-9D91-7224C49458BB}"/>
                <c:ext xmlns:c16="http://schemas.microsoft.com/office/drawing/2014/chart" uri="{C3380CC4-5D6E-409C-BE32-E72D297353CC}">
                  <c16:uniqueId val="{0000000C-465B-49F2-AAF3-5F09E1D98D5C}"/>
                </c:ext>
              </c:extLst>
            </c:dLbl>
            <c:dLbl>
              <c:idx val="10"/>
              <c:delete val="1"/>
              <c:extLst>
                <c:ext xmlns:c15="http://schemas.microsoft.com/office/drawing/2012/chart" uri="{CE6537A1-D6FC-4f65-9D91-7224C49458BB}"/>
                <c:ext xmlns:c16="http://schemas.microsoft.com/office/drawing/2014/chart" uri="{C3380CC4-5D6E-409C-BE32-E72D297353CC}">
                  <c16:uniqueId val="{0000000D-465B-49F2-AAF3-5F09E1D98D5C}"/>
                </c:ext>
              </c:extLst>
            </c:dLbl>
            <c:dLbl>
              <c:idx val="13"/>
              <c:delete val="1"/>
              <c:extLst>
                <c:ext xmlns:c15="http://schemas.microsoft.com/office/drawing/2012/chart" uri="{CE6537A1-D6FC-4f65-9D91-7224C49458BB}"/>
                <c:ext xmlns:c16="http://schemas.microsoft.com/office/drawing/2014/chart" uri="{C3380CC4-5D6E-409C-BE32-E72D297353CC}">
                  <c16:uniqueId val="{0000000E-465B-49F2-AAF3-5F09E1D98D5C}"/>
                </c:ext>
              </c:extLst>
            </c:dLbl>
            <c:dLbl>
              <c:idx val="16"/>
              <c:delete val="1"/>
              <c:extLst>
                <c:ext xmlns:c15="http://schemas.microsoft.com/office/drawing/2012/chart" uri="{CE6537A1-D6FC-4f65-9D91-7224C49458BB}"/>
                <c:ext xmlns:c16="http://schemas.microsoft.com/office/drawing/2014/chart" uri="{C3380CC4-5D6E-409C-BE32-E72D297353CC}">
                  <c16:uniqueId val="{0000000F-465B-49F2-AAF3-5F09E1D98D5C}"/>
                </c:ext>
              </c:extLst>
            </c:dLbl>
            <c:dLbl>
              <c:idx val="17"/>
              <c:delete val="1"/>
              <c:extLst>
                <c:ext xmlns:c15="http://schemas.microsoft.com/office/drawing/2012/chart" uri="{CE6537A1-D6FC-4f65-9D91-7224C49458BB}"/>
                <c:ext xmlns:c16="http://schemas.microsoft.com/office/drawing/2014/chart" uri="{C3380CC4-5D6E-409C-BE32-E72D297353CC}">
                  <c16:uniqueId val="{00000010-465B-49F2-AAF3-5F09E1D98D5C}"/>
                </c:ext>
              </c:extLst>
            </c:dLbl>
            <c:dLbl>
              <c:idx val="18"/>
              <c:delete val="1"/>
              <c:extLst>
                <c:ext xmlns:c15="http://schemas.microsoft.com/office/drawing/2012/chart" uri="{CE6537A1-D6FC-4f65-9D91-7224C49458BB}"/>
                <c:ext xmlns:c16="http://schemas.microsoft.com/office/drawing/2014/chart" uri="{C3380CC4-5D6E-409C-BE32-E72D297353CC}">
                  <c16:uniqueId val="{00000011-465B-49F2-AAF3-5F09E1D98D5C}"/>
                </c:ext>
              </c:extLst>
            </c:dLbl>
            <c:numFmt formatCode="0.0" sourceLinked="0"/>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6.786050895381715E-3</c:v>
              </c:pt>
              <c:pt idx="1">
                <c:v>0</c:v>
              </c:pt>
              <c:pt idx="2">
                <c:v>0.12141589614271039</c:v>
              </c:pt>
              <c:pt idx="3">
                <c:v>0</c:v>
              </c:pt>
              <c:pt idx="4">
                <c:v>1.310223266745006</c:v>
              </c:pt>
              <c:pt idx="5">
                <c:v>0</c:v>
              </c:pt>
              <c:pt idx="6">
                <c:v>1.400449475611786</c:v>
              </c:pt>
              <c:pt idx="7">
                <c:v>3.1578116365358809E-2</c:v>
              </c:pt>
              <c:pt idx="8">
                <c:v>0.10314080383284541</c:v>
              </c:pt>
              <c:pt idx="9">
                <c:v>0.57650379208410807</c:v>
              </c:pt>
              <c:pt idx="10">
                <c:v>0</c:v>
              </c:pt>
              <c:pt idx="11">
                <c:v>0.21164508040212571</c:v>
              </c:pt>
              <c:pt idx="12">
                <c:v>6.4991133352521185E-2</c:v>
              </c:pt>
              <c:pt idx="13">
                <c:v>1.092896174863388E-2</c:v>
              </c:pt>
              <c:pt idx="14">
                <c:v>0.30418250950570341</c:v>
              </c:pt>
              <c:pt idx="15">
                <c:v>8.2562589698612658</c:v>
              </c:pt>
              <c:pt idx="16">
                <c:v>0</c:v>
              </c:pt>
              <c:pt idx="17">
                <c:v>0</c:v>
              </c:pt>
              <c:pt idx="18">
                <c:v>0</c:v>
              </c:pt>
              <c:pt idx="19">
                <c:v>0.59254997404835075</c:v>
              </c:pt>
            </c:numLit>
          </c:val>
          <c:extLst>
            <c:ext xmlns:c16="http://schemas.microsoft.com/office/drawing/2014/chart" uri="{C3380CC4-5D6E-409C-BE32-E72D297353CC}">
              <c16:uniqueId val="{00000007-465B-49F2-AAF3-5F09E1D98D5C}"/>
            </c:ext>
          </c:extLst>
        </c:ser>
        <c:dLbls>
          <c:showLegendKey val="0"/>
          <c:showVal val="0"/>
          <c:showCatName val="0"/>
          <c:showSerName val="0"/>
          <c:showPercent val="0"/>
          <c:showBubbleSize val="0"/>
        </c:dLbls>
        <c:gapWidth val="40"/>
        <c:overlap val="100"/>
        <c:axId val="1283245935"/>
        <c:axId val="1144201263"/>
      </c:barChart>
      <c:catAx>
        <c:axId val="1283245935"/>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201263"/>
        <c:crosses val="autoZero"/>
        <c:auto val="1"/>
        <c:lblAlgn val="ctr"/>
        <c:lblOffset val="100"/>
        <c:noMultiLvlLbl val="0"/>
      </c:catAx>
      <c:valAx>
        <c:axId val="1144201263"/>
        <c:scaling>
          <c:orientation val="minMax"/>
          <c:max val="1"/>
          <c:min val="0"/>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83245935"/>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1000">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percentStacked"/>
        <c:varyColors val="0"/>
        <c:ser>
          <c:idx val="0"/>
          <c:order val="0"/>
          <c:tx>
            <c:v>Servicios</c:v>
          </c:tx>
          <c:spPr>
            <a:solidFill>
              <a:srgbClr val="5A3471"/>
            </a:solidFill>
            <a:ln w="9525">
              <a:solidFill>
                <a:srgbClr val="000000"/>
              </a:solidFill>
            </a:ln>
          </c:spPr>
          <c:invertIfNegative val="0"/>
          <c:dPt>
            <c:idx val="19"/>
            <c:invertIfNegative val="0"/>
            <c:bubble3D val="0"/>
            <c:spPr>
              <a:pattFill prst="ltHorz">
                <a:fgClr>
                  <a:srgbClr val="5A3471"/>
                </a:fgClr>
                <a:bgClr>
                  <a:srgbClr val="8E63A9"/>
                </a:bgClr>
              </a:pattFill>
              <a:ln w="9525">
                <a:solidFill>
                  <a:srgbClr val="000000"/>
                </a:solidFill>
              </a:ln>
            </c:spPr>
            <c:extLst>
              <c:ext xmlns:c16="http://schemas.microsoft.com/office/drawing/2014/chart" uri="{C3380CC4-5D6E-409C-BE32-E72D297353CC}">
                <c16:uniqueId val="{00000001-18AF-472F-B468-46CBD6CA5FCD}"/>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80.210429507380638</c:v>
              </c:pt>
              <c:pt idx="1">
                <c:v>39.372507093219291</c:v>
              </c:pt>
              <c:pt idx="2">
                <c:v>59.659711444501923</c:v>
              </c:pt>
              <c:pt idx="3">
                <c:v>52.043100307115715</c:v>
              </c:pt>
              <c:pt idx="4">
                <c:v>34.15162059234499</c:v>
              </c:pt>
              <c:pt idx="5">
                <c:v>73.29584419146893</c:v>
              </c:pt>
              <c:pt idx="6">
                <c:v>47.251566400502568</c:v>
              </c:pt>
              <c:pt idx="7">
                <c:v>64.228242415294901</c:v>
              </c:pt>
              <c:pt idx="8">
                <c:v>45.016014828257454</c:v>
              </c:pt>
              <c:pt idx="9">
                <c:v>42.296847445799266</c:v>
              </c:pt>
              <c:pt idx="10">
                <c:v>38.146841936518115</c:v>
              </c:pt>
              <c:pt idx="11">
                <c:v>61.575052854122617</c:v>
              </c:pt>
              <c:pt idx="12">
                <c:v>69.792808509981327</c:v>
              </c:pt>
              <c:pt idx="13">
                <c:v>51.866341969739317</c:v>
              </c:pt>
              <c:pt idx="14">
                <c:v>49.338503649635044</c:v>
              </c:pt>
              <c:pt idx="15">
                <c:v>56.10679743904101</c:v>
              </c:pt>
              <c:pt idx="16">
                <c:v>79.158878504672913</c:v>
              </c:pt>
              <c:pt idx="17">
                <c:v>47.181964573268914</c:v>
              </c:pt>
              <c:pt idx="18">
                <c:v>66.828254847645425</c:v>
              </c:pt>
              <c:pt idx="19">
                <c:v>59.658795672560828</c:v>
              </c:pt>
            </c:numLit>
          </c:val>
          <c:extLst>
            <c:ext xmlns:c16="http://schemas.microsoft.com/office/drawing/2014/chart" uri="{C3380CC4-5D6E-409C-BE32-E72D297353CC}">
              <c16:uniqueId val="{00000000-18AF-472F-B468-46CBD6CA5FCD}"/>
            </c:ext>
          </c:extLst>
        </c:ser>
        <c:ser>
          <c:idx val="1"/>
          <c:order val="1"/>
          <c:tx>
            <c:v>P.E. Vinculada Servicio</c:v>
          </c:tx>
          <c:spPr>
            <a:solidFill>
              <a:srgbClr val="8E63A9"/>
            </a:solidFill>
            <a:ln w="9525">
              <a:solidFill>
                <a:srgbClr val="000000"/>
              </a:solidFill>
            </a:ln>
          </c:spPr>
          <c:invertIfNegative val="0"/>
          <c:dPt>
            <c:idx val="19"/>
            <c:invertIfNegative val="0"/>
            <c:bubble3D val="0"/>
            <c:spPr>
              <a:pattFill prst="ltHorz">
                <a:fgClr>
                  <a:srgbClr val="8E63A9"/>
                </a:fgClr>
                <a:bgClr>
                  <a:srgbClr val="A983C0"/>
                </a:bgClr>
              </a:pattFill>
              <a:ln w="9525">
                <a:solidFill>
                  <a:srgbClr val="000000"/>
                </a:solidFill>
              </a:ln>
            </c:spPr>
            <c:extLst>
              <c:ext xmlns:c16="http://schemas.microsoft.com/office/drawing/2014/chart" uri="{C3380CC4-5D6E-409C-BE32-E72D297353CC}">
                <c16:uniqueId val="{00000004-18AF-472F-B468-46CBD6CA5FCD}"/>
              </c:ext>
            </c:extLst>
          </c:dPt>
          <c:dLbls>
            <c:dLbl>
              <c:idx val="17"/>
              <c:delete val="1"/>
              <c:extLst>
                <c:ext xmlns:c15="http://schemas.microsoft.com/office/drawing/2012/chart" uri="{CE6537A1-D6FC-4f65-9D91-7224C49458BB}"/>
                <c:ext xmlns:c16="http://schemas.microsoft.com/office/drawing/2014/chart" uri="{C3380CC4-5D6E-409C-BE32-E72D297353CC}">
                  <c16:uniqueId val="{00000003-18AF-472F-B468-46CBD6CA5FCD}"/>
                </c:ext>
              </c:extLst>
            </c:dLbl>
            <c:numFmt formatCode="0.0" sourceLinked="0"/>
            <c:spPr>
              <a:noFill/>
              <a:ln>
                <a:noFill/>
              </a:ln>
              <a:effectLst/>
            </c:spPr>
            <c:txPr>
              <a:bodyPr rot="-5400000" vert="horz"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0.75936871147785812</c:v>
              </c:pt>
              <c:pt idx="1">
                <c:v>17.587071836835399</c:v>
              </c:pt>
              <c:pt idx="2">
                <c:v>11.530723687992181</c:v>
              </c:pt>
              <c:pt idx="3">
                <c:v>1.920774556243819</c:v>
              </c:pt>
              <c:pt idx="4">
                <c:v>29.151483602290469</c:v>
              </c:pt>
              <c:pt idx="5">
                <c:v>2.3384995199561098</c:v>
              </c:pt>
              <c:pt idx="6">
                <c:v>25.988196200962161</c:v>
              </c:pt>
              <c:pt idx="7">
                <c:v>11.419502472872219</c:v>
              </c:pt>
              <c:pt idx="8">
                <c:v>9.9811544636001948</c:v>
              </c:pt>
              <c:pt idx="9">
                <c:v>10.526117256532849</c:v>
              </c:pt>
              <c:pt idx="10">
                <c:v>43.340814363578069</c:v>
              </c:pt>
              <c:pt idx="11">
                <c:v>12.57016840417001</c:v>
              </c:pt>
              <c:pt idx="12">
                <c:v>9.5328156119250895</c:v>
              </c:pt>
              <c:pt idx="13">
                <c:v>1.8643458820711409</c:v>
              </c:pt>
              <c:pt idx="14">
                <c:v>15.625</c:v>
              </c:pt>
              <c:pt idx="15">
                <c:v>1.931616945920174</c:v>
              </c:pt>
              <c:pt idx="16">
                <c:v>9.0498442367601246</c:v>
              </c:pt>
              <c:pt idx="17">
                <c:v>0</c:v>
              </c:pt>
              <c:pt idx="18">
                <c:v>0.2770083102493075</c:v>
              </c:pt>
              <c:pt idx="19">
                <c:v>9.6416307032036777</c:v>
              </c:pt>
            </c:numLit>
          </c:val>
          <c:extLst>
            <c:ext xmlns:c16="http://schemas.microsoft.com/office/drawing/2014/chart" uri="{C3380CC4-5D6E-409C-BE32-E72D297353CC}">
              <c16:uniqueId val="{00000002-18AF-472F-B468-46CBD6CA5FCD}"/>
            </c:ext>
          </c:extLst>
        </c:ser>
        <c:ser>
          <c:idx val="2"/>
          <c:order val="2"/>
          <c:tx>
            <c:v>P.E. Cuidados Familiares</c:v>
          </c:tx>
          <c:spPr>
            <a:solidFill>
              <a:srgbClr val="BFA6D2"/>
            </a:solidFill>
            <a:ln w="9525">
              <a:solidFill>
                <a:srgbClr val="000000"/>
              </a:solidFill>
            </a:ln>
          </c:spPr>
          <c:invertIfNegative val="0"/>
          <c:dPt>
            <c:idx val="19"/>
            <c:invertIfNegative val="0"/>
            <c:bubble3D val="0"/>
            <c:spPr>
              <a:pattFill prst="ltHorz">
                <a:fgClr>
                  <a:srgbClr val="BFA6D2"/>
                </a:fgClr>
                <a:bgClr>
                  <a:srgbClr val="D7C4E5"/>
                </a:bgClr>
              </a:pattFill>
              <a:ln w="9525">
                <a:solidFill>
                  <a:srgbClr val="000000"/>
                </a:solidFill>
              </a:ln>
            </c:spPr>
            <c:extLst>
              <c:ext xmlns:c16="http://schemas.microsoft.com/office/drawing/2014/chart" uri="{C3380CC4-5D6E-409C-BE32-E72D297353CC}">
                <c16:uniqueId val="{00000006-18AF-472F-B468-46CBD6CA5FCD}"/>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19.028936166622369</c:v>
              </c:pt>
              <c:pt idx="1">
                <c:v>43.04042106994531</c:v>
              </c:pt>
              <c:pt idx="2">
                <c:v>28.763579927573719</c:v>
              </c:pt>
              <c:pt idx="3">
                <c:v>46.036125136640457</c:v>
              </c:pt>
              <c:pt idx="4">
                <c:v>36.179073399271211</c:v>
              </c:pt>
              <c:pt idx="5">
                <c:v>24.36565628857495</c:v>
              </c:pt>
              <c:pt idx="6">
                <c:v>24.94503132801005</c:v>
              </c:pt>
              <c:pt idx="7">
                <c:v>24.337491695578361</c:v>
              </c:pt>
              <c:pt idx="8">
                <c:v>44.989646588027263</c:v>
              </c:pt>
              <c:pt idx="9">
                <c:v>46.558406654030037</c:v>
              </c:pt>
              <c:pt idx="10">
                <c:v>18.51234369990382</c:v>
              </c:pt>
              <c:pt idx="11">
                <c:v>25.754538164321641</c:v>
              </c:pt>
              <c:pt idx="12">
                <c:v>20.655849068255851</c:v>
              </c:pt>
              <c:pt idx="13">
                <c:v>46.261327797516863</c:v>
              </c:pt>
              <c:pt idx="14">
                <c:v>34.865419708029201</c:v>
              </c:pt>
              <c:pt idx="15">
                <c:v>34.262362076011442</c:v>
              </c:pt>
              <c:pt idx="16">
                <c:v>11.79127725856698</c:v>
              </c:pt>
              <c:pt idx="17">
                <c:v>52.818035426731079</c:v>
              </c:pt>
              <c:pt idx="18">
                <c:v>32.894736842105267</c:v>
              </c:pt>
              <c:pt idx="19">
                <c:v>30.1914697880982</c:v>
              </c:pt>
            </c:numLit>
          </c:val>
          <c:extLst>
            <c:ext xmlns:c16="http://schemas.microsoft.com/office/drawing/2014/chart" uri="{C3380CC4-5D6E-409C-BE32-E72D297353CC}">
              <c16:uniqueId val="{00000005-18AF-472F-B468-46CBD6CA5FCD}"/>
            </c:ext>
          </c:extLst>
        </c:ser>
        <c:ser>
          <c:idx val="3"/>
          <c:order val="3"/>
          <c:tx>
            <c:v>P.E. Asist. Personal</c:v>
          </c:tx>
          <c:spPr>
            <a:solidFill>
              <a:srgbClr val="DECEE8"/>
            </a:solidFill>
            <a:ln w="9525">
              <a:solidFill>
                <a:srgbClr val="000000"/>
              </a:solidFill>
            </a:ln>
          </c:spPr>
          <c:invertIfNegative val="0"/>
          <c:dPt>
            <c:idx val="19"/>
            <c:invertIfNegative val="0"/>
            <c:bubble3D val="0"/>
            <c:spPr>
              <a:pattFill prst="ltHorz">
                <a:fgClr>
                  <a:srgbClr val="DECEE8"/>
                </a:fgClr>
                <a:bgClr>
                  <a:srgbClr val="EFE5F4"/>
                </a:bgClr>
              </a:pattFill>
              <a:ln w="9525">
                <a:solidFill>
                  <a:srgbClr val="000000"/>
                </a:solidFill>
              </a:ln>
            </c:spPr>
            <c:extLst>
              <c:ext xmlns:c16="http://schemas.microsoft.com/office/drawing/2014/chart" uri="{C3380CC4-5D6E-409C-BE32-E72D297353CC}">
                <c16:uniqueId val="{00000015-18AF-472F-B468-46CBD6CA5FCD}"/>
              </c:ext>
            </c:extLst>
          </c:dPt>
          <c:dLbls>
            <c:dLbl>
              <c:idx val="0"/>
              <c:delete val="1"/>
              <c:extLst>
                <c:ext xmlns:c15="http://schemas.microsoft.com/office/drawing/2012/chart" uri="{CE6537A1-D6FC-4f65-9D91-7224C49458BB}"/>
                <c:ext xmlns:c16="http://schemas.microsoft.com/office/drawing/2014/chart" uri="{C3380CC4-5D6E-409C-BE32-E72D297353CC}">
                  <c16:uniqueId val="{00000008-18AF-472F-B468-46CBD6CA5FCD}"/>
                </c:ext>
              </c:extLst>
            </c:dLbl>
            <c:dLbl>
              <c:idx val="1"/>
              <c:delete val="1"/>
              <c:extLst>
                <c:ext xmlns:c15="http://schemas.microsoft.com/office/drawing/2012/chart" uri="{CE6537A1-D6FC-4f65-9D91-7224C49458BB}"/>
                <c:ext xmlns:c16="http://schemas.microsoft.com/office/drawing/2014/chart" uri="{C3380CC4-5D6E-409C-BE32-E72D297353CC}">
                  <c16:uniqueId val="{00000009-18AF-472F-B468-46CBD6CA5FCD}"/>
                </c:ext>
              </c:extLst>
            </c:dLbl>
            <c:dLbl>
              <c:idx val="2"/>
              <c:delete val="1"/>
              <c:extLst>
                <c:ext xmlns:c15="http://schemas.microsoft.com/office/drawing/2012/chart" uri="{CE6537A1-D6FC-4f65-9D91-7224C49458BB}"/>
                <c:ext xmlns:c16="http://schemas.microsoft.com/office/drawing/2014/chart" uri="{C3380CC4-5D6E-409C-BE32-E72D297353CC}">
                  <c16:uniqueId val="{0000000A-18AF-472F-B468-46CBD6CA5FCD}"/>
                </c:ext>
              </c:extLst>
            </c:dLbl>
            <c:dLbl>
              <c:idx val="3"/>
              <c:delete val="1"/>
              <c:extLst>
                <c:ext xmlns:c15="http://schemas.microsoft.com/office/drawing/2012/chart" uri="{CE6537A1-D6FC-4f65-9D91-7224C49458BB}"/>
                <c:ext xmlns:c16="http://schemas.microsoft.com/office/drawing/2014/chart" uri="{C3380CC4-5D6E-409C-BE32-E72D297353CC}">
                  <c16:uniqueId val="{0000000B-18AF-472F-B468-46CBD6CA5FCD}"/>
                </c:ext>
              </c:extLst>
            </c:dLbl>
            <c:dLbl>
              <c:idx val="5"/>
              <c:delete val="1"/>
              <c:extLst>
                <c:ext xmlns:c15="http://schemas.microsoft.com/office/drawing/2012/chart" uri="{CE6537A1-D6FC-4f65-9D91-7224C49458BB}"/>
                <c:ext xmlns:c16="http://schemas.microsoft.com/office/drawing/2014/chart" uri="{C3380CC4-5D6E-409C-BE32-E72D297353CC}">
                  <c16:uniqueId val="{0000000C-18AF-472F-B468-46CBD6CA5FCD}"/>
                </c:ext>
              </c:extLst>
            </c:dLbl>
            <c:dLbl>
              <c:idx val="7"/>
              <c:delete val="1"/>
              <c:extLst>
                <c:ext xmlns:c15="http://schemas.microsoft.com/office/drawing/2012/chart" uri="{CE6537A1-D6FC-4f65-9D91-7224C49458BB}"/>
                <c:ext xmlns:c16="http://schemas.microsoft.com/office/drawing/2014/chart" uri="{C3380CC4-5D6E-409C-BE32-E72D297353CC}">
                  <c16:uniqueId val="{0000000D-18AF-472F-B468-46CBD6CA5FCD}"/>
                </c:ext>
              </c:extLst>
            </c:dLbl>
            <c:dLbl>
              <c:idx val="8"/>
              <c:delete val="1"/>
              <c:extLst>
                <c:ext xmlns:c15="http://schemas.microsoft.com/office/drawing/2012/chart" uri="{CE6537A1-D6FC-4f65-9D91-7224C49458BB}"/>
                <c:ext xmlns:c16="http://schemas.microsoft.com/office/drawing/2014/chart" uri="{C3380CC4-5D6E-409C-BE32-E72D297353CC}">
                  <c16:uniqueId val="{0000000E-18AF-472F-B468-46CBD6CA5FCD}"/>
                </c:ext>
              </c:extLst>
            </c:dLbl>
            <c:dLbl>
              <c:idx val="10"/>
              <c:delete val="1"/>
              <c:extLst>
                <c:ext xmlns:c15="http://schemas.microsoft.com/office/drawing/2012/chart" uri="{CE6537A1-D6FC-4f65-9D91-7224C49458BB}"/>
                <c:ext xmlns:c16="http://schemas.microsoft.com/office/drawing/2014/chart" uri="{C3380CC4-5D6E-409C-BE32-E72D297353CC}">
                  <c16:uniqueId val="{0000000F-18AF-472F-B468-46CBD6CA5FCD}"/>
                </c:ext>
              </c:extLst>
            </c:dLbl>
            <c:dLbl>
              <c:idx val="12"/>
              <c:delete val="1"/>
              <c:extLst>
                <c:ext xmlns:c15="http://schemas.microsoft.com/office/drawing/2012/chart" uri="{CE6537A1-D6FC-4f65-9D91-7224C49458BB}"/>
                <c:ext xmlns:c16="http://schemas.microsoft.com/office/drawing/2014/chart" uri="{C3380CC4-5D6E-409C-BE32-E72D297353CC}">
                  <c16:uniqueId val="{00000010-18AF-472F-B468-46CBD6CA5FCD}"/>
                </c:ext>
              </c:extLst>
            </c:dLbl>
            <c:dLbl>
              <c:idx val="13"/>
              <c:delete val="1"/>
              <c:extLst>
                <c:ext xmlns:c15="http://schemas.microsoft.com/office/drawing/2012/chart" uri="{CE6537A1-D6FC-4f65-9D91-7224C49458BB}"/>
                <c:ext xmlns:c16="http://schemas.microsoft.com/office/drawing/2014/chart" uri="{C3380CC4-5D6E-409C-BE32-E72D297353CC}">
                  <c16:uniqueId val="{00000011-18AF-472F-B468-46CBD6CA5FCD}"/>
                </c:ext>
              </c:extLst>
            </c:dLbl>
            <c:dLbl>
              <c:idx val="16"/>
              <c:delete val="1"/>
              <c:extLst>
                <c:ext xmlns:c15="http://schemas.microsoft.com/office/drawing/2012/chart" uri="{CE6537A1-D6FC-4f65-9D91-7224C49458BB}"/>
                <c:ext xmlns:c16="http://schemas.microsoft.com/office/drawing/2014/chart" uri="{C3380CC4-5D6E-409C-BE32-E72D297353CC}">
                  <c16:uniqueId val="{00000012-18AF-472F-B468-46CBD6CA5FCD}"/>
                </c:ext>
              </c:extLst>
            </c:dLbl>
            <c:dLbl>
              <c:idx val="17"/>
              <c:delete val="1"/>
              <c:extLst>
                <c:ext xmlns:c15="http://schemas.microsoft.com/office/drawing/2012/chart" uri="{CE6537A1-D6FC-4f65-9D91-7224C49458BB}"/>
                <c:ext xmlns:c16="http://schemas.microsoft.com/office/drawing/2014/chart" uri="{C3380CC4-5D6E-409C-BE32-E72D297353CC}">
                  <c16:uniqueId val="{00000013-18AF-472F-B468-46CBD6CA5FCD}"/>
                </c:ext>
              </c:extLst>
            </c:dLbl>
            <c:dLbl>
              <c:idx val="18"/>
              <c:delete val="1"/>
              <c:extLst>
                <c:ext xmlns:c15="http://schemas.microsoft.com/office/drawing/2012/chart" uri="{CE6537A1-D6FC-4f65-9D91-7224C49458BB}"/>
                <c:ext xmlns:c16="http://schemas.microsoft.com/office/drawing/2014/chart" uri="{C3380CC4-5D6E-409C-BE32-E72D297353CC}">
                  <c16:uniqueId val="{00000014-18AF-472F-B468-46CBD6CA5FCD}"/>
                </c:ext>
              </c:extLst>
            </c:dLbl>
            <c:numFmt formatCode="0.0" sourceLinked="0"/>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1.265614519129763E-3</c:v>
              </c:pt>
              <c:pt idx="1">
                <c:v>0</c:v>
              </c:pt>
              <c:pt idx="2">
                <c:v>4.5984939932172217E-2</c:v>
              </c:pt>
              <c:pt idx="3">
                <c:v>0</c:v>
              </c:pt>
              <c:pt idx="4">
                <c:v>0.51782240609331764</c:v>
              </c:pt>
              <c:pt idx="5">
                <c:v>0</c:v>
              </c:pt>
              <c:pt idx="6">
                <c:v>1.81520607052522</c:v>
              </c:pt>
              <c:pt idx="7">
                <c:v>1.47634162545213E-2</c:v>
              </c:pt>
              <c:pt idx="8">
                <c:v>1.318412011508961E-2</c:v>
              </c:pt>
              <c:pt idx="9">
                <c:v>0.6186286436378382</c:v>
              </c:pt>
              <c:pt idx="10">
                <c:v>0</c:v>
              </c:pt>
              <c:pt idx="11">
                <c:v>0.1002405773857257</c:v>
              </c:pt>
              <c:pt idx="12">
                <c:v>1.8526809837736021E-2</c:v>
              </c:pt>
              <c:pt idx="13">
                <c:v>7.9843506726815436E-3</c:v>
              </c:pt>
              <c:pt idx="14">
                <c:v>0.17107664233576639</c:v>
              </c:pt>
              <c:pt idx="15">
                <c:v>7.6992235390273809</c:v>
              </c:pt>
              <c:pt idx="16">
                <c:v>0</c:v>
              </c:pt>
              <c:pt idx="17">
                <c:v>0</c:v>
              </c:pt>
              <c:pt idx="18">
                <c:v>0</c:v>
              </c:pt>
              <c:pt idx="19">
                <c:v>0.50810383613729071</c:v>
              </c:pt>
            </c:numLit>
          </c:val>
          <c:extLst>
            <c:ext xmlns:c16="http://schemas.microsoft.com/office/drawing/2014/chart" uri="{C3380CC4-5D6E-409C-BE32-E72D297353CC}">
              <c16:uniqueId val="{00000007-18AF-472F-B468-46CBD6CA5FCD}"/>
            </c:ext>
          </c:extLst>
        </c:ser>
        <c:dLbls>
          <c:showLegendKey val="0"/>
          <c:showVal val="0"/>
          <c:showCatName val="0"/>
          <c:showSerName val="0"/>
          <c:showPercent val="0"/>
          <c:showBubbleSize val="0"/>
        </c:dLbls>
        <c:gapWidth val="40"/>
        <c:overlap val="100"/>
        <c:axId val="1283254287"/>
        <c:axId val="1144207503"/>
      </c:barChart>
      <c:catAx>
        <c:axId val="1283254287"/>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207503"/>
        <c:crosses val="autoZero"/>
        <c:auto val="1"/>
        <c:lblAlgn val="ctr"/>
        <c:lblOffset val="100"/>
        <c:noMultiLvlLbl val="0"/>
      </c:catAx>
      <c:valAx>
        <c:axId val="1144207503"/>
        <c:scaling>
          <c:orientation val="minMax"/>
          <c:max val="1"/>
          <c:min val="0"/>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83254287"/>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1000">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percentStacked"/>
        <c:varyColors val="0"/>
        <c:ser>
          <c:idx val="0"/>
          <c:order val="0"/>
          <c:tx>
            <c:v>Servicios</c:v>
          </c:tx>
          <c:spPr>
            <a:solidFill>
              <a:srgbClr val="5A3471"/>
            </a:solidFill>
            <a:ln w="9525">
              <a:solidFill>
                <a:srgbClr val="000000"/>
              </a:solidFill>
            </a:ln>
          </c:spPr>
          <c:invertIfNegative val="0"/>
          <c:dPt>
            <c:idx val="19"/>
            <c:invertIfNegative val="0"/>
            <c:bubble3D val="0"/>
            <c:spPr>
              <a:pattFill prst="ltHorz">
                <a:fgClr>
                  <a:srgbClr val="5A3471"/>
                </a:fgClr>
                <a:bgClr>
                  <a:srgbClr val="8E63A9"/>
                </a:bgClr>
              </a:pattFill>
              <a:ln w="9525">
                <a:solidFill>
                  <a:srgbClr val="000000"/>
                </a:solidFill>
              </a:ln>
            </c:spPr>
            <c:extLst>
              <c:ext xmlns:c16="http://schemas.microsoft.com/office/drawing/2014/chart" uri="{C3380CC4-5D6E-409C-BE32-E72D297353CC}">
                <c16:uniqueId val="{00000001-0230-4B4E-B7D4-1A490398F2C3}"/>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85.163940511246921</c:v>
              </c:pt>
              <c:pt idx="1">
                <c:v>44.296053420768523</c:v>
              </c:pt>
              <c:pt idx="2">
                <c:v>64.892254370102478</c:v>
              </c:pt>
              <c:pt idx="3">
                <c:v>50.672440501337839</c:v>
              </c:pt>
              <c:pt idx="4">
                <c:v>31.439419170052624</c:v>
              </c:pt>
              <c:pt idx="5">
                <c:v>55.708639186900058</c:v>
              </c:pt>
              <c:pt idx="6">
                <c:v>55.765061692048292</c:v>
              </c:pt>
              <c:pt idx="7">
                <c:v>79.414706266034713</c:v>
              </c:pt>
              <c:pt idx="8">
                <c:v>31.63712777961716</c:v>
              </c:pt>
              <c:pt idx="9">
                <c:v>38.848972260211049</c:v>
              </c:pt>
              <c:pt idx="10">
                <c:v>37.572468237325765</c:v>
              </c:pt>
              <c:pt idx="11">
                <c:v>58.038866636997476</c:v>
              </c:pt>
              <c:pt idx="12">
                <c:v>71.982407893788178</c:v>
              </c:pt>
              <c:pt idx="13">
                <c:v>45.511947973381737</c:v>
              </c:pt>
              <c:pt idx="14">
                <c:v>43.589950072475439</c:v>
              </c:pt>
              <c:pt idx="15">
                <c:v>49.567929857100708</c:v>
              </c:pt>
              <c:pt idx="16">
                <c:v>99.316170555108613</c:v>
              </c:pt>
              <c:pt idx="17">
                <c:v>52.916073968705547</c:v>
              </c:pt>
              <c:pt idx="18">
                <c:v>79.155435759209354</c:v>
              </c:pt>
              <c:pt idx="19">
                <c:v>57.675277328493188</c:v>
              </c:pt>
            </c:numLit>
          </c:val>
          <c:extLst>
            <c:ext xmlns:c16="http://schemas.microsoft.com/office/drawing/2014/chart" uri="{C3380CC4-5D6E-409C-BE32-E72D297353CC}">
              <c16:uniqueId val="{00000000-0230-4B4E-B7D4-1A490398F2C3}"/>
            </c:ext>
          </c:extLst>
        </c:ser>
        <c:ser>
          <c:idx val="1"/>
          <c:order val="1"/>
          <c:tx>
            <c:v>P.E. Vinculada Servicio</c:v>
          </c:tx>
          <c:spPr>
            <a:solidFill>
              <a:srgbClr val="8E63A9"/>
            </a:solidFill>
            <a:ln w="9525">
              <a:solidFill>
                <a:srgbClr val="000000"/>
              </a:solidFill>
            </a:ln>
          </c:spPr>
          <c:invertIfNegative val="0"/>
          <c:dPt>
            <c:idx val="19"/>
            <c:invertIfNegative val="0"/>
            <c:bubble3D val="0"/>
            <c:spPr>
              <a:pattFill prst="ltHorz">
                <a:fgClr>
                  <a:srgbClr val="8E63A9"/>
                </a:fgClr>
                <a:bgClr>
                  <a:srgbClr val="A983C0"/>
                </a:bgClr>
              </a:pattFill>
              <a:ln w="9525">
                <a:solidFill>
                  <a:srgbClr val="000000"/>
                </a:solidFill>
              </a:ln>
            </c:spPr>
            <c:extLst>
              <c:ext xmlns:c16="http://schemas.microsoft.com/office/drawing/2014/chart" uri="{C3380CC4-5D6E-409C-BE32-E72D297353CC}">
                <c16:uniqueId val="{00000005-0230-4B4E-B7D4-1A490398F2C3}"/>
              </c:ext>
            </c:extLst>
          </c:dPt>
          <c:dLbls>
            <c:dLbl>
              <c:idx val="0"/>
              <c:delete val="1"/>
              <c:extLst>
                <c:ext xmlns:c15="http://schemas.microsoft.com/office/drawing/2012/chart" uri="{CE6537A1-D6FC-4f65-9D91-7224C49458BB}"/>
                <c:ext xmlns:c16="http://schemas.microsoft.com/office/drawing/2014/chart" uri="{C3380CC4-5D6E-409C-BE32-E72D297353CC}">
                  <c16:uniqueId val="{00000003-0230-4B4E-B7D4-1A490398F2C3}"/>
                </c:ext>
              </c:extLst>
            </c:dLbl>
            <c:dLbl>
              <c:idx val="17"/>
              <c:delete val="1"/>
              <c:extLst>
                <c:ext xmlns:c15="http://schemas.microsoft.com/office/drawing/2012/chart" uri="{CE6537A1-D6FC-4f65-9D91-7224C49458BB}"/>
                <c:ext xmlns:c16="http://schemas.microsoft.com/office/drawing/2014/chart" uri="{C3380CC4-5D6E-409C-BE32-E72D297353CC}">
                  <c16:uniqueId val="{00000004-0230-4B4E-B7D4-1A490398F2C3}"/>
                </c:ext>
              </c:extLst>
            </c:dLbl>
            <c:numFmt formatCode="0.0" sourceLinked="0"/>
            <c:spPr>
              <a:noFill/>
              <a:ln>
                <a:noFill/>
              </a:ln>
              <a:effectLst/>
            </c:spPr>
            <c:txPr>
              <a:bodyPr rot="-5400000" vert="horz"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3.9098265323797968E-2</c:v>
              </c:pt>
              <c:pt idx="1">
                <c:v>8.0331080810908073</c:v>
              </c:pt>
              <c:pt idx="2">
                <c:v>7.0938818565400839</c:v>
              </c:pt>
              <c:pt idx="3">
                <c:v>0.14434586677932679</c:v>
              </c:pt>
              <c:pt idx="4">
                <c:v>34.899753546926</c:v>
              </c:pt>
              <c:pt idx="5">
                <c:v>0.66629023150762279</c:v>
              </c:pt>
              <c:pt idx="6">
                <c:v>19.49656076867489</c:v>
              </c:pt>
              <c:pt idx="7">
                <c:v>7.6227334000086966</c:v>
              </c:pt>
              <c:pt idx="8">
                <c:v>2.600728393143104</c:v>
              </c:pt>
              <c:pt idx="9">
                <c:v>9.134330795452227</c:v>
              </c:pt>
              <c:pt idx="10">
                <c:v>44.905637103737511</c:v>
              </c:pt>
              <c:pt idx="11">
                <c:v>10.96424862780003</c:v>
              </c:pt>
              <c:pt idx="12">
                <c:v>5.9584504938767529</c:v>
              </c:pt>
              <c:pt idx="13">
                <c:v>0.72973381730187536</c:v>
              </c:pt>
              <c:pt idx="14">
                <c:v>7.8354002254791428</c:v>
              </c:pt>
              <c:pt idx="15">
                <c:v>7.3768073177928592E-2</c:v>
              </c:pt>
              <c:pt idx="16">
                <c:v>0.54304102976669344</c:v>
              </c:pt>
              <c:pt idx="17">
                <c:v>0</c:v>
              </c:pt>
              <c:pt idx="18">
                <c:v>8.9847259658580425E-2</c:v>
              </c:pt>
              <c:pt idx="19">
                <c:v>6.9804088807526492</c:v>
              </c:pt>
            </c:numLit>
          </c:val>
          <c:extLst>
            <c:ext xmlns:c16="http://schemas.microsoft.com/office/drawing/2014/chart" uri="{C3380CC4-5D6E-409C-BE32-E72D297353CC}">
              <c16:uniqueId val="{00000002-0230-4B4E-B7D4-1A490398F2C3}"/>
            </c:ext>
          </c:extLst>
        </c:ser>
        <c:ser>
          <c:idx val="2"/>
          <c:order val="2"/>
          <c:tx>
            <c:v>P.E. Cuidados Familiares</c:v>
          </c:tx>
          <c:spPr>
            <a:solidFill>
              <a:srgbClr val="BFA6D2"/>
            </a:solidFill>
            <a:ln w="9525">
              <a:solidFill>
                <a:srgbClr val="000000"/>
              </a:solidFill>
            </a:ln>
          </c:spPr>
          <c:invertIfNegative val="0"/>
          <c:dPt>
            <c:idx val="19"/>
            <c:invertIfNegative val="0"/>
            <c:bubble3D val="0"/>
            <c:spPr>
              <a:pattFill prst="ltHorz">
                <a:fgClr>
                  <a:srgbClr val="BFA6D2"/>
                </a:fgClr>
                <a:bgClr>
                  <a:srgbClr val="D7C4E5"/>
                </a:bgClr>
              </a:pattFill>
              <a:ln w="9525">
                <a:solidFill>
                  <a:srgbClr val="000000"/>
                </a:solidFill>
              </a:ln>
            </c:spPr>
            <c:extLst>
              <c:ext xmlns:c16="http://schemas.microsoft.com/office/drawing/2014/chart" uri="{C3380CC4-5D6E-409C-BE32-E72D297353CC}">
                <c16:uniqueId val="{00000007-0230-4B4E-B7D4-1A490398F2C3}"/>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14.79696122342926</c:v>
              </c:pt>
              <c:pt idx="1">
                <c:v>47.670838498140682</c:v>
              </c:pt>
              <c:pt idx="2">
                <c:v>27.97242314647378</c:v>
              </c:pt>
              <c:pt idx="3">
                <c:v>49.183213631882843</c:v>
              </c:pt>
              <c:pt idx="4">
                <c:v>33.454339572370607</c:v>
              </c:pt>
              <c:pt idx="5">
                <c:v>43.625070581592333</c:v>
              </c:pt>
              <c:pt idx="6">
                <c:v>22.47945828761074</c:v>
              </c:pt>
              <c:pt idx="7">
                <c:v>12.96038613732226</c:v>
              </c:pt>
              <c:pt idx="8">
                <c:v>65.757414001635169</c:v>
              </c:pt>
              <c:pt idx="9">
                <c:v>51.780939356208293</c:v>
              </c:pt>
              <c:pt idx="10">
                <c:v>17.52189465893672</c:v>
              </c:pt>
              <c:pt idx="11">
                <c:v>30.993917816347722</c:v>
              </c:pt>
              <c:pt idx="12">
                <c:v>22.05296171553935</c:v>
              </c:pt>
              <c:pt idx="13">
                <c:v>53.750756200846951</c:v>
              </c:pt>
              <c:pt idx="14">
                <c:v>48.478015783540023</c:v>
              </c:pt>
              <c:pt idx="15">
                <c:v>44.27559752139274</c:v>
              </c:pt>
              <c:pt idx="16">
                <c:v>0.14078841512469831</c:v>
              </c:pt>
              <c:pt idx="17">
                <c:v>47.083926031294453</c:v>
              </c:pt>
              <c:pt idx="18">
                <c:v>20.754716981132081</c:v>
              </c:pt>
              <c:pt idx="19">
                <c:v>34.833810932957491</c:v>
              </c:pt>
            </c:numLit>
          </c:val>
          <c:extLst>
            <c:ext xmlns:c16="http://schemas.microsoft.com/office/drawing/2014/chart" uri="{C3380CC4-5D6E-409C-BE32-E72D297353CC}">
              <c16:uniqueId val="{00000006-0230-4B4E-B7D4-1A490398F2C3}"/>
            </c:ext>
          </c:extLst>
        </c:ser>
        <c:ser>
          <c:idx val="3"/>
          <c:order val="3"/>
          <c:tx>
            <c:v>P.E. Asist. Personal</c:v>
          </c:tx>
          <c:spPr>
            <a:solidFill>
              <a:srgbClr val="DECEE8"/>
            </a:solidFill>
            <a:ln w="9525">
              <a:solidFill>
                <a:srgbClr val="000000"/>
              </a:solidFill>
            </a:ln>
          </c:spPr>
          <c:invertIfNegative val="0"/>
          <c:dPt>
            <c:idx val="19"/>
            <c:invertIfNegative val="0"/>
            <c:bubble3D val="0"/>
            <c:spPr>
              <a:pattFill prst="ltHorz">
                <a:fgClr>
                  <a:srgbClr val="DECEE8"/>
                </a:fgClr>
                <a:bgClr>
                  <a:srgbClr val="EFE5F4"/>
                </a:bgClr>
              </a:pattFill>
              <a:ln w="9525">
                <a:solidFill>
                  <a:srgbClr val="000000"/>
                </a:solidFill>
              </a:ln>
            </c:spPr>
            <c:extLst>
              <c:ext xmlns:c16="http://schemas.microsoft.com/office/drawing/2014/chart" uri="{C3380CC4-5D6E-409C-BE32-E72D297353CC}">
                <c16:uniqueId val="{00000017-0230-4B4E-B7D4-1A490398F2C3}"/>
              </c:ext>
            </c:extLst>
          </c:dPt>
          <c:dLbls>
            <c:dLbl>
              <c:idx val="0"/>
              <c:delete val="1"/>
              <c:extLst>
                <c:ext xmlns:c15="http://schemas.microsoft.com/office/drawing/2012/chart" uri="{CE6537A1-D6FC-4f65-9D91-7224C49458BB}"/>
                <c:ext xmlns:c16="http://schemas.microsoft.com/office/drawing/2014/chart" uri="{C3380CC4-5D6E-409C-BE32-E72D297353CC}">
                  <c16:uniqueId val="{00000009-0230-4B4E-B7D4-1A490398F2C3}"/>
                </c:ext>
              </c:extLst>
            </c:dLbl>
            <c:dLbl>
              <c:idx val="1"/>
              <c:delete val="1"/>
              <c:extLst>
                <c:ext xmlns:c15="http://schemas.microsoft.com/office/drawing/2012/chart" uri="{CE6537A1-D6FC-4f65-9D91-7224C49458BB}"/>
                <c:ext xmlns:c16="http://schemas.microsoft.com/office/drawing/2014/chart" uri="{C3380CC4-5D6E-409C-BE32-E72D297353CC}">
                  <c16:uniqueId val="{0000000A-0230-4B4E-B7D4-1A490398F2C3}"/>
                </c:ext>
              </c:extLst>
            </c:dLbl>
            <c:dLbl>
              <c:idx val="2"/>
              <c:delete val="1"/>
              <c:extLst>
                <c:ext xmlns:c15="http://schemas.microsoft.com/office/drawing/2012/chart" uri="{CE6537A1-D6FC-4f65-9D91-7224C49458BB}"/>
                <c:ext xmlns:c16="http://schemas.microsoft.com/office/drawing/2014/chart" uri="{C3380CC4-5D6E-409C-BE32-E72D297353CC}">
                  <c16:uniqueId val="{0000000B-0230-4B4E-B7D4-1A490398F2C3}"/>
                </c:ext>
              </c:extLst>
            </c:dLbl>
            <c:dLbl>
              <c:idx val="3"/>
              <c:delete val="1"/>
              <c:extLst>
                <c:ext xmlns:c15="http://schemas.microsoft.com/office/drawing/2012/chart" uri="{CE6537A1-D6FC-4f65-9D91-7224C49458BB}"/>
                <c:ext xmlns:c16="http://schemas.microsoft.com/office/drawing/2014/chart" uri="{C3380CC4-5D6E-409C-BE32-E72D297353CC}">
                  <c16:uniqueId val="{0000000C-0230-4B4E-B7D4-1A490398F2C3}"/>
                </c:ext>
              </c:extLst>
            </c:dLbl>
            <c:dLbl>
              <c:idx val="5"/>
              <c:delete val="1"/>
              <c:extLst>
                <c:ext xmlns:c15="http://schemas.microsoft.com/office/drawing/2012/chart" uri="{CE6537A1-D6FC-4f65-9D91-7224C49458BB}"/>
                <c:ext xmlns:c16="http://schemas.microsoft.com/office/drawing/2014/chart" uri="{C3380CC4-5D6E-409C-BE32-E72D297353CC}">
                  <c16:uniqueId val="{0000000D-0230-4B4E-B7D4-1A490398F2C3}"/>
                </c:ext>
              </c:extLst>
            </c:dLbl>
            <c:dLbl>
              <c:idx val="7"/>
              <c:delete val="1"/>
              <c:extLst>
                <c:ext xmlns:c15="http://schemas.microsoft.com/office/drawing/2012/chart" uri="{CE6537A1-D6FC-4f65-9D91-7224C49458BB}"/>
                <c:ext xmlns:c16="http://schemas.microsoft.com/office/drawing/2014/chart" uri="{C3380CC4-5D6E-409C-BE32-E72D297353CC}">
                  <c16:uniqueId val="{0000000E-0230-4B4E-B7D4-1A490398F2C3}"/>
                </c:ext>
              </c:extLst>
            </c:dLbl>
            <c:dLbl>
              <c:idx val="8"/>
              <c:delete val="1"/>
              <c:extLst>
                <c:ext xmlns:c15="http://schemas.microsoft.com/office/drawing/2012/chart" uri="{CE6537A1-D6FC-4f65-9D91-7224C49458BB}"/>
                <c:ext xmlns:c16="http://schemas.microsoft.com/office/drawing/2014/chart" uri="{C3380CC4-5D6E-409C-BE32-E72D297353CC}">
                  <c16:uniqueId val="{0000000F-0230-4B4E-B7D4-1A490398F2C3}"/>
                </c:ext>
              </c:extLst>
            </c:dLbl>
            <c:dLbl>
              <c:idx val="10"/>
              <c:delete val="1"/>
              <c:extLst>
                <c:ext xmlns:c15="http://schemas.microsoft.com/office/drawing/2012/chart" uri="{CE6537A1-D6FC-4f65-9D91-7224C49458BB}"/>
                <c:ext xmlns:c16="http://schemas.microsoft.com/office/drawing/2014/chart" uri="{C3380CC4-5D6E-409C-BE32-E72D297353CC}">
                  <c16:uniqueId val="{00000010-0230-4B4E-B7D4-1A490398F2C3}"/>
                </c:ext>
              </c:extLst>
            </c:dLbl>
            <c:dLbl>
              <c:idx val="11"/>
              <c:delete val="1"/>
              <c:extLst>
                <c:ext xmlns:c15="http://schemas.microsoft.com/office/drawing/2012/chart" uri="{CE6537A1-D6FC-4f65-9D91-7224C49458BB}"/>
                <c:ext xmlns:c16="http://schemas.microsoft.com/office/drawing/2014/chart" uri="{C3380CC4-5D6E-409C-BE32-E72D297353CC}">
                  <c16:uniqueId val="{00000011-0230-4B4E-B7D4-1A490398F2C3}"/>
                </c:ext>
              </c:extLst>
            </c:dLbl>
            <c:dLbl>
              <c:idx val="12"/>
              <c:delete val="1"/>
              <c:extLst>
                <c:ext xmlns:c15="http://schemas.microsoft.com/office/drawing/2012/chart" uri="{CE6537A1-D6FC-4f65-9D91-7224C49458BB}"/>
                <c:ext xmlns:c16="http://schemas.microsoft.com/office/drawing/2014/chart" uri="{C3380CC4-5D6E-409C-BE32-E72D297353CC}">
                  <c16:uniqueId val="{00000012-0230-4B4E-B7D4-1A490398F2C3}"/>
                </c:ext>
              </c:extLst>
            </c:dLbl>
            <c:dLbl>
              <c:idx val="13"/>
              <c:delete val="1"/>
              <c:extLst>
                <c:ext xmlns:c15="http://schemas.microsoft.com/office/drawing/2012/chart" uri="{CE6537A1-D6FC-4f65-9D91-7224C49458BB}"/>
                <c:ext xmlns:c16="http://schemas.microsoft.com/office/drawing/2014/chart" uri="{C3380CC4-5D6E-409C-BE32-E72D297353CC}">
                  <c16:uniqueId val="{00000013-0230-4B4E-B7D4-1A490398F2C3}"/>
                </c:ext>
              </c:extLst>
            </c:dLbl>
            <c:dLbl>
              <c:idx val="16"/>
              <c:delete val="1"/>
              <c:extLst>
                <c:ext xmlns:c15="http://schemas.microsoft.com/office/drawing/2012/chart" uri="{CE6537A1-D6FC-4f65-9D91-7224C49458BB}"/>
                <c:ext xmlns:c16="http://schemas.microsoft.com/office/drawing/2014/chart" uri="{C3380CC4-5D6E-409C-BE32-E72D297353CC}">
                  <c16:uniqueId val="{00000014-0230-4B4E-B7D4-1A490398F2C3}"/>
                </c:ext>
              </c:extLst>
            </c:dLbl>
            <c:dLbl>
              <c:idx val="17"/>
              <c:delete val="1"/>
              <c:extLst>
                <c:ext xmlns:c15="http://schemas.microsoft.com/office/drawing/2012/chart" uri="{CE6537A1-D6FC-4f65-9D91-7224C49458BB}"/>
                <c:ext xmlns:c16="http://schemas.microsoft.com/office/drawing/2014/chart" uri="{C3380CC4-5D6E-409C-BE32-E72D297353CC}">
                  <c16:uniqueId val="{00000015-0230-4B4E-B7D4-1A490398F2C3}"/>
                </c:ext>
              </c:extLst>
            </c:dLbl>
            <c:dLbl>
              <c:idx val="18"/>
              <c:delete val="1"/>
              <c:extLst>
                <c:ext xmlns:c15="http://schemas.microsoft.com/office/drawing/2012/chart" uri="{CE6537A1-D6FC-4f65-9D91-7224C49458BB}"/>
                <c:ext xmlns:c16="http://schemas.microsoft.com/office/drawing/2014/chart" uri="{C3380CC4-5D6E-409C-BE32-E72D297353CC}">
                  <c16:uniqueId val="{00000016-0230-4B4E-B7D4-1A490398F2C3}"/>
                </c:ext>
              </c:extLst>
            </c:dLbl>
            <c:numFmt formatCode="0.0" sourceLinked="0"/>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0</c:v>
              </c:pt>
              <c:pt idx="1">
                <c:v>0</c:v>
              </c:pt>
              <c:pt idx="2">
                <c:v>4.1440626883664858E-2</c:v>
              </c:pt>
              <c:pt idx="3">
                <c:v>0</c:v>
              </c:pt>
              <c:pt idx="4">
                <c:v>0.20648771065076929</c:v>
              </c:pt>
              <c:pt idx="5">
                <c:v>0</c:v>
              </c:pt>
              <c:pt idx="6">
                <c:v>2.2589192516660872</c:v>
              </c:pt>
              <c:pt idx="7">
                <c:v>2.17419663434361E-3</c:v>
              </c:pt>
              <c:pt idx="8">
                <c:v>4.7298256045730661E-3</c:v>
              </c:pt>
              <c:pt idx="9">
                <c:v>0.23575758812843181</c:v>
              </c:pt>
              <c:pt idx="10">
                <c:v>0</c:v>
              </c:pt>
              <c:pt idx="11">
                <c:v>2.966918854769322E-3</c:v>
              </c:pt>
              <c:pt idx="12">
                <c:v>6.1798967957235112E-3</c:v>
              </c:pt>
              <c:pt idx="13">
                <c:v>7.5620084694494874E-3</c:v>
              </c:pt>
              <c:pt idx="14">
                <c:v>9.6633918505395391E-2</c:v>
              </c:pt>
              <c:pt idx="15">
                <c:v>6.0827045483286257</c:v>
              </c:pt>
              <c:pt idx="16">
                <c:v>0</c:v>
              </c:pt>
              <c:pt idx="17">
                <c:v>0</c:v>
              </c:pt>
              <c:pt idx="18">
                <c:v>0</c:v>
              </c:pt>
              <c:pt idx="19">
                <c:v>0.51050285779666216</c:v>
              </c:pt>
            </c:numLit>
          </c:val>
          <c:extLst>
            <c:ext xmlns:c16="http://schemas.microsoft.com/office/drawing/2014/chart" uri="{C3380CC4-5D6E-409C-BE32-E72D297353CC}">
              <c16:uniqueId val="{00000008-0230-4B4E-B7D4-1A490398F2C3}"/>
            </c:ext>
          </c:extLst>
        </c:ser>
        <c:dLbls>
          <c:showLegendKey val="0"/>
          <c:showVal val="0"/>
          <c:showCatName val="0"/>
          <c:showSerName val="0"/>
          <c:showPercent val="0"/>
          <c:showBubbleSize val="0"/>
        </c:dLbls>
        <c:gapWidth val="40"/>
        <c:overlap val="100"/>
        <c:axId val="1283225519"/>
        <c:axId val="1144214703"/>
      </c:barChart>
      <c:catAx>
        <c:axId val="1283225519"/>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214703"/>
        <c:crosses val="autoZero"/>
        <c:auto val="1"/>
        <c:lblAlgn val="ctr"/>
        <c:lblOffset val="100"/>
        <c:noMultiLvlLbl val="0"/>
      </c:catAx>
      <c:valAx>
        <c:axId val="1144214703"/>
        <c:scaling>
          <c:orientation val="minMax"/>
          <c:max val="1"/>
          <c:min val="0"/>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83225519"/>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1000">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personas con resolución de PIA sobre la población potencialmente dependiente</a:t>
            </a:r>
          </a:p>
        </c:rich>
      </c:tx>
      <c:overlay val="0"/>
    </c:title>
    <c:autoTitleDeleted val="0"/>
    <c:plotArea>
      <c:layout/>
      <c:barChart>
        <c:barDir val="col"/>
        <c:grouping val="clustered"/>
        <c:varyColors val="0"/>
        <c:ser>
          <c:idx val="0"/>
          <c:order val="0"/>
          <c:tx>
            <c:v>Porcentaje de personas con resolución de PIA sobre la población potencialmente dependiente</c:v>
          </c:tx>
          <c:spPr>
            <a:solidFill>
              <a:srgbClr val="DECEE8"/>
            </a:solidFill>
            <a:ln w="12700">
              <a:solidFill>
                <a:srgbClr val="000000"/>
              </a:solidFill>
            </a:ln>
          </c:spPr>
          <c:invertIfNegative val="0"/>
          <c:dPt>
            <c:idx val="7"/>
            <c:invertIfNegative val="0"/>
            <c:bubble3D val="0"/>
            <c:spPr>
              <a:solidFill>
                <a:srgbClr val="5A3471"/>
              </a:solidFill>
              <a:ln w="12700">
                <a:solidFill>
                  <a:srgbClr val="000000"/>
                </a:solidFill>
              </a:ln>
            </c:spPr>
            <c:extLst>
              <c:ext xmlns:c16="http://schemas.microsoft.com/office/drawing/2014/chart" uri="{C3380CC4-5D6E-409C-BE32-E72D297353CC}">
                <c16:uniqueId val="{00000001-0535-44E5-95D3-1443B81AB642}"/>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Castilla y León</c:v>
              </c:pt>
              <c:pt idx="2">
                <c:v>Canarias</c:v>
              </c:pt>
              <c:pt idx="3">
                <c:v>Balears, Illes</c:v>
              </c:pt>
              <c:pt idx="4">
                <c:v>Castilla - La Mancha</c:v>
              </c:pt>
              <c:pt idx="5">
                <c:v>Aragón</c:v>
              </c:pt>
              <c:pt idx="6">
                <c:v>Comunitat Valenciana</c:v>
              </c:pt>
              <c:pt idx="7">
                <c:v>Total Nacional</c:v>
              </c:pt>
              <c:pt idx="8">
                <c:v>Madrid, Comunidad de</c:v>
              </c:pt>
              <c:pt idx="9">
                <c:v>Murcia, Región de</c:v>
              </c:pt>
              <c:pt idx="10">
                <c:v>Extremadura</c:v>
              </c:pt>
              <c:pt idx="11">
                <c:v>Cataluña</c:v>
              </c:pt>
              <c:pt idx="12">
                <c:v>País Vasco</c:v>
              </c:pt>
              <c:pt idx="13">
                <c:v>Rioja, La</c:v>
              </c:pt>
              <c:pt idx="14">
                <c:v>Melilla</c:v>
              </c:pt>
              <c:pt idx="15">
                <c:v>Galicia</c:v>
              </c:pt>
              <c:pt idx="16">
                <c:v>Navarra, Comunidad Foral de</c:v>
              </c:pt>
              <c:pt idx="17">
                <c:v>Cantabria</c:v>
              </c:pt>
              <c:pt idx="18">
                <c:v>Asturias, Principado de</c:v>
              </c:pt>
              <c:pt idx="19">
                <c:v>Ceuta</c:v>
              </c:pt>
            </c:strLit>
          </c:cat>
          <c:val>
            <c:numLit>
              <c:formatCode>General</c:formatCode>
              <c:ptCount val="20"/>
              <c:pt idx="0">
                <c:v>33.055740981896307</c:v>
              </c:pt>
              <c:pt idx="1">
                <c:v>30.23204816859943</c:v>
              </c:pt>
              <c:pt idx="2">
                <c:v>29.4912148483102</c:v>
              </c:pt>
              <c:pt idx="3">
                <c:v>27.935976468379391</c:v>
              </c:pt>
              <c:pt idx="4">
                <c:v>27.59617685374737</c:v>
              </c:pt>
              <c:pt idx="5">
                <c:v>27.317705881737641</c:v>
              </c:pt>
              <c:pt idx="6">
                <c:v>26.876739729274281</c:v>
              </c:pt>
              <c:pt idx="7">
                <c:v>26.32012251119604</c:v>
              </c:pt>
              <c:pt idx="8">
                <c:v>26.01024460614563</c:v>
              </c:pt>
              <c:pt idx="9">
                <c:v>25.780414038413621</c:v>
              </c:pt>
              <c:pt idx="10">
                <c:v>24.212615960194949</c:v>
              </c:pt>
              <c:pt idx="11">
                <c:v>23.860633819597052</c:v>
              </c:pt>
              <c:pt idx="12">
                <c:v>21.69727547931382</c:v>
              </c:pt>
              <c:pt idx="13">
                <c:v>21.540946606775389</c:v>
              </c:pt>
              <c:pt idx="14">
                <c:v>21.034630183839251</c:v>
              </c:pt>
              <c:pt idx="15">
                <c:v>20.151464994283</c:v>
              </c:pt>
              <c:pt idx="16">
                <c:v>20.042856315515149</c:v>
              </c:pt>
              <c:pt idx="17">
                <c:v>19.51645064805583</c:v>
              </c:pt>
              <c:pt idx="18">
                <c:v>19.500609394043561</c:v>
              </c:pt>
              <c:pt idx="19">
                <c:v>16.058183219343029</c:v>
              </c:pt>
            </c:numLit>
          </c:val>
          <c:extLst>
            <c:ext xmlns:c16="http://schemas.microsoft.com/office/drawing/2014/chart" uri="{C3380CC4-5D6E-409C-BE32-E72D297353CC}">
              <c16:uniqueId val="{00000000-0535-44E5-95D3-1443B81AB642}"/>
            </c:ext>
          </c:extLst>
        </c:ser>
        <c:dLbls>
          <c:showLegendKey val="0"/>
          <c:showVal val="0"/>
          <c:showCatName val="0"/>
          <c:showSerName val="0"/>
          <c:showPercent val="0"/>
          <c:showBubbleSize val="0"/>
        </c:dLbls>
        <c:gapWidth val="40"/>
        <c:axId val="1272964799"/>
        <c:axId val="1144264143"/>
      </c:barChart>
      <c:catAx>
        <c:axId val="1272964799"/>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264143"/>
        <c:crosses val="autoZero"/>
        <c:auto val="1"/>
        <c:lblAlgn val="ctr"/>
        <c:lblOffset val="100"/>
        <c:noMultiLvlLbl val="0"/>
      </c:catAx>
      <c:valAx>
        <c:axId val="1144264143"/>
        <c:scaling>
          <c:orientation val="minMax"/>
          <c:max val="40"/>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72964799"/>
        <c:crosses val="autoZero"/>
        <c:crossBetween val="between"/>
        <c:majorUnit val="5"/>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personas con resolución de PIA registradas sobre la población</a:t>
            </a:r>
          </a:p>
        </c:rich>
      </c:tx>
      <c:overlay val="0"/>
    </c:title>
    <c:autoTitleDeleted val="0"/>
    <c:plotArea>
      <c:layout/>
      <c:barChart>
        <c:barDir val="col"/>
        <c:grouping val="clustered"/>
        <c:varyColors val="0"/>
        <c:ser>
          <c:idx val="0"/>
          <c:order val="0"/>
          <c:tx>
            <c:v>Porcentaje de personas con resolución de PIA registradas sobre la población</c:v>
          </c:tx>
          <c:spPr>
            <a:solidFill>
              <a:srgbClr val="DECEE8"/>
            </a:solidFill>
            <a:ln w="12700">
              <a:solidFill>
                <a:srgbClr val="000000"/>
              </a:solidFill>
            </a:ln>
          </c:spPr>
          <c:invertIfNegative val="0"/>
          <c:dPt>
            <c:idx val="6"/>
            <c:invertIfNegative val="0"/>
            <c:bubble3D val="0"/>
            <c:spPr>
              <a:solidFill>
                <a:srgbClr val="5A3471"/>
              </a:solidFill>
              <a:ln w="12700">
                <a:solidFill>
                  <a:srgbClr val="000000"/>
                </a:solidFill>
              </a:ln>
            </c:spPr>
            <c:extLst>
              <c:ext xmlns:c16="http://schemas.microsoft.com/office/drawing/2014/chart" uri="{C3380CC4-5D6E-409C-BE32-E72D297353CC}">
                <c16:uniqueId val="{00000001-0D8D-405A-9BD3-2E0FE9F87C2B}"/>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Castilla y León</c:v>
              </c:pt>
              <c:pt idx="1">
                <c:v>Andalucía</c:v>
              </c:pt>
              <c:pt idx="2">
                <c:v>Castilla - La Mancha</c:v>
              </c:pt>
              <c:pt idx="3">
                <c:v>Aragón</c:v>
              </c:pt>
              <c:pt idx="4">
                <c:v>Asturias, Principado de</c:v>
              </c:pt>
              <c:pt idx="5">
                <c:v>Galicia</c:v>
              </c:pt>
              <c:pt idx="6">
                <c:v>Total Nacional</c:v>
              </c:pt>
              <c:pt idx="7">
                <c:v>Extremadura</c:v>
              </c:pt>
              <c:pt idx="8">
                <c:v>Canarias</c:v>
              </c:pt>
              <c:pt idx="9">
                <c:v>Cantabria</c:v>
              </c:pt>
              <c:pt idx="10">
                <c:v>Comunitat Valenciana</c:v>
              </c:pt>
              <c:pt idx="11">
                <c:v>País Vasco</c:v>
              </c:pt>
              <c:pt idx="12">
                <c:v>Cataluña</c:v>
              </c:pt>
              <c:pt idx="13">
                <c:v>Murcia, Región de</c:v>
              </c:pt>
              <c:pt idx="14">
                <c:v>Madrid, Comunidad de</c:v>
              </c:pt>
              <c:pt idx="15">
                <c:v>Rioja, La</c:v>
              </c:pt>
              <c:pt idx="16">
                <c:v>Balears, Illes</c:v>
              </c:pt>
              <c:pt idx="17">
                <c:v>Melilla</c:v>
              </c:pt>
              <c:pt idx="18">
                <c:v>Navarra, Comunidad Foral de</c:v>
              </c:pt>
              <c:pt idx="19">
                <c:v>Ceuta</c:v>
              </c:pt>
            </c:strLit>
          </c:cat>
          <c:val>
            <c:numLit>
              <c:formatCode>General</c:formatCode>
              <c:ptCount val="20"/>
              <c:pt idx="0">
                <c:v>5.396962628596035</c:v>
              </c:pt>
              <c:pt idx="1">
                <c:v>4.1776188747974032</c:v>
              </c:pt>
              <c:pt idx="2">
                <c:v>3.9051382209560108</c:v>
              </c:pt>
              <c:pt idx="3">
                <c:v>3.827582896643098</c:v>
              </c:pt>
              <c:pt idx="4">
                <c:v>3.6882048372224978</c:v>
              </c:pt>
              <c:pt idx="5">
                <c:v>3.655007973136295</c:v>
              </c:pt>
              <c:pt idx="6">
                <c:v>3.6285483292856662</c:v>
              </c:pt>
              <c:pt idx="7">
                <c:v>3.6126815051099119</c:v>
              </c:pt>
              <c:pt idx="8">
                <c:v>3.5339856370408871</c:v>
              </c:pt>
              <c:pt idx="9">
                <c:v>3.4294493306357738</c:v>
              </c:pt>
              <c:pt idx="10">
                <c:v>3.427811269741734</c:v>
              </c:pt>
              <c:pt idx="11">
                <c:v>3.3561769987909971</c:v>
              </c:pt>
              <c:pt idx="12">
                <c:v>3.3280133764542792</c:v>
              </c:pt>
              <c:pt idx="13">
                <c:v>3.3247867502547281</c:v>
              </c:pt>
              <c:pt idx="14">
                <c:v>3.2213476572438751</c:v>
              </c:pt>
              <c:pt idx="15">
                <c:v>2.978858823205417</c:v>
              </c:pt>
              <c:pt idx="16">
                <c:v>2.8571565731403279</c:v>
              </c:pt>
              <c:pt idx="17">
                <c:v>2.8254103161932771</c:v>
              </c:pt>
              <c:pt idx="18">
                <c:v>2.530364668481869</c:v>
              </c:pt>
              <c:pt idx="19">
                <c:v>1.994806562399033</c:v>
              </c:pt>
            </c:numLit>
          </c:val>
          <c:extLst>
            <c:ext xmlns:c16="http://schemas.microsoft.com/office/drawing/2014/chart" uri="{C3380CC4-5D6E-409C-BE32-E72D297353CC}">
              <c16:uniqueId val="{00000000-0D8D-405A-9BD3-2E0FE9F87C2B}"/>
            </c:ext>
          </c:extLst>
        </c:ser>
        <c:dLbls>
          <c:showLegendKey val="0"/>
          <c:showVal val="0"/>
          <c:showCatName val="0"/>
          <c:showSerName val="0"/>
          <c:showPercent val="0"/>
          <c:showBubbleSize val="0"/>
        </c:dLbls>
        <c:gapWidth val="40"/>
        <c:axId val="1279623055"/>
        <c:axId val="1144208943"/>
      </c:barChart>
      <c:catAx>
        <c:axId val="1279623055"/>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208943"/>
        <c:crosses val="autoZero"/>
        <c:auto val="1"/>
        <c:lblAlgn val="ctr"/>
        <c:lblOffset val="100"/>
        <c:noMultiLvlLbl val="0"/>
      </c:catAx>
      <c:valAx>
        <c:axId val="1144208943"/>
        <c:scaling>
          <c:orientation val="minMax"/>
          <c:max val="6"/>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79623055"/>
        <c:crosses val="autoZero"/>
        <c:crossBetween val="between"/>
        <c:majorUnit val="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personas con resolución de PIA en el tramo de edad de 0 a 64 años sobre la población de dicha edad</a:t>
            </a:r>
          </a:p>
        </c:rich>
      </c:tx>
      <c:overlay val="0"/>
    </c:title>
    <c:autoTitleDeleted val="0"/>
    <c:plotArea>
      <c:layout/>
      <c:barChart>
        <c:barDir val="col"/>
        <c:grouping val="clustered"/>
        <c:varyColors val="0"/>
        <c:ser>
          <c:idx val="0"/>
          <c:order val="0"/>
          <c:tx>
            <c:v>Porcentaje de personas con resolución de PIA en el tramo de edad de 0 a 64 años sobre la población de dicha edad</c:v>
          </c:tx>
          <c:spPr>
            <a:solidFill>
              <a:srgbClr val="DECEE8"/>
            </a:solidFill>
            <a:ln w="12700">
              <a:solidFill>
                <a:srgbClr val="000000"/>
              </a:solidFill>
            </a:ln>
          </c:spPr>
          <c:invertIfNegative val="0"/>
          <c:dPt>
            <c:idx val="7"/>
            <c:invertIfNegative val="0"/>
            <c:bubble3D val="0"/>
            <c:spPr>
              <a:solidFill>
                <a:srgbClr val="5A3471"/>
              </a:solidFill>
              <a:ln w="12700">
                <a:solidFill>
                  <a:srgbClr val="000000"/>
                </a:solidFill>
              </a:ln>
            </c:spPr>
            <c:extLst>
              <c:ext xmlns:c16="http://schemas.microsoft.com/office/drawing/2014/chart" uri="{C3380CC4-5D6E-409C-BE32-E72D297353CC}">
                <c16:uniqueId val="{00000001-0151-46D3-BF44-936BB6D44C19}"/>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Melilla</c:v>
              </c:pt>
              <c:pt idx="1">
                <c:v>Castilla y León</c:v>
              </c:pt>
              <c:pt idx="2">
                <c:v>Canarias</c:v>
              </c:pt>
              <c:pt idx="3">
                <c:v>Andalucía</c:v>
              </c:pt>
              <c:pt idx="4">
                <c:v>Murcia, Región de</c:v>
              </c:pt>
              <c:pt idx="5">
                <c:v>Galicia</c:v>
              </c:pt>
              <c:pt idx="6">
                <c:v>Ceuta</c:v>
              </c:pt>
              <c:pt idx="7">
                <c:v>Total Nacional</c:v>
              </c:pt>
              <c:pt idx="8">
                <c:v>Extremadura</c:v>
              </c:pt>
              <c:pt idx="9">
                <c:v>Asturias, Principado de</c:v>
              </c:pt>
              <c:pt idx="10">
                <c:v>Cantabria</c:v>
              </c:pt>
              <c:pt idx="11">
                <c:v>Castilla - La Mancha</c:v>
              </c:pt>
              <c:pt idx="12">
                <c:v>Comunitat Valenciana</c:v>
              </c:pt>
              <c:pt idx="13">
                <c:v>Cataluña</c:v>
              </c:pt>
              <c:pt idx="14">
                <c:v>País Vasco</c:v>
              </c:pt>
              <c:pt idx="15">
                <c:v>Madrid, Comunidad de</c:v>
              </c:pt>
              <c:pt idx="16">
                <c:v>Balears, Illes</c:v>
              </c:pt>
              <c:pt idx="17">
                <c:v>Aragón</c:v>
              </c:pt>
              <c:pt idx="18">
                <c:v>Navarra, Comunidad Foral de</c:v>
              </c:pt>
              <c:pt idx="19">
                <c:v>Rioja, La</c:v>
              </c:pt>
            </c:strLit>
          </c:cat>
          <c:val>
            <c:numLit>
              <c:formatCode>General</c:formatCode>
              <c:ptCount val="20"/>
              <c:pt idx="0">
                <c:v>1.7756615983585</c:v>
              </c:pt>
              <c:pt idx="1">
                <c:v>1.5540093383681439</c:v>
              </c:pt>
              <c:pt idx="2">
                <c:v>1.484497300643441</c:v>
              </c:pt>
              <c:pt idx="3">
                <c:v>1.456137870728806</c:v>
              </c:pt>
              <c:pt idx="4">
                <c:v>1.4260379522350199</c:v>
              </c:pt>
              <c:pt idx="5">
                <c:v>1.311544290124701</c:v>
              </c:pt>
              <c:pt idx="6">
                <c:v>1.269946900691816</c:v>
              </c:pt>
              <c:pt idx="7">
                <c:v>1.198197509853228</c:v>
              </c:pt>
              <c:pt idx="8">
                <c:v>1.195868973070465</c:v>
              </c:pt>
              <c:pt idx="9">
                <c:v>1.14902540479219</c:v>
              </c:pt>
              <c:pt idx="10">
                <c:v>1.142209297913984</c:v>
              </c:pt>
              <c:pt idx="11">
                <c:v>1.1193476562132241</c:v>
              </c:pt>
              <c:pt idx="12">
                <c:v>1.1006592934348971</c:v>
              </c:pt>
              <c:pt idx="13">
                <c:v>1.0906544616727729</c:v>
              </c:pt>
              <c:pt idx="14">
                <c:v>1.0900381383946109</c:v>
              </c:pt>
              <c:pt idx="15">
                <c:v>1.009211541787048</c:v>
              </c:pt>
              <c:pt idx="16">
                <c:v>0.96252743309019995</c:v>
              </c:pt>
              <c:pt idx="17">
                <c:v>0.94963254995748902</c:v>
              </c:pt>
              <c:pt idx="18">
                <c:v>0.66275540420491552</c:v>
              </c:pt>
              <c:pt idx="19">
                <c:v>0.63008290564547964</c:v>
              </c:pt>
            </c:numLit>
          </c:val>
          <c:extLst>
            <c:ext xmlns:c16="http://schemas.microsoft.com/office/drawing/2014/chart" uri="{C3380CC4-5D6E-409C-BE32-E72D297353CC}">
              <c16:uniqueId val="{00000000-0151-46D3-BF44-936BB6D44C19}"/>
            </c:ext>
          </c:extLst>
        </c:ser>
        <c:dLbls>
          <c:showLegendKey val="0"/>
          <c:showVal val="0"/>
          <c:showCatName val="0"/>
          <c:showSerName val="0"/>
          <c:showPercent val="0"/>
          <c:showBubbleSize val="0"/>
        </c:dLbls>
        <c:gapWidth val="40"/>
        <c:axId val="1279636511"/>
        <c:axId val="1144213743"/>
      </c:barChart>
      <c:catAx>
        <c:axId val="1279636511"/>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213743"/>
        <c:crosses val="autoZero"/>
        <c:auto val="1"/>
        <c:lblAlgn val="ctr"/>
        <c:lblOffset val="100"/>
        <c:noMultiLvlLbl val="0"/>
      </c:catAx>
      <c:valAx>
        <c:axId val="1144213743"/>
        <c:scaling>
          <c:orientation val="minMax"/>
          <c:max val="1.8"/>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79636511"/>
        <c:crosses val="autoZero"/>
        <c:crossBetween val="between"/>
        <c:majorUnit val="0.2"/>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personas con resolución de PIA en el tramo de edad de 65 a 79 años sobre la población de dicha edad</a:t>
            </a:r>
          </a:p>
        </c:rich>
      </c:tx>
      <c:overlay val="0"/>
    </c:title>
    <c:autoTitleDeleted val="0"/>
    <c:plotArea>
      <c:layout/>
      <c:barChart>
        <c:barDir val="col"/>
        <c:grouping val="clustered"/>
        <c:varyColors val="0"/>
        <c:ser>
          <c:idx val="0"/>
          <c:order val="0"/>
          <c:tx>
            <c:v>Porcentaje de personas con resolución de PIA en el tramo de edad de 65 a 79 años sobre la población de dicha edad</c:v>
          </c:tx>
          <c:spPr>
            <a:solidFill>
              <a:srgbClr val="DECEE8"/>
            </a:solidFill>
            <a:ln w="12700">
              <a:solidFill>
                <a:srgbClr val="000000"/>
              </a:solidFill>
            </a:ln>
          </c:spPr>
          <c:invertIfNegative val="0"/>
          <c:dPt>
            <c:idx val="6"/>
            <c:invertIfNegative val="0"/>
            <c:bubble3D val="0"/>
            <c:spPr>
              <a:solidFill>
                <a:srgbClr val="5A3471"/>
              </a:solidFill>
              <a:ln w="12700">
                <a:solidFill>
                  <a:srgbClr val="000000"/>
                </a:solidFill>
              </a:ln>
            </c:spPr>
            <c:extLst>
              <c:ext xmlns:c16="http://schemas.microsoft.com/office/drawing/2014/chart" uri="{C3380CC4-5D6E-409C-BE32-E72D297353CC}">
                <c16:uniqueId val="{00000001-B629-40AA-99B8-5B9D5FD411AE}"/>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Canarias</c:v>
              </c:pt>
              <c:pt idx="2">
                <c:v>Castilla y León</c:v>
              </c:pt>
              <c:pt idx="3">
                <c:v>Castilla - La Mancha</c:v>
              </c:pt>
              <c:pt idx="4">
                <c:v>Murcia, Región de</c:v>
              </c:pt>
              <c:pt idx="5">
                <c:v>Balears, Illes</c:v>
              </c:pt>
              <c:pt idx="6">
                <c:v>Total Nacional</c:v>
              </c:pt>
              <c:pt idx="7">
                <c:v>Comunitat Valenciana</c:v>
              </c:pt>
              <c:pt idx="8">
                <c:v>Cataluña</c:v>
              </c:pt>
              <c:pt idx="9">
                <c:v>Melilla</c:v>
              </c:pt>
              <c:pt idx="10">
                <c:v>Aragón</c:v>
              </c:pt>
              <c:pt idx="11">
                <c:v>Madrid, Comunidad de</c:v>
              </c:pt>
              <c:pt idx="12">
                <c:v>Extremadura</c:v>
              </c:pt>
              <c:pt idx="13">
                <c:v>Cantabria</c:v>
              </c:pt>
              <c:pt idx="14">
                <c:v>Asturias, Principado de</c:v>
              </c:pt>
              <c:pt idx="15">
                <c:v>País Vasco</c:v>
              </c:pt>
              <c:pt idx="16">
                <c:v>Galicia</c:v>
              </c:pt>
              <c:pt idx="17">
                <c:v>Rioja, La</c:v>
              </c:pt>
              <c:pt idx="18">
                <c:v>Ceuta</c:v>
              </c:pt>
              <c:pt idx="19">
                <c:v>Navarra, Comunidad Foral de</c:v>
              </c:pt>
            </c:strLit>
          </c:cat>
          <c:val>
            <c:numLit>
              <c:formatCode>General</c:formatCode>
              <c:ptCount val="20"/>
              <c:pt idx="0">
                <c:v>6.571237248061375</c:v>
              </c:pt>
              <c:pt idx="1">
                <c:v>6.125828898358896</c:v>
              </c:pt>
              <c:pt idx="2">
                <c:v>5.2822841707837211</c:v>
              </c:pt>
              <c:pt idx="3">
                <c:v>5.2544819048009899</c:v>
              </c:pt>
              <c:pt idx="4">
                <c:v>5.2415981390413613</c:v>
              </c:pt>
              <c:pt idx="5">
                <c:v>4.9850804359107421</c:v>
              </c:pt>
              <c:pt idx="6">
                <c:v>4.9572990849264276</c:v>
              </c:pt>
              <c:pt idx="7">
                <c:v>4.8237206096192651</c:v>
              </c:pt>
              <c:pt idx="8">
                <c:v>4.8000648212207579</c:v>
              </c:pt>
              <c:pt idx="9">
                <c:v>4.7381256532342357</c:v>
              </c:pt>
              <c:pt idx="10">
                <c:v>4.7103521919035902</c:v>
              </c:pt>
              <c:pt idx="11">
                <c:v>4.4990504468202017</c:v>
              </c:pt>
              <c:pt idx="12">
                <c:v>4.2368018940286154</c:v>
              </c:pt>
              <c:pt idx="13">
                <c:v>4.1381311665699361</c:v>
              </c:pt>
              <c:pt idx="14">
                <c:v>3.9741839394315499</c:v>
              </c:pt>
              <c:pt idx="15">
                <c:v>3.6438822930303121</c:v>
              </c:pt>
              <c:pt idx="16">
                <c:v>3.6409956789499001</c:v>
              </c:pt>
              <c:pt idx="17">
                <c:v>3.482164043344143</c:v>
              </c:pt>
              <c:pt idx="18">
                <c:v>3.130316434161279</c:v>
              </c:pt>
              <c:pt idx="19">
                <c:v>2.860725211896284</c:v>
              </c:pt>
            </c:numLit>
          </c:val>
          <c:extLst>
            <c:ext xmlns:c16="http://schemas.microsoft.com/office/drawing/2014/chart" uri="{C3380CC4-5D6E-409C-BE32-E72D297353CC}">
              <c16:uniqueId val="{00000000-B629-40AA-99B8-5B9D5FD411AE}"/>
            </c:ext>
          </c:extLst>
        </c:ser>
        <c:dLbls>
          <c:showLegendKey val="0"/>
          <c:showVal val="0"/>
          <c:showCatName val="0"/>
          <c:showSerName val="0"/>
          <c:showPercent val="0"/>
          <c:showBubbleSize val="0"/>
        </c:dLbls>
        <c:gapWidth val="40"/>
        <c:axId val="1279623983"/>
        <c:axId val="1144209903"/>
      </c:barChart>
      <c:catAx>
        <c:axId val="1279623983"/>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209903"/>
        <c:crosses val="autoZero"/>
        <c:auto val="1"/>
        <c:lblAlgn val="ctr"/>
        <c:lblOffset val="100"/>
        <c:noMultiLvlLbl val="0"/>
      </c:catAx>
      <c:valAx>
        <c:axId val="1144209903"/>
        <c:scaling>
          <c:orientation val="minMax"/>
          <c:max val="7"/>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79623983"/>
        <c:crosses val="autoZero"/>
        <c:crossBetween val="between"/>
        <c:majorUnit val="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personas con resolución de PIA en el tramo de edad de 80 años y más sobre la población de dicha edad</a:t>
            </a:r>
          </a:p>
        </c:rich>
      </c:tx>
      <c:overlay val="0"/>
    </c:title>
    <c:autoTitleDeleted val="0"/>
    <c:plotArea>
      <c:layout/>
      <c:barChart>
        <c:barDir val="col"/>
        <c:grouping val="clustered"/>
        <c:varyColors val="0"/>
        <c:ser>
          <c:idx val="0"/>
          <c:order val="0"/>
          <c:tx>
            <c:v>Porcentaje de personas con resolución de PIA en el tramo de edad de 80 años y más sobre la población de dicha edad</c:v>
          </c:tx>
          <c:spPr>
            <a:solidFill>
              <a:srgbClr val="DECEE8"/>
            </a:solidFill>
            <a:ln w="12700">
              <a:solidFill>
                <a:srgbClr val="000000"/>
              </a:solidFill>
            </a:ln>
          </c:spPr>
          <c:invertIfNegative val="0"/>
          <c:dPt>
            <c:idx val="8"/>
            <c:invertIfNegative val="0"/>
            <c:bubble3D val="0"/>
            <c:spPr>
              <a:solidFill>
                <a:srgbClr val="5A3471"/>
              </a:solidFill>
              <a:ln w="12700">
                <a:solidFill>
                  <a:srgbClr val="000000"/>
                </a:solidFill>
              </a:ln>
            </c:spPr>
            <c:extLst>
              <c:ext xmlns:c16="http://schemas.microsoft.com/office/drawing/2014/chart" uri="{C3380CC4-5D6E-409C-BE32-E72D297353CC}">
                <c16:uniqueId val="{00000001-B631-4FC9-8F74-C8AF5318CB25}"/>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Castilla - La Mancha</c:v>
              </c:pt>
              <c:pt idx="2">
                <c:v>Castilla y León</c:v>
              </c:pt>
              <c:pt idx="3">
                <c:v>Aragón</c:v>
              </c:pt>
              <c:pt idx="4">
                <c:v>Comunitat Valenciana</c:v>
              </c:pt>
              <c:pt idx="5">
                <c:v>Balears, Illes</c:v>
              </c:pt>
              <c:pt idx="6">
                <c:v>Canarias</c:v>
              </c:pt>
              <c:pt idx="7">
                <c:v>Murcia, Región de</c:v>
              </c:pt>
              <c:pt idx="8">
                <c:v>Total Nacional</c:v>
              </c:pt>
              <c:pt idx="9">
                <c:v>Madrid, Comunidad de</c:v>
              </c:pt>
              <c:pt idx="10">
                <c:v>Cataluña</c:v>
              </c:pt>
              <c:pt idx="11">
                <c:v>Melilla</c:v>
              </c:pt>
              <c:pt idx="12">
                <c:v>Extremadura</c:v>
              </c:pt>
              <c:pt idx="13">
                <c:v>Rioja, La</c:v>
              </c:pt>
              <c:pt idx="14">
                <c:v>Cantabria</c:v>
              </c:pt>
              <c:pt idx="15">
                <c:v>País Vasco</c:v>
              </c:pt>
              <c:pt idx="16">
                <c:v>Navarra, Comunidad Foral de</c:v>
              </c:pt>
              <c:pt idx="17">
                <c:v>Asturias, Principado de</c:v>
              </c:pt>
              <c:pt idx="18">
                <c:v>Galicia</c:v>
              </c:pt>
              <c:pt idx="19">
                <c:v>Ceuta</c:v>
              </c:pt>
            </c:strLit>
          </c:cat>
          <c:val>
            <c:numLit>
              <c:formatCode>General</c:formatCode>
              <c:ptCount val="20"/>
              <c:pt idx="0">
                <c:v>40.18365709637775</c:v>
              </c:pt>
              <c:pt idx="1">
                <c:v>36.169595860469258</c:v>
              </c:pt>
              <c:pt idx="2">
                <c:v>35.650372676920867</c:v>
              </c:pt>
              <c:pt idx="3">
                <c:v>32.762972499011667</c:v>
              </c:pt>
              <c:pt idx="4">
                <c:v>32.146482166718059</c:v>
              </c:pt>
              <c:pt idx="5">
                <c:v>31.987858778422709</c:v>
              </c:pt>
              <c:pt idx="6">
                <c:v>31.980780005127858</c:v>
              </c:pt>
              <c:pt idx="7">
                <c:v>31.912631550615021</c:v>
              </c:pt>
              <c:pt idx="8">
                <c:v>31.726164573245221</c:v>
              </c:pt>
              <c:pt idx="9">
                <c:v>31.515874548650409</c:v>
              </c:pt>
              <c:pt idx="10">
                <c:v>30.34654561096518</c:v>
              </c:pt>
              <c:pt idx="11">
                <c:v>28.912685337726518</c:v>
              </c:pt>
              <c:pt idx="12">
                <c:v>28.045910519188549</c:v>
              </c:pt>
              <c:pt idx="13">
                <c:v>27.81387641184423</c:v>
              </c:pt>
              <c:pt idx="14">
                <c:v>25.998482117446169</c:v>
              </c:pt>
              <c:pt idx="15">
                <c:v>25.75978749880348</c:v>
              </c:pt>
              <c:pt idx="16">
                <c:v>24.797554688747461</c:v>
              </c:pt>
              <c:pt idx="17">
                <c:v>24.374985545456649</c:v>
              </c:pt>
              <c:pt idx="18">
                <c:v>22.63338439475914</c:v>
              </c:pt>
              <c:pt idx="19">
                <c:v>18.12285387256772</c:v>
              </c:pt>
            </c:numLit>
          </c:val>
          <c:extLst>
            <c:ext xmlns:c16="http://schemas.microsoft.com/office/drawing/2014/chart" uri="{C3380CC4-5D6E-409C-BE32-E72D297353CC}">
              <c16:uniqueId val="{00000000-B631-4FC9-8F74-C8AF5318CB25}"/>
            </c:ext>
          </c:extLst>
        </c:ser>
        <c:dLbls>
          <c:showLegendKey val="0"/>
          <c:showVal val="0"/>
          <c:showCatName val="0"/>
          <c:showSerName val="0"/>
          <c:showPercent val="0"/>
          <c:showBubbleSize val="0"/>
        </c:dLbls>
        <c:gapWidth val="40"/>
        <c:axId val="1279615167"/>
        <c:axId val="1144226223"/>
      </c:barChart>
      <c:catAx>
        <c:axId val="1279615167"/>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226223"/>
        <c:crosses val="autoZero"/>
        <c:auto val="1"/>
        <c:lblAlgn val="ctr"/>
        <c:lblOffset val="100"/>
        <c:noMultiLvlLbl val="0"/>
      </c:catAx>
      <c:valAx>
        <c:axId val="1144226223"/>
        <c:scaling>
          <c:orientation val="minMax"/>
          <c:max val="45"/>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79615167"/>
        <c:crosses val="autoZero"/>
        <c:crossBetween val="between"/>
        <c:majorUnit val="5"/>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a:solidFill>
                  <a:srgbClr val="5A3471"/>
                </a:solidFill>
                <a:latin typeface="Calibri"/>
                <a:ea typeface="Calibri"/>
                <a:cs typeface="Calibri"/>
              </a:defRPr>
            </a:pPr>
            <a:r>
              <a:rPr lang="es-ES"/>
              <a:t>Evolución de las Altas y Bajas de Resoluciones de PIA. Total nacional</a:t>
            </a:r>
          </a:p>
        </c:rich>
      </c:tx>
      <c:overlay val="0"/>
    </c:title>
    <c:autoTitleDeleted val="0"/>
    <c:plotArea>
      <c:layout/>
      <c:lineChart>
        <c:grouping val="standard"/>
        <c:varyColors val="0"/>
        <c:ser>
          <c:idx val="0"/>
          <c:order val="0"/>
          <c:tx>
            <c:v>Altas</c:v>
          </c:tx>
          <c:spPr>
            <a:ln w="28575">
              <a:solidFill>
                <a:srgbClr val="AD84C6"/>
              </a:solidFill>
            </a:ln>
          </c:spPr>
          <c:marker>
            <c:symbol val="none"/>
          </c:marker>
          <c:cat>
            <c:strLit>
              <c:ptCount val="67"/>
              <c:pt idx="0">
                <c:v>31/03/2021</c:v>
              </c:pt>
              <c:pt idx="1">
                <c:v>30/04/2021</c:v>
              </c:pt>
              <c:pt idx="2">
                <c:v>31/05/2021</c:v>
              </c:pt>
              <c:pt idx="3">
                <c:v>30/06/2021</c:v>
              </c:pt>
              <c:pt idx="4">
                <c:v>31/07/2021</c:v>
              </c:pt>
              <c:pt idx="5">
                <c:v>31/08/2021</c:v>
              </c:pt>
              <c:pt idx="6">
                <c:v>30/09/2021</c:v>
              </c:pt>
              <c:pt idx="7">
                <c:v>31/10/2021</c:v>
              </c:pt>
              <c:pt idx="8">
                <c:v>30/11/2021</c:v>
              </c:pt>
              <c:pt idx="9">
                <c:v>31/12/2021</c:v>
              </c:pt>
              <c:pt idx="10">
                <c:v>31/01/2022</c:v>
              </c:pt>
              <c:pt idx="11">
                <c:v>28/02/2022</c:v>
              </c:pt>
              <c:pt idx="12">
                <c:v>31/03/2022</c:v>
              </c:pt>
              <c:pt idx="13">
                <c:v>30/04/2022</c:v>
              </c:pt>
              <c:pt idx="14">
                <c:v>31/05/2022</c:v>
              </c:pt>
              <c:pt idx="15">
                <c:v>30/06/2022</c:v>
              </c:pt>
              <c:pt idx="16">
                <c:v>31/07/2022</c:v>
              </c:pt>
              <c:pt idx="17">
                <c:v>31/08/2022</c:v>
              </c:pt>
              <c:pt idx="18">
                <c:v>30/09/2022</c:v>
              </c:pt>
              <c:pt idx="19">
                <c:v>31/10/2022</c:v>
              </c:pt>
              <c:pt idx="20">
                <c:v>30/11/2022</c:v>
              </c:pt>
              <c:pt idx="21">
                <c:v>31/12/2022</c:v>
              </c:pt>
              <c:pt idx="22">
                <c:v>31/01/2023</c:v>
              </c:pt>
              <c:pt idx="23">
                <c:v>28/02/2023</c:v>
              </c:pt>
              <c:pt idx="24">
                <c:v>31/03/2023</c:v>
              </c:pt>
              <c:pt idx="25">
                <c:v>30/04/2023</c:v>
              </c:pt>
              <c:pt idx="26">
                <c:v>31/05/2023</c:v>
              </c:pt>
              <c:pt idx="27">
                <c:v>30/06/2023</c:v>
              </c:pt>
              <c:pt idx="28">
                <c:v>31/07/2023</c:v>
              </c:pt>
              <c:pt idx="29">
                <c:v>31/08/2023</c:v>
              </c:pt>
              <c:pt idx="30">
                <c:v>30/09/2023</c:v>
              </c:pt>
              <c:pt idx="31">
                <c:v>31/10/2023</c:v>
              </c:pt>
              <c:pt idx="32">
                <c:v>30/11/2023</c:v>
              </c:pt>
              <c:pt idx="33">
                <c:v>31/12/2023</c:v>
              </c:pt>
              <c:pt idx="34">
                <c:v>31/01/2024</c:v>
              </c:pt>
              <c:pt idx="35">
                <c:v>29/02/2024</c:v>
              </c:pt>
              <c:pt idx="36">
                <c:v>31/03/2024</c:v>
              </c:pt>
              <c:pt idx="37">
                <c:v>30/04/2024</c:v>
              </c:pt>
              <c:pt idx="38">
                <c:v>31/05/2024</c:v>
              </c:pt>
              <c:pt idx="39">
                <c:v>30/06/2024</c:v>
              </c:pt>
              <c:pt idx="40">
                <c:v>31/07/2024</c:v>
              </c:pt>
              <c:pt idx="41">
                <c:v>31/08/2024</c:v>
              </c:pt>
              <c:pt idx="42">
                <c:v>30/09/2024</c:v>
              </c:pt>
              <c:pt idx="43">
                <c:v>31/10/2024</c:v>
              </c:pt>
              <c:pt idx="44">
                <c:v>30/11/2024</c:v>
              </c:pt>
              <c:pt idx="45">
                <c:v>31/12/2024</c:v>
              </c:pt>
              <c:pt idx="46">
                <c:v>31/01/2025</c:v>
              </c:pt>
              <c:pt idx="47">
                <c:v>28/02/2025</c:v>
              </c:pt>
              <c:pt idx="48">
                <c:v>31/03/2025</c:v>
              </c:pt>
              <c:pt idx="49">
                <c:v>30/04/2025</c:v>
              </c:pt>
              <c:pt idx="50">
                <c:v>31/05/2025</c:v>
              </c:pt>
              <c:pt idx="51">
                <c:v>30/06/2025</c:v>
              </c:pt>
              <c:pt idx="52">
                <c:v>31/07/2025</c:v>
              </c:pt>
              <c:pt idx="53">
                <c:v>31/08/2025</c:v>
              </c:pt>
              <c:pt idx="54">
                <c:v>30/09/2025</c:v>
              </c:pt>
              <c:pt idx="55">
                <c:v>31/10/2025</c:v>
              </c:pt>
              <c:pt idx="56">
                <c:v>30/11/2025</c:v>
              </c:pt>
              <c:pt idx="57">
                <c:v>31/12/2025</c:v>
              </c:pt>
              <c:pt idx="58">
                <c:v>31/01/2026</c:v>
              </c:pt>
              <c:pt idx="59">
                <c:v>28/02/2026</c:v>
              </c:pt>
              <c:pt idx="60">
                <c:v>31/03/2026</c:v>
              </c:pt>
              <c:pt idx="61">
                <c:v>30/04/2026</c:v>
              </c:pt>
              <c:pt idx="62">
                <c:v>31/05/2026</c:v>
              </c:pt>
              <c:pt idx="63">
                <c:v>30/06/2026</c:v>
              </c:pt>
              <c:pt idx="64">
                <c:v>31/07/2026</c:v>
              </c:pt>
              <c:pt idx="65">
                <c:v>31/08/2026</c:v>
              </c:pt>
              <c:pt idx="66">
                <c:v>30/09/2026</c:v>
              </c:pt>
            </c:strLit>
          </c:cat>
          <c:val>
            <c:numLit>
              <c:formatCode>General</c:formatCode>
              <c:ptCount val="67"/>
              <c:pt idx="0">
                <c:v>27240</c:v>
              </c:pt>
              <c:pt idx="1">
                <c:v>23620</c:v>
              </c:pt>
              <c:pt idx="2">
                <c:v>21534</c:v>
              </c:pt>
              <c:pt idx="3">
                <c:v>21833</c:v>
              </c:pt>
              <c:pt idx="4">
                <c:v>25882</c:v>
              </c:pt>
              <c:pt idx="5">
                <c:v>15551</c:v>
              </c:pt>
              <c:pt idx="6">
                <c:v>29199</c:v>
              </c:pt>
              <c:pt idx="7">
                <c:v>26213</c:v>
              </c:pt>
              <c:pt idx="8">
                <c:v>25655</c:v>
              </c:pt>
              <c:pt idx="9">
                <c:v>24712</c:v>
              </c:pt>
              <c:pt idx="10">
                <c:v>15800</c:v>
              </c:pt>
              <c:pt idx="11">
                <c:v>21660</c:v>
              </c:pt>
              <c:pt idx="12">
                <c:v>28954</c:v>
              </c:pt>
              <c:pt idx="13">
                <c:v>20498</c:v>
              </c:pt>
              <c:pt idx="14">
                <c:v>23876</c:v>
              </c:pt>
              <c:pt idx="15">
                <c:v>25318</c:v>
              </c:pt>
              <c:pt idx="16">
                <c:v>29962</c:v>
              </c:pt>
              <c:pt idx="17">
                <c:v>19002</c:v>
              </c:pt>
              <c:pt idx="18">
                <c:v>23558</c:v>
              </c:pt>
              <c:pt idx="19">
                <c:v>27902</c:v>
              </c:pt>
              <c:pt idx="20">
                <c:v>25864</c:v>
              </c:pt>
              <c:pt idx="21">
                <c:v>27618</c:v>
              </c:pt>
              <c:pt idx="22">
                <c:v>19275</c:v>
              </c:pt>
              <c:pt idx="23">
                <c:v>22255</c:v>
              </c:pt>
              <c:pt idx="24">
                <c:v>31089</c:v>
              </c:pt>
              <c:pt idx="25">
                <c:v>29256</c:v>
              </c:pt>
              <c:pt idx="26">
                <c:v>26178</c:v>
              </c:pt>
              <c:pt idx="27">
                <c:v>26589</c:v>
              </c:pt>
              <c:pt idx="28">
                <c:v>21178</c:v>
              </c:pt>
              <c:pt idx="29">
                <c:v>19953</c:v>
              </c:pt>
              <c:pt idx="30">
                <c:v>25272</c:v>
              </c:pt>
              <c:pt idx="31">
                <c:v>25809</c:v>
              </c:pt>
              <c:pt idx="32">
                <c:v>23533</c:v>
              </c:pt>
              <c:pt idx="33">
                <c:v>26424</c:v>
              </c:pt>
              <c:pt idx="34">
                <c:v>15028</c:v>
              </c:pt>
              <c:pt idx="35">
                <c:v>26779</c:v>
              </c:pt>
              <c:pt idx="36">
                <c:v>28951</c:v>
              </c:pt>
              <c:pt idx="37">
                <c:v>28355</c:v>
              </c:pt>
              <c:pt idx="38">
                <c:v>27570</c:v>
              </c:pt>
              <c:pt idx="39">
                <c:v>28451</c:v>
              </c:pt>
              <c:pt idx="40">
                <c:v>23693</c:v>
              </c:pt>
              <c:pt idx="41">
                <c:v>21725</c:v>
              </c:pt>
              <c:pt idx="42">
                <c:v>21233</c:v>
              </c:pt>
              <c:pt idx="43">
                <c:v>27120</c:v>
              </c:pt>
              <c:pt idx="44">
                <c:v>31086</c:v>
              </c:pt>
              <c:pt idx="45">
                <c:v>29012</c:v>
              </c:pt>
              <c:pt idx="46">
                <c:v>20443</c:v>
              </c:pt>
              <c:pt idx="47">
                <c:v>24566</c:v>
              </c:pt>
              <c:pt idx="48">
                <c:v>28019</c:v>
              </c:pt>
              <c:pt idx="49">
                <c:v>29196</c:v>
              </c:pt>
              <c:pt idx="50">
                <c:v>26650</c:v>
              </c:pt>
              <c:pt idx="51">
                <c:v>28970</c:v>
              </c:pt>
              <c:pt idx="52">
                <c:v>35948</c:v>
              </c:pt>
              <c:pt idx="53">
                <c:v>27697</c:v>
              </c:pt>
              <c:pt idx="54">
                <c:v>31593</c:v>
              </c:pt>
              <c:pt idx="55">
                <c:v>40155</c:v>
              </c:pt>
              <c:pt idx="56">
                <c:v>43701</c:v>
              </c:pt>
              <c:pt idx="57">
                <c:v>35947</c:v>
              </c:pt>
              <c:pt idx="58">
                <c:v>19352</c:v>
              </c:pt>
              <c:pt idx="59">
                <c:v>31525</c:v>
              </c:pt>
              <c:pt idx="60">
                <c:v>39565</c:v>
              </c:pt>
              <c:pt idx="61">
                <c:v>32682</c:v>
              </c:pt>
              <c:pt idx="62">
                <c:v>33544</c:v>
              </c:pt>
              <c:pt idx="63">
                <c:v>35188</c:v>
              </c:pt>
              <c:pt idx="64">
                <c:v>33428</c:v>
              </c:pt>
              <c:pt idx="65">
                <c:v>29217</c:v>
              </c:pt>
              <c:pt idx="66">
                <c:v>31636</c:v>
              </c:pt>
            </c:numLit>
          </c:val>
          <c:smooth val="0"/>
          <c:extLst>
            <c:ext xmlns:c16="http://schemas.microsoft.com/office/drawing/2014/chart" uri="{C3380CC4-5D6E-409C-BE32-E72D297353CC}">
              <c16:uniqueId val="{00000000-D0E0-4239-8317-189623AE1A43}"/>
            </c:ext>
          </c:extLst>
        </c:ser>
        <c:ser>
          <c:idx val="1"/>
          <c:order val="1"/>
          <c:tx>
            <c:v>Bajas</c:v>
          </c:tx>
          <c:spPr>
            <a:ln w="28575">
              <a:solidFill>
                <a:srgbClr val="5A3471"/>
              </a:solidFill>
            </a:ln>
          </c:spPr>
          <c:marker>
            <c:symbol val="none"/>
          </c:marker>
          <c:cat>
            <c:strLit>
              <c:ptCount val="67"/>
              <c:pt idx="0">
                <c:v>31/03/2021</c:v>
              </c:pt>
              <c:pt idx="1">
                <c:v>30/04/2021</c:v>
              </c:pt>
              <c:pt idx="2">
                <c:v>31/05/2021</c:v>
              </c:pt>
              <c:pt idx="3">
                <c:v>30/06/2021</c:v>
              </c:pt>
              <c:pt idx="4">
                <c:v>31/07/2021</c:v>
              </c:pt>
              <c:pt idx="5">
                <c:v>31/08/2021</c:v>
              </c:pt>
              <c:pt idx="6">
                <c:v>30/09/2021</c:v>
              </c:pt>
              <c:pt idx="7">
                <c:v>31/10/2021</c:v>
              </c:pt>
              <c:pt idx="8">
                <c:v>30/11/2021</c:v>
              </c:pt>
              <c:pt idx="9">
                <c:v>31/12/2021</c:v>
              </c:pt>
              <c:pt idx="10">
                <c:v>31/01/2022</c:v>
              </c:pt>
              <c:pt idx="11">
                <c:v>28/02/2022</c:v>
              </c:pt>
              <c:pt idx="12">
                <c:v>31/03/2022</c:v>
              </c:pt>
              <c:pt idx="13">
                <c:v>30/04/2022</c:v>
              </c:pt>
              <c:pt idx="14">
                <c:v>31/05/2022</c:v>
              </c:pt>
              <c:pt idx="15">
                <c:v>30/06/2022</c:v>
              </c:pt>
              <c:pt idx="16">
                <c:v>31/07/2022</c:v>
              </c:pt>
              <c:pt idx="17">
                <c:v>31/08/2022</c:v>
              </c:pt>
              <c:pt idx="18">
                <c:v>30/09/2022</c:v>
              </c:pt>
              <c:pt idx="19">
                <c:v>31/10/2022</c:v>
              </c:pt>
              <c:pt idx="20">
                <c:v>30/11/2022</c:v>
              </c:pt>
              <c:pt idx="21">
                <c:v>31/12/2022</c:v>
              </c:pt>
              <c:pt idx="22">
                <c:v>31/01/2023</c:v>
              </c:pt>
              <c:pt idx="23">
                <c:v>28/02/2023</c:v>
              </c:pt>
              <c:pt idx="24">
                <c:v>31/03/2023</c:v>
              </c:pt>
              <c:pt idx="25">
                <c:v>30/04/2023</c:v>
              </c:pt>
              <c:pt idx="26">
                <c:v>31/05/2023</c:v>
              </c:pt>
              <c:pt idx="27">
                <c:v>30/06/2023</c:v>
              </c:pt>
              <c:pt idx="28">
                <c:v>31/07/2023</c:v>
              </c:pt>
              <c:pt idx="29">
                <c:v>31/08/2023</c:v>
              </c:pt>
              <c:pt idx="30">
                <c:v>30/09/2023</c:v>
              </c:pt>
              <c:pt idx="31">
                <c:v>31/10/2023</c:v>
              </c:pt>
              <c:pt idx="32">
                <c:v>30/11/2023</c:v>
              </c:pt>
              <c:pt idx="33">
                <c:v>31/12/2023</c:v>
              </c:pt>
              <c:pt idx="34">
                <c:v>31/01/2024</c:v>
              </c:pt>
              <c:pt idx="35">
                <c:v>29/02/2024</c:v>
              </c:pt>
              <c:pt idx="36">
                <c:v>31/03/2024</c:v>
              </c:pt>
              <c:pt idx="37">
                <c:v>30/04/2024</c:v>
              </c:pt>
              <c:pt idx="38">
                <c:v>31/05/2024</c:v>
              </c:pt>
              <c:pt idx="39">
                <c:v>30/06/2024</c:v>
              </c:pt>
              <c:pt idx="40">
                <c:v>31/07/2024</c:v>
              </c:pt>
              <c:pt idx="41">
                <c:v>31/08/2024</c:v>
              </c:pt>
              <c:pt idx="42">
                <c:v>30/09/2024</c:v>
              </c:pt>
              <c:pt idx="43">
                <c:v>31/10/2024</c:v>
              </c:pt>
              <c:pt idx="44">
                <c:v>30/11/2024</c:v>
              </c:pt>
              <c:pt idx="45">
                <c:v>31/12/2024</c:v>
              </c:pt>
              <c:pt idx="46">
                <c:v>31/01/2025</c:v>
              </c:pt>
              <c:pt idx="47">
                <c:v>28/02/2025</c:v>
              </c:pt>
              <c:pt idx="48">
                <c:v>31/03/2025</c:v>
              </c:pt>
              <c:pt idx="49">
                <c:v>30/04/2025</c:v>
              </c:pt>
              <c:pt idx="50">
                <c:v>31/05/2025</c:v>
              </c:pt>
              <c:pt idx="51">
                <c:v>30/06/2025</c:v>
              </c:pt>
              <c:pt idx="52">
                <c:v>31/07/2025</c:v>
              </c:pt>
              <c:pt idx="53">
                <c:v>31/08/2025</c:v>
              </c:pt>
              <c:pt idx="54">
                <c:v>30/09/2025</c:v>
              </c:pt>
              <c:pt idx="55">
                <c:v>31/10/2025</c:v>
              </c:pt>
              <c:pt idx="56">
                <c:v>30/11/2025</c:v>
              </c:pt>
              <c:pt idx="57">
                <c:v>31/12/2025</c:v>
              </c:pt>
              <c:pt idx="58">
                <c:v>31/01/2026</c:v>
              </c:pt>
              <c:pt idx="59">
                <c:v>28/02/2026</c:v>
              </c:pt>
              <c:pt idx="60">
                <c:v>31/03/2026</c:v>
              </c:pt>
              <c:pt idx="61">
                <c:v>30/04/2026</c:v>
              </c:pt>
              <c:pt idx="62">
                <c:v>31/05/2026</c:v>
              </c:pt>
              <c:pt idx="63">
                <c:v>30/06/2026</c:v>
              </c:pt>
              <c:pt idx="64">
                <c:v>31/07/2026</c:v>
              </c:pt>
              <c:pt idx="65">
                <c:v>31/08/2026</c:v>
              </c:pt>
              <c:pt idx="66">
                <c:v>30/09/2026</c:v>
              </c:pt>
            </c:strLit>
          </c:cat>
          <c:val>
            <c:numLit>
              <c:formatCode>General</c:formatCode>
              <c:ptCount val="67"/>
              <c:pt idx="0">
                <c:v>16097</c:v>
              </c:pt>
              <c:pt idx="1">
                <c:v>14066</c:v>
              </c:pt>
              <c:pt idx="2">
                <c:v>12150</c:v>
              </c:pt>
              <c:pt idx="3">
                <c:v>13954</c:v>
              </c:pt>
              <c:pt idx="4">
                <c:v>13248</c:v>
              </c:pt>
              <c:pt idx="5">
                <c:v>13247</c:v>
              </c:pt>
              <c:pt idx="6">
                <c:v>15187</c:v>
              </c:pt>
              <c:pt idx="7">
                <c:v>13678</c:v>
              </c:pt>
              <c:pt idx="8">
                <c:v>14422</c:v>
              </c:pt>
              <c:pt idx="9">
                <c:v>14501</c:v>
              </c:pt>
              <c:pt idx="10">
                <c:v>18653</c:v>
              </c:pt>
              <c:pt idx="11">
                <c:v>18762</c:v>
              </c:pt>
              <c:pt idx="12">
                <c:v>17183</c:v>
              </c:pt>
              <c:pt idx="13">
                <c:v>16055</c:v>
              </c:pt>
              <c:pt idx="14">
                <c:v>15983</c:v>
              </c:pt>
              <c:pt idx="15">
                <c:v>16449</c:v>
              </c:pt>
              <c:pt idx="16">
                <c:v>16217</c:v>
              </c:pt>
              <c:pt idx="17">
                <c:v>17806</c:v>
              </c:pt>
              <c:pt idx="18">
                <c:v>17545</c:v>
              </c:pt>
              <c:pt idx="19">
                <c:v>14112</c:v>
              </c:pt>
              <c:pt idx="20">
                <c:v>14618</c:v>
              </c:pt>
              <c:pt idx="21">
                <c:v>15332</c:v>
              </c:pt>
              <c:pt idx="22">
                <c:v>18183</c:v>
              </c:pt>
              <c:pt idx="23">
                <c:v>17384</c:v>
              </c:pt>
              <c:pt idx="24">
                <c:v>20191</c:v>
              </c:pt>
              <c:pt idx="25">
                <c:v>18363</c:v>
              </c:pt>
              <c:pt idx="26">
                <c:v>15112</c:v>
              </c:pt>
              <c:pt idx="27">
                <c:v>15064</c:v>
              </c:pt>
              <c:pt idx="28">
                <c:v>19930</c:v>
              </c:pt>
              <c:pt idx="29">
                <c:v>13281</c:v>
              </c:pt>
              <c:pt idx="30">
                <c:v>16023</c:v>
              </c:pt>
              <c:pt idx="31">
                <c:v>14730</c:v>
              </c:pt>
              <c:pt idx="32">
                <c:v>14866</c:v>
              </c:pt>
              <c:pt idx="33">
                <c:v>15255</c:v>
              </c:pt>
              <c:pt idx="34">
                <c:v>18428</c:v>
              </c:pt>
              <c:pt idx="35">
                <c:v>22135</c:v>
              </c:pt>
              <c:pt idx="36">
                <c:v>17739</c:v>
              </c:pt>
              <c:pt idx="37">
                <c:v>17505</c:v>
              </c:pt>
              <c:pt idx="38">
                <c:v>17074</c:v>
              </c:pt>
              <c:pt idx="39">
                <c:v>16876</c:v>
              </c:pt>
              <c:pt idx="40">
                <c:v>14856</c:v>
              </c:pt>
              <c:pt idx="41">
                <c:v>15859</c:v>
              </c:pt>
              <c:pt idx="42">
                <c:v>16108</c:v>
              </c:pt>
              <c:pt idx="43">
                <c:v>14590</c:v>
              </c:pt>
              <c:pt idx="44">
                <c:v>15962</c:v>
              </c:pt>
              <c:pt idx="45">
                <c:v>15313</c:v>
              </c:pt>
              <c:pt idx="46">
                <c:v>17379</c:v>
              </c:pt>
              <c:pt idx="47">
                <c:v>22564</c:v>
              </c:pt>
              <c:pt idx="48">
                <c:v>18336</c:v>
              </c:pt>
              <c:pt idx="49">
                <c:v>18470</c:v>
              </c:pt>
              <c:pt idx="50">
                <c:v>16989</c:v>
              </c:pt>
              <c:pt idx="51">
                <c:v>16692</c:v>
              </c:pt>
              <c:pt idx="52">
                <c:v>17775</c:v>
              </c:pt>
              <c:pt idx="53">
                <c:v>16563</c:v>
              </c:pt>
              <c:pt idx="54">
                <c:v>16472</c:v>
              </c:pt>
              <c:pt idx="55">
                <c:v>16155</c:v>
              </c:pt>
              <c:pt idx="56">
                <c:v>18803</c:v>
              </c:pt>
              <c:pt idx="57">
                <c:v>18069</c:v>
              </c:pt>
              <c:pt idx="58">
                <c:v>21444</c:v>
              </c:pt>
              <c:pt idx="59">
                <c:v>31737</c:v>
              </c:pt>
              <c:pt idx="60">
                <c:v>19692</c:v>
              </c:pt>
              <c:pt idx="61">
                <c:v>18481</c:v>
              </c:pt>
              <c:pt idx="62">
                <c:v>18165</c:v>
              </c:pt>
              <c:pt idx="63">
                <c:v>17522</c:v>
              </c:pt>
              <c:pt idx="64">
                <c:v>18593</c:v>
              </c:pt>
              <c:pt idx="65">
                <c:v>17723</c:v>
              </c:pt>
              <c:pt idx="66">
                <c:v>17178</c:v>
              </c:pt>
            </c:numLit>
          </c:val>
          <c:smooth val="0"/>
          <c:extLst>
            <c:ext xmlns:c16="http://schemas.microsoft.com/office/drawing/2014/chart" uri="{C3380CC4-5D6E-409C-BE32-E72D297353CC}">
              <c16:uniqueId val="{00000001-D0E0-4239-8317-189623AE1A43}"/>
            </c:ext>
          </c:extLst>
        </c:ser>
        <c:dLbls>
          <c:showLegendKey val="0"/>
          <c:showVal val="0"/>
          <c:showCatName val="0"/>
          <c:showSerName val="0"/>
          <c:showPercent val="0"/>
          <c:showBubbleSize val="0"/>
        </c:dLbls>
        <c:smooth val="0"/>
        <c:axId val="1273932143"/>
        <c:axId val="1144241103"/>
      </c:lineChart>
      <c:catAx>
        <c:axId val="1273932143"/>
        <c:scaling>
          <c:orientation val="minMax"/>
        </c:scaling>
        <c:delete val="0"/>
        <c:axPos val="b"/>
        <c:numFmt formatCode="m/d/yyyy" sourceLinked="0"/>
        <c:majorTickMark val="out"/>
        <c:minorTickMark val="none"/>
        <c:tickLblPos val="nextTo"/>
        <c:txPr>
          <a:bodyPr rot="-2700000" vert="horz"/>
          <a:lstStyle/>
          <a:p>
            <a:pPr>
              <a:defRPr sz="800" b="1">
                <a:solidFill>
                  <a:srgbClr val="5A3471"/>
                </a:solidFill>
                <a:latin typeface="Calibri"/>
                <a:ea typeface="Calibri"/>
                <a:cs typeface="Calibri"/>
              </a:defRPr>
            </a:pPr>
            <a:endParaRPr lang="es-ES"/>
          </a:p>
        </c:txPr>
        <c:crossAx val="1144241103"/>
        <c:crosses val="autoZero"/>
        <c:auto val="1"/>
        <c:lblAlgn val="ctr"/>
        <c:lblOffset val="100"/>
        <c:noMultiLvlLbl val="0"/>
      </c:catAx>
      <c:valAx>
        <c:axId val="1144241103"/>
        <c:scaling>
          <c:orientation val="minMax"/>
          <c:min val="0"/>
        </c:scaling>
        <c:delete val="0"/>
        <c:axPos val="l"/>
        <c:numFmt formatCode="#,##0" sourceLinked="0"/>
        <c:majorTickMark val="out"/>
        <c:minorTickMark val="none"/>
        <c:tickLblPos val="nextTo"/>
        <c:txPr>
          <a:bodyPr/>
          <a:lstStyle/>
          <a:p>
            <a:pPr>
              <a:defRPr sz="800">
                <a:solidFill>
                  <a:srgbClr val="5A3471"/>
                </a:solidFill>
                <a:latin typeface="Calibri"/>
                <a:ea typeface="Calibri"/>
                <a:cs typeface="Calibri"/>
              </a:defRPr>
            </a:pPr>
            <a:endParaRPr lang="es-ES"/>
          </a:p>
        </c:txPr>
        <c:crossAx val="1273932143"/>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9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Personas con resolución de PIA por tramo de edad</a:t>
            </a:r>
          </a:p>
        </c:rich>
      </c:tx>
      <c:overlay val="0"/>
    </c:title>
    <c:autoTitleDeleted val="0"/>
    <c:view3D>
      <c:rotX val="15"/>
      <c:rotY val="20"/>
      <c:rAngAx val="1"/>
    </c:view3D>
    <c:floor>
      <c:thickness val="0"/>
    </c:floor>
    <c:sideWall>
      <c:thickness val="0"/>
    </c:sideWall>
    <c:backWall>
      <c:thickness val="0"/>
    </c:backWall>
    <c:plotArea>
      <c:layout/>
      <c:bar3DChart>
        <c:barDir val="col"/>
        <c:grouping val="clustered"/>
        <c:varyColors val="0"/>
        <c:ser>
          <c:idx val="0"/>
          <c:order val="0"/>
          <c:tx>
            <c:v>Personas con resolución de PIA por tramo de edad</c:v>
          </c:tx>
          <c:invertIfNegative val="0"/>
          <c:dPt>
            <c:idx val="0"/>
            <c:invertIfNegative val="0"/>
            <c:bubble3D val="0"/>
            <c:spPr>
              <a:solidFill>
                <a:srgbClr val="5A3471"/>
              </a:solidFill>
              <a:ln w="9525">
                <a:solidFill>
                  <a:srgbClr val="000000"/>
                </a:solidFill>
              </a:ln>
            </c:spPr>
            <c:extLst>
              <c:ext xmlns:c16="http://schemas.microsoft.com/office/drawing/2014/chart" uri="{C3380CC4-5D6E-409C-BE32-E72D297353CC}">
                <c16:uniqueId val="{00000001-9C4B-49A5-B73B-0C7EB2B7CA8E}"/>
              </c:ext>
            </c:extLst>
          </c:dPt>
          <c:dPt>
            <c:idx val="1"/>
            <c:invertIfNegative val="0"/>
            <c:bubble3D val="0"/>
            <c:spPr>
              <a:solidFill>
                <a:srgbClr val="74478B"/>
              </a:solidFill>
              <a:ln w="9525">
                <a:solidFill>
                  <a:srgbClr val="000000"/>
                </a:solidFill>
              </a:ln>
            </c:spPr>
            <c:extLst>
              <c:ext xmlns:c16="http://schemas.microsoft.com/office/drawing/2014/chart" uri="{C3380CC4-5D6E-409C-BE32-E72D297353CC}">
                <c16:uniqueId val="{00000002-9C4B-49A5-B73B-0C7EB2B7CA8E}"/>
              </c:ext>
            </c:extLst>
          </c:dPt>
          <c:dPt>
            <c:idx val="2"/>
            <c:invertIfNegative val="0"/>
            <c:bubble3D val="0"/>
            <c:spPr>
              <a:solidFill>
                <a:srgbClr val="8E63A9"/>
              </a:solidFill>
              <a:ln w="9525">
                <a:solidFill>
                  <a:srgbClr val="000000"/>
                </a:solidFill>
              </a:ln>
            </c:spPr>
            <c:extLst>
              <c:ext xmlns:c16="http://schemas.microsoft.com/office/drawing/2014/chart" uri="{C3380CC4-5D6E-409C-BE32-E72D297353CC}">
                <c16:uniqueId val="{00000003-9C4B-49A5-B73B-0C7EB2B7CA8E}"/>
              </c:ext>
            </c:extLst>
          </c:dPt>
          <c:dPt>
            <c:idx val="3"/>
            <c:invertIfNegative val="0"/>
            <c:bubble3D val="0"/>
            <c:spPr>
              <a:solidFill>
                <a:srgbClr val="AD84C6"/>
              </a:solidFill>
              <a:ln w="9525">
                <a:solidFill>
                  <a:srgbClr val="000000"/>
                </a:solidFill>
              </a:ln>
            </c:spPr>
            <c:extLst>
              <c:ext xmlns:c16="http://schemas.microsoft.com/office/drawing/2014/chart" uri="{C3380CC4-5D6E-409C-BE32-E72D297353CC}">
                <c16:uniqueId val="{00000004-9C4B-49A5-B73B-0C7EB2B7CA8E}"/>
              </c:ext>
            </c:extLst>
          </c:dPt>
          <c:dPt>
            <c:idx val="4"/>
            <c:invertIfNegative val="0"/>
            <c:bubble3D val="0"/>
            <c:spPr>
              <a:solidFill>
                <a:srgbClr val="BFA6D2"/>
              </a:solidFill>
              <a:ln w="9525">
                <a:solidFill>
                  <a:srgbClr val="000000"/>
                </a:solidFill>
              </a:ln>
            </c:spPr>
            <c:extLst>
              <c:ext xmlns:c16="http://schemas.microsoft.com/office/drawing/2014/chart" uri="{C3380CC4-5D6E-409C-BE32-E72D297353CC}">
                <c16:uniqueId val="{00000005-9C4B-49A5-B73B-0C7EB2B7CA8E}"/>
              </c:ext>
            </c:extLst>
          </c:dPt>
          <c:dPt>
            <c:idx val="5"/>
            <c:invertIfNegative val="0"/>
            <c:bubble3D val="0"/>
            <c:spPr>
              <a:solidFill>
                <a:srgbClr val="D7C4E5"/>
              </a:solidFill>
              <a:ln w="9525">
                <a:solidFill>
                  <a:srgbClr val="000000"/>
                </a:solidFill>
              </a:ln>
            </c:spPr>
            <c:extLst>
              <c:ext xmlns:c16="http://schemas.microsoft.com/office/drawing/2014/chart" uri="{C3380CC4-5D6E-409C-BE32-E72D297353CC}">
                <c16:uniqueId val="{00000006-9C4B-49A5-B73B-0C7EB2B7CA8E}"/>
              </c:ext>
            </c:extLst>
          </c:dPt>
          <c:dPt>
            <c:idx val="6"/>
            <c:invertIfNegative val="0"/>
            <c:bubble3D val="0"/>
            <c:spPr>
              <a:solidFill>
                <a:srgbClr val="8784C6"/>
              </a:solidFill>
              <a:ln w="9525">
                <a:solidFill>
                  <a:srgbClr val="000000"/>
                </a:solidFill>
              </a:ln>
            </c:spPr>
            <c:extLst>
              <c:ext xmlns:c16="http://schemas.microsoft.com/office/drawing/2014/chart" uri="{C3380CC4-5D6E-409C-BE32-E72D297353CC}">
                <c16:uniqueId val="{00000007-9C4B-49A5-B73B-0C7EB2B7CA8E}"/>
              </c:ext>
            </c:extLst>
          </c:dPt>
          <c:dPt>
            <c:idx val="7"/>
            <c:invertIfNegative val="0"/>
            <c:bubble3D val="0"/>
            <c:spPr>
              <a:solidFill>
                <a:srgbClr val="373472"/>
              </a:solidFill>
              <a:ln w="9525">
                <a:solidFill>
                  <a:srgbClr val="000000"/>
                </a:solidFill>
              </a:ln>
            </c:spPr>
            <c:extLst>
              <c:ext xmlns:c16="http://schemas.microsoft.com/office/drawing/2014/chart" uri="{C3380CC4-5D6E-409C-BE32-E72D297353CC}">
                <c16:uniqueId val="{00000008-9C4B-49A5-B73B-0C7EB2B7CA8E}"/>
              </c:ext>
            </c:extLst>
          </c:dPt>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4032</c:v>
              </c:pt>
              <c:pt idx="1">
                <c:v>127148</c:v>
              </c:pt>
              <c:pt idx="2">
                <c:v>62392</c:v>
              </c:pt>
              <c:pt idx="3">
                <c:v>70263</c:v>
              </c:pt>
              <c:pt idx="4">
                <c:v>77680</c:v>
              </c:pt>
              <c:pt idx="5">
                <c:v>125179</c:v>
              </c:pt>
              <c:pt idx="6">
                <c:v>354329</c:v>
              </c:pt>
              <c:pt idx="7">
                <c:v>961621</c:v>
              </c:pt>
            </c:numLit>
          </c:val>
          <c:extLst>
            <c:ext xmlns:c16="http://schemas.microsoft.com/office/drawing/2014/chart" uri="{C3380CC4-5D6E-409C-BE32-E72D297353CC}">
              <c16:uniqueId val="{00000000-9C4B-49A5-B73B-0C7EB2B7CA8E}"/>
            </c:ext>
          </c:extLst>
        </c:ser>
        <c:dLbls>
          <c:showLegendKey val="0"/>
          <c:showVal val="0"/>
          <c:showCatName val="0"/>
          <c:showSerName val="0"/>
          <c:showPercent val="0"/>
          <c:showBubbleSize val="0"/>
        </c:dLbls>
        <c:gapWidth val="55"/>
        <c:shape val="cylinder"/>
        <c:axId val="1279641151"/>
        <c:axId val="1144212783"/>
        <c:axId val="0"/>
      </c:bar3DChart>
      <c:catAx>
        <c:axId val="1279641151"/>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212783"/>
        <c:crosses val="autoZero"/>
        <c:auto val="1"/>
        <c:lblAlgn val="ctr"/>
        <c:lblOffset val="100"/>
        <c:noMultiLvlLbl val="0"/>
      </c:catAx>
      <c:valAx>
        <c:axId val="1144212783"/>
        <c:scaling>
          <c:orientation val="minMax"/>
          <c:max val="1200000"/>
          <c:min val="0"/>
        </c:scaling>
        <c:delete val="0"/>
        <c:axPos val="l"/>
        <c:numFmt formatCode="#,##0" sourceLinked="0"/>
        <c:majorTickMark val="out"/>
        <c:minorTickMark val="none"/>
        <c:tickLblPos val="nextTo"/>
        <c:txPr>
          <a:bodyPr/>
          <a:lstStyle/>
          <a:p>
            <a:pPr>
              <a:defRPr sz="900" b="0">
                <a:solidFill>
                  <a:srgbClr val="5A3471"/>
                </a:solidFill>
                <a:latin typeface="Calibri"/>
                <a:ea typeface="Calibri"/>
                <a:cs typeface="Calibri"/>
              </a:defRPr>
            </a:pPr>
            <a:endParaRPr lang="es-ES"/>
          </a:p>
        </c:txPr>
        <c:crossAx val="1279641151"/>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Resoluciones de grado por sexo</a:t>
            </a:r>
          </a:p>
        </c:rich>
      </c:tx>
      <c:overlay val="0"/>
    </c:title>
    <c:autoTitleDeleted val="0"/>
    <c:view3D>
      <c:rotX val="35"/>
      <c:rotY val="25"/>
      <c:rAngAx val="0"/>
      <c:perspective val="24"/>
    </c:view3D>
    <c:floor>
      <c:thickness val="0"/>
    </c:floor>
    <c:sideWall>
      <c:thickness val="0"/>
    </c:sideWall>
    <c:backWall>
      <c:thickness val="0"/>
    </c:backWall>
    <c:plotArea>
      <c:layout/>
      <c:pie3DChart>
        <c:varyColors val="1"/>
        <c:ser>
          <c:idx val="0"/>
          <c:order val="0"/>
          <c:tx>
            <c:v>Resoluciones de grado por sexo</c:v>
          </c:tx>
          <c:explosion val="8"/>
          <c:dPt>
            <c:idx val="0"/>
            <c:bubble3D val="0"/>
            <c:spPr>
              <a:solidFill>
                <a:srgbClr val="AD84C6"/>
              </a:solidFill>
              <a:ln w="9525">
                <a:solidFill>
                  <a:srgbClr val="000000"/>
                </a:solidFill>
              </a:ln>
            </c:spPr>
            <c:extLst>
              <c:ext xmlns:c16="http://schemas.microsoft.com/office/drawing/2014/chart" uri="{C3380CC4-5D6E-409C-BE32-E72D297353CC}">
                <c16:uniqueId val="{00000001-6082-49E0-80E6-A29881F5DBE6}"/>
              </c:ext>
            </c:extLst>
          </c:dPt>
          <c:dPt>
            <c:idx val="1"/>
            <c:bubble3D val="0"/>
            <c:spPr>
              <a:solidFill>
                <a:srgbClr val="8784C6"/>
              </a:solidFill>
              <a:ln w="9525">
                <a:solidFill>
                  <a:srgbClr val="000000"/>
                </a:solidFill>
              </a:ln>
            </c:spPr>
            <c:extLst>
              <c:ext xmlns:c16="http://schemas.microsoft.com/office/drawing/2014/chart" uri="{C3380CC4-5D6E-409C-BE32-E72D297353CC}">
                <c16:uniqueId val="{00000002-6082-49E0-80E6-A29881F5DBE6}"/>
              </c:ext>
            </c:extLst>
          </c:dPt>
          <c:dLbls>
            <c:numFmt formatCode="0.0%" sourceLinked="0"/>
            <c:spPr>
              <a:noFill/>
              <a:ln>
                <a:noFill/>
              </a:ln>
              <a:effectLst/>
            </c:spPr>
            <c:txPr>
              <a:bodyPr wrap="square" lIns="38100" tIns="19050" rIns="38100" bIns="19050" anchor="ctr">
                <a:spAutoFit/>
              </a:bodyPr>
              <a:lstStyle/>
              <a:p>
                <a:pPr>
                  <a:defRPr sz="1000" b="1">
                    <a:solidFill>
                      <a:srgbClr val="5A3471"/>
                    </a:solidFill>
                    <a:latin typeface="Calibri"/>
                    <a:ea typeface="Calibri"/>
                    <a:cs typeface="Calibri"/>
                  </a:defRPr>
                </a:pPr>
                <a:endParaRPr lang="es-ES"/>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Lit>
              <c:ptCount val="2"/>
              <c:pt idx="0">
                <c:v>Mujer</c:v>
              </c:pt>
              <c:pt idx="1">
                <c:v>Hombre</c:v>
              </c:pt>
            </c:strLit>
          </c:cat>
          <c:val>
            <c:numLit>
              <c:formatCode>General</c:formatCode>
              <c:ptCount val="2"/>
              <c:pt idx="0">
                <c:v>0.6240696403768784</c:v>
              </c:pt>
              <c:pt idx="1">
                <c:v>0.3759303596231216</c:v>
              </c:pt>
            </c:numLit>
          </c:val>
          <c:extLst>
            <c:ext xmlns:c16="http://schemas.microsoft.com/office/drawing/2014/chart" uri="{C3380CC4-5D6E-409C-BE32-E72D297353CC}">
              <c16:uniqueId val="{00000000-6082-49E0-80E6-A29881F5DBE6}"/>
            </c:ext>
          </c:extLst>
        </c:ser>
        <c:dLbls>
          <c:showLegendKey val="0"/>
          <c:showVal val="0"/>
          <c:showCatName val="0"/>
          <c:showSerName val="0"/>
          <c:showPercent val="0"/>
          <c:showBubbleSize val="0"/>
          <c:showLeaderLines val="1"/>
        </c:dLbls>
      </c:pie3DChart>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overlay val="0"/>
      <c:txPr>
        <a:bodyPr/>
        <a:lstStyle/>
        <a:p>
          <a:pPr>
            <a:defRPr sz="10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Distribución por Grado de dependencia de cada tramo de edad. Mujeres</a:t>
            </a:r>
          </a:p>
        </c:rich>
      </c:tx>
      <c:overlay val="0"/>
    </c:title>
    <c:autoTitleDeleted val="0"/>
    <c:plotArea>
      <c:layout/>
      <c:barChart>
        <c:barDir val="col"/>
        <c:grouping val="percentStacked"/>
        <c:varyColors val="0"/>
        <c:ser>
          <c:idx val="0"/>
          <c:order val="0"/>
          <c:tx>
            <c:v>Grado III</c:v>
          </c:tx>
          <c:spPr>
            <a:solidFill>
              <a:srgbClr val="5A3471"/>
            </a:solidFill>
            <a:ln w="9525">
              <a:solidFill>
                <a:srgbClr val="000000"/>
              </a:solidFill>
            </a:ln>
          </c:spPr>
          <c:invertIfNegative val="0"/>
          <c:dLbls>
            <c:dLbl>
              <c:idx val="0"/>
              <c:tx>
                <c:rich>
                  <a:bodyPr/>
                  <a:lstStyle/>
                  <a:p>
                    <a:r>
                      <a:rPr lang="es-ES"/>
                      <a:t>33,4%
584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8B6B-4788-91FB-F1EC979AF07E}"/>
                </c:ext>
              </c:extLst>
            </c:dLbl>
            <c:dLbl>
              <c:idx val="1"/>
              <c:tx>
                <c:rich>
                  <a:bodyPr/>
                  <a:lstStyle/>
                  <a:p>
                    <a:r>
                      <a:rPr lang="es-ES"/>
                      <a:t>29,6%
11.285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B6B-4788-91FB-F1EC979AF07E}"/>
                </c:ext>
              </c:extLst>
            </c:dLbl>
            <c:dLbl>
              <c:idx val="2"/>
              <c:tx>
                <c:rich>
                  <a:bodyPr/>
                  <a:lstStyle/>
                  <a:p>
                    <a:r>
                      <a:rPr lang="es-ES"/>
                      <a:t>27,7%
6.486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8B6B-4788-91FB-F1EC979AF07E}"/>
                </c:ext>
              </c:extLst>
            </c:dLbl>
            <c:dLbl>
              <c:idx val="3"/>
              <c:tx>
                <c:rich>
                  <a:bodyPr/>
                  <a:lstStyle/>
                  <a:p>
                    <a:r>
                      <a:rPr lang="es-ES"/>
                      <a:t>28,4%
8.612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8B6B-4788-91FB-F1EC979AF07E}"/>
                </c:ext>
              </c:extLst>
            </c:dLbl>
            <c:dLbl>
              <c:idx val="4"/>
              <c:tx>
                <c:rich>
                  <a:bodyPr/>
                  <a:lstStyle/>
                  <a:p>
                    <a:r>
                      <a:rPr lang="es-ES"/>
                      <a:t>23,6%
8.633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8B6B-4788-91FB-F1EC979AF07E}"/>
                </c:ext>
              </c:extLst>
            </c:dLbl>
            <c:dLbl>
              <c:idx val="5"/>
              <c:tx>
                <c:rich>
                  <a:bodyPr/>
                  <a:lstStyle/>
                  <a:p>
                    <a:r>
                      <a:rPr lang="es-ES"/>
                      <a:t>20,0%
12.379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8B6B-4788-91FB-F1EC979AF07E}"/>
                </c:ext>
              </c:extLst>
            </c:dLbl>
            <c:dLbl>
              <c:idx val="6"/>
              <c:tx>
                <c:rich>
                  <a:bodyPr/>
                  <a:lstStyle/>
                  <a:p>
                    <a:r>
                      <a:rPr lang="es-ES"/>
                      <a:t>19,7%
42.534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8B6B-4788-91FB-F1EC979AF07E}"/>
                </c:ext>
              </c:extLst>
            </c:dLbl>
            <c:dLbl>
              <c:idx val="7"/>
              <c:tx>
                <c:rich>
                  <a:bodyPr/>
                  <a:lstStyle/>
                  <a:p>
                    <a:r>
                      <a:rPr lang="es-ES"/>
                      <a:t>28,7%
201.833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8B6B-4788-91FB-F1EC979AF07E}"/>
                </c:ext>
              </c:extLst>
            </c:dLbl>
            <c:spPr>
              <a:noFill/>
              <a:ln>
                <a:noFill/>
              </a:ln>
              <a:effectLst/>
            </c:spPr>
            <c:txPr>
              <a:bodyPr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584</c:v>
              </c:pt>
              <c:pt idx="1">
                <c:v>11285</c:v>
              </c:pt>
              <c:pt idx="2">
                <c:v>6486</c:v>
              </c:pt>
              <c:pt idx="3">
                <c:v>8612</c:v>
              </c:pt>
              <c:pt idx="4">
                <c:v>8633</c:v>
              </c:pt>
              <c:pt idx="5">
                <c:v>12379</c:v>
              </c:pt>
              <c:pt idx="6">
                <c:v>42534</c:v>
              </c:pt>
              <c:pt idx="7">
                <c:v>201833</c:v>
              </c:pt>
            </c:numLit>
          </c:val>
          <c:extLst>
            <c:ext xmlns:c16="http://schemas.microsoft.com/office/drawing/2014/chart" uri="{C3380CC4-5D6E-409C-BE32-E72D297353CC}">
              <c16:uniqueId val="{00000000-8B6B-4788-91FB-F1EC979AF07E}"/>
            </c:ext>
          </c:extLst>
        </c:ser>
        <c:ser>
          <c:idx val="1"/>
          <c:order val="1"/>
          <c:tx>
            <c:v>Grado II</c:v>
          </c:tx>
          <c:spPr>
            <a:solidFill>
              <a:srgbClr val="8E63A9"/>
            </a:solidFill>
            <a:ln w="9525">
              <a:solidFill>
                <a:srgbClr val="000000"/>
              </a:solidFill>
            </a:ln>
          </c:spPr>
          <c:invertIfNegative val="0"/>
          <c:dLbls>
            <c:dLbl>
              <c:idx val="0"/>
              <c:tx>
                <c:rich>
                  <a:bodyPr/>
                  <a:lstStyle/>
                  <a:p>
                    <a:r>
                      <a:rPr lang="es-ES"/>
                      <a:t>48,6%
849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8B6B-4788-91FB-F1EC979AF07E}"/>
                </c:ext>
              </c:extLst>
            </c:dLbl>
            <c:dLbl>
              <c:idx val="1"/>
              <c:tx>
                <c:rich>
                  <a:bodyPr/>
                  <a:lstStyle/>
                  <a:p>
                    <a:r>
                      <a:rPr lang="es-ES"/>
                      <a:t>38,3%
14.632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8B6B-4788-91FB-F1EC979AF07E}"/>
                </c:ext>
              </c:extLst>
            </c:dLbl>
            <c:dLbl>
              <c:idx val="2"/>
              <c:tx>
                <c:rich>
                  <a:bodyPr/>
                  <a:lstStyle/>
                  <a:p>
                    <a:r>
                      <a:rPr lang="es-ES"/>
                      <a:t>36,7%
8.596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8B6B-4788-91FB-F1EC979AF07E}"/>
                </c:ext>
              </c:extLst>
            </c:dLbl>
            <c:dLbl>
              <c:idx val="3"/>
              <c:tx>
                <c:rich>
                  <a:bodyPr/>
                  <a:lstStyle/>
                  <a:p>
                    <a:r>
                      <a:rPr lang="es-ES"/>
                      <a:t>38,1%
11.559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8B6B-4788-91FB-F1EC979AF07E}"/>
                </c:ext>
              </c:extLst>
            </c:dLbl>
            <c:dLbl>
              <c:idx val="4"/>
              <c:tx>
                <c:rich>
                  <a:bodyPr/>
                  <a:lstStyle/>
                  <a:p>
                    <a:r>
                      <a:rPr lang="es-ES"/>
                      <a:t>36,9%
13.503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8B6B-4788-91FB-F1EC979AF07E}"/>
                </c:ext>
              </c:extLst>
            </c:dLbl>
            <c:dLbl>
              <c:idx val="5"/>
              <c:tx>
                <c:rich>
                  <a:bodyPr/>
                  <a:lstStyle/>
                  <a:p>
                    <a:r>
                      <a:rPr lang="es-ES"/>
                      <a:t>37,3%
23.084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8B6B-4788-91FB-F1EC979AF07E}"/>
                </c:ext>
              </c:extLst>
            </c:dLbl>
            <c:dLbl>
              <c:idx val="6"/>
              <c:tx>
                <c:rich>
                  <a:bodyPr/>
                  <a:lstStyle/>
                  <a:p>
                    <a:r>
                      <a:rPr lang="es-ES"/>
                      <a:t>34,9%
75.343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8B6B-4788-91FB-F1EC979AF07E}"/>
                </c:ext>
              </c:extLst>
            </c:dLbl>
            <c:dLbl>
              <c:idx val="7"/>
              <c:tx>
                <c:rich>
                  <a:bodyPr/>
                  <a:lstStyle/>
                  <a:p>
                    <a:r>
                      <a:rPr lang="es-ES"/>
                      <a:t>37,3%
262.413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8B6B-4788-91FB-F1EC979AF07E}"/>
                </c:ext>
              </c:extLst>
            </c:dLbl>
            <c:spPr>
              <a:noFill/>
              <a:ln>
                <a:noFill/>
              </a:ln>
              <a:effectLst/>
            </c:spPr>
            <c:txPr>
              <a:bodyPr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849</c:v>
              </c:pt>
              <c:pt idx="1">
                <c:v>14632</c:v>
              </c:pt>
              <c:pt idx="2">
                <c:v>8596</c:v>
              </c:pt>
              <c:pt idx="3">
                <c:v>11559</c:v>
              </c:pt>
              <c:pt idx="4">
                <c:v>13503</c:v>
              </c:pt>
              <c:pt idx="5">
                <c:v>23084</c:v>
              </c:pt>
              <c:pt idx="6">
                <c:v>75343</c:v>
              </c:pt>
              <c:pt idx="7">
                <c:v>262413</c:v>
              </c:pt>
            </c:numLit>
          </c:val>
          <c:extLst>
            <c:ext xmlns:c16="http://schemas.microsoft.com/office/drawing/2014/chart" uri="{C3380CC4-5D6E-409C-BE32-E72D297353CC}">
              <c16:uniqueId val="{00000009-8B6B-4788-91FB-F1EC979AF07E}"/>
            </c:ext>
          </c:extLst>
        </c:ser>
        <c:ser>
          <c:idx val="2"/>
          <c:order val="2"/>
          <c:tx>
            <c:v>Grado I</c:v>
          </c:tx>
          <c:spPr>
            <a:solidFill>
              <a:srgbClr val="DECEE8"/>
            </a:solidFill>
            <a:ln w="9525">
              <a:solidFill>
                <a:srgbClr val="000000"/>
              </a:solidFill>
            </a:ln>
          </c:spPr>
          <c:invertIfNegative val="0"/>
          <c:dLbls>
            <c:dLbl>
              <c:idx val="0"/>
              <c:tx>
                <c:rich>
                  <a:bodyPr/>
                  <a:lstStyle/>
                  <a:p>
                    <a:r>
                      <a:rPr lang="es-ES"/>
                      <a:t>17,9%
313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8B6B-4788-91FB-F1EC979AF07E}"/>
                </c:ext>
              </c:extLst>
            </c:dLbl>
            <c:dLbl>
              <c:idx val="1"/>
              <c:tx>
                <c:rich>
                  <a:bodyPr/>
                  <a:lstStyle/>
                  <a:p>
                    <a:r>
                      <a:rPr lang="es-ES"/>
                      <a:t>32,1%
12.243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8B6B-4788-91FB-F1EC979AF07E}"/>
                </c:ext>
              </c:extLst>
            </c:dLbl>
            <c:dLbl>
              <c:idx val="2"/>
              <c:tx>
                <c:rich>
                  <a:bodyPr/>
                  <a:lstStyle/>
                  <a:p>
                    <a:r>
                      <a:rPr lang="es-ES"/>
                      <a:t>35,5%
8.319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8B6B-4788-91FB-F1EC979AF07E}"/>
                </c:ext>
              </c:extLst>
            </c:dLbl>
            <c:dLbl>
              <c:idx val="3"/>
              <c:tx>
                <c:rich>
                  <a:bodyPr/>
                  <a:lstStyle/>
                  <a:p>
                    <a:r>
                      <a:rPr lang="es-ES"/>
                      <a:t>33,4%
10.128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8B6B-4788-91FB-F1EC979AF07E}"/>
                </c:ext>
              </c:extLst>
            </c:dLbl>
            <c:dLbl>
              <c:idx val="4"/>
              <c:tx>
                <c:rich>
                  <a:bodyPr/>
                  <a:lstStyle/>
                  <a:p>
                    <a:r>
                      <a:rPr lang="es-ES"/>
                      <a:t>39,5%
14.476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8B6B-4788-91FB-F1EC979AF07E}"/>
                </c:ext>
              </c:extLst>
            </c:dLbl>
            <c:dLbl>
              <c:idx val="5"/>
              <c:tx>
                <c:rich>
                  <a:bodyPr/>
                  <a:lstStyle/>
                  <a:p>
                    <a:r>
                      <a:rPr lang="es-ES"/>
                      <a:t>42,7%
26.426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8B6B-4788-91FB-F1EC979AF07E}"/>
                </c:ext>
              </c:extLst>
            </c:dLbl>
            <c:dLbl>
              <c:idx val="6"/>
              <c:tx>
                <c:rich>
                  <a:bodyPr/>
                  <a:lstStyle/>
                  <a:p>
                    <a:r>
                      <a:rPr lang="es-ES"/>
                      <a:t>45,4%
98.198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8B6B-4788-91FB-F1EC979AF07E}"/>
                </c:ext>
              </c:extLst>
            </c:dLbl>
            <c:dLbl>
              <c:idx val="7"/>
              <c:tx>
                <c:rich>
                  <a:bodyPr/>
                  <a:lstStyle/>
                  <a:p>
                    <a:r>
                      <a:rPr lang="es-ES"/>
                      <a:t>34,1%
240.066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8B6B-4788-91FB-F1EC979AF07E}"/>
                </c:ext>
              </c:extLst>
            </c:dLbl>
            <c:spPr>
              <a:noFill/>
              <a:ln>
                <a:noFill/>
              </a:ln>
              <a:effectLst/>
            </c:spPr>
            <c:txPr>
              <a:bodyPr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313</c:v>
              </c:pt>
              <c:pt idx="1">
                <c:v>12243</c:v>
              </c:pt>
              <c:pt idx="2">
                <c:v>8319</c:v>
              </c:pt>
              <c:pt idx="3">
                <c:v>10128</c:v>
              </c:pt>
              <c:pt idx="4">
                <c:v>14476</c:v>
              </c:pt>
              <c:pt idx="5">
                <c:v>26426</c:v>
              </c:pt>
              <c:pt idx="6">
                <c:v>98198</c:v>
              </c:pt>
              <c:pt idx="7">
                <c:v>240066</c:v>
              </c:pt>
            </c:numLit>
          </c:val>
          <c:extLst>
            <c:ext xmlns:c16="http://schemas.microsoft.com/office/drawing/2014/chart" uri="{C3380CC4-5D6E-409C-BE32-E72D297353CC}">
              <c16:uniqueId val="{00000012-8B6B-4788-91FB-F1EC979AF07E}"/>
            </c:ext>
          </c:extLst>
        </c:ser>
        <c:dLbls>
          <c:showLegendKey val="0"/>
          <c:showVal val="0"/>
          <c:showCatName val="0"/>
          <c:showSerName val="0"/>
          <c:showPercent val="0"/>
          <c:showBubbleSize val="0"/>
        </c:dLbls>
        <c:gapWidth val="40"/>
        <c:overlap val="100"/>
        <c:axId val="1279349935"/>
        <c:axId val="1144219983"/>
      </c:barChart>
      <c:catAx>
        <c:axId val="1279349935"/>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219983"/>
        <c:crosses val="autoZero"/>
        <c:auto val="1"/>
        <c:lblAlgn val="ctr"/>
        <c:lblOffset val="100"/>
        <c:noMultiLvlLbl val="0"/>
      </c:catAx>
      <c:valAx>
        <c:axId val="1144219983"/>
        <c:scaling>
          <c:orientation val="minMax"/>
          <c:max val="1"/>
          <c:min val="0"/>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79349935"/>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9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Distribución por Grado de dependencia de cada tramo de edad. Hombres</a:t>
            </a:r>
          </a:p>
        </c:rich>
      </c:tx>
      <c:overlay val="0"/>
    </c:title>
    <c:autoTitleDeleted val="0"/>
    <c:plotArea>
      <c:layout/>
      <c:barChart>
        <c:barDir val="col"/>
        <c:grouping val="percentStacked"/>
        <c:varyColors val="0"/>
        <c:ser>
          <c:idx val="0"/>
          <c:order val="0"/>
          <c:tx>
            <c:v>Grado III</c:v>
          </c:tx>
          <c:spPr>
            <a:solidFill>
              <a:srgbClr val="5A3471"/>
            </a:solidFill>
            <a:ln w="9525">
              <a:solidFill>
                <a:srgbClr val="000000"/>
              </a:solidFill>
            </a:ln>
          </c:spPr>
          <c:invertIfNegative val="0"/>
          <c:dLbls>
            <c:dLbl>
              <c:idx val="0"/>
              <c:tx>
                <c:rich>
                  <a:bodyPr/>
                  <a:lstStyle/>
                  <a:p>
                    <a:r>
                      <a:rPr lang="es-ES"/>
                      <a:t>33,6%
768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2CA1-41AC-8C33-BAB8A4D27526}"/>
                </c:ext>
              </c:extLst>
            </c:dLbl>
            <c:dLbl>
              <c:idx val="1"/>
              <c:tx>
                <c:rich>
                  <a:bodyPr/>
                  <a:lstStyle/>
                  <a:p>
                    <a:r>
                      <a:rPr lang="es-ES"/>
                      <a:t>28,0%
24.876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CA1-41AC-8C33-BAB8A4D27526}"/>
                </c:ext>
              </c:extLst>
            </c:dLbl>
            <c:dLbl>
              <c:idx val="2"/>
              <c:tx>
                <c:rich>
                  <a:bodyPr/>
                  <a:lstStyle/>
                  <a:p>
                    <a:r>
                      <a:rPr lang="es-ES"/>
                      <a:t>27,1%
10.586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2CA1-41AC-8C33-BAB8A4D27526}"/>
                </c:ext>
              </c:extLst>
            </c:dLbl>
            <c:dLbl>
              <c:idx val="3"/>
              <c:tx>
                <c:rich>
                  <a:bodyPr/>
                  <a:lstStyle/>
                  <a:p>
                    <a:r>
                      <a:rPr lang="es-ES"/>
                      <a:t>26,9%
10.731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2CA1-41AC-8C33-BAB8A4D27526}"/>
                </c:ext>
              </c:extLst>
            </c:dLbl>
            <c:dLbl>
              <c:idx val="4"/>
              <c:tx>
                <c:rich>
                  <a:bodyPr/>
                  <a:lstStyle/>
                  <a:p>
                    <a:r>
                      <a:rPr lang="es-ES"/>
                      <a:t>23,7%
9.720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2CA1-41AC-8C33-BAB8A4D27526}"/>
                </c:ext>
              </c:extLst>
            </c:dLbl>
            <c:dLbl>
              <c:idx val="5"/>
              <c:tx>
                <c:rich>
                  <a:bodyPr/>
                  <a:lstStyle/>
                  <a:p>
                    <a:r>
                      <a:rPr lang="es-ES"/>
                      <a:t>21,6%
13.661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2CA1-41AC-8C33-BAB8A4D27526}"/>
                </c:ext>
              </c:extLst>
            </c:dLbl>
            <c:dLbl>
              <c:idx val="6"/>
              <c:tx>
                <c:rich>
                  <a:bodyPr/>
                  <a:lstStyle/>
                  <a:p>
                    <a:r>
                      <a:rPr lang="es-ES"/>
                      <a:t>23,5%
32.505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2CA1-41AC-8C33-BAB8A4D27526}"/>
                </c:ext>
              </c:extLst>
            </c:dLbl>
            <c:dLbl>
              <c:idx val="7"/>
              <c:tx>
                <c:rich>
                  <a:bodyPr/>
                  <a:lstStyle/>
                  <a:p>
                    <a:r>
                      <a:rPr lang="es-ES"/>
                      <a:t>26,0%
66.801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2CA1-41AC-8C33-BAB8A4D27526}"/>
                </c:ext>
              </c:extLst>
            </c:dLbl>
            <c:spPr>
              <a:noFill/>
              <a:ln>
                <a:noFill/>
              </a:ln>
              <a:effectLst/>
            </c:spPr>
            <c:txPr>
              <a:bodyPr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768</c:v>
              </c:pt>
              <c:pt idx="1">
                <c:v>24876</c:v>
              </c:pt>
              <c:pt idx="2">
                <c:v>10586</c:v>
              </c:pt>
              <c:pt idx="3">
                <c:v>10731</c:v>
              </c:pt>
              <c:pt idx="4">
                <c:v>9720</c:v>
              </c:pt>
              <c:pt idx="5">
                <c:v>13661</c:v>
              </c:pt>
              <c:pt idx="6">
                <c:v>32505</c:v>
              </c:pt>
              <c:pt idx="7">
                <c:v>66801</c:v>
              </c:pt>
            </c:numLit>
          </c:val>
          <c:extLst>
            <c:ext xmlns:c16="http://schemas.microsoft.com/office/drawing/2014/chart" uri="{C3380CC4-5D6E-409C-BE32-E72D297353CC}">
              <c16:uniqueId val="{00000000-2CA1-41AC-8C33-BAB8A4D27526}"/>
            </c:ext>
          </c:extLst>
        </c:ser>
        <c:ser>
          <c:idx val="1"/>
          <c:order val="1"/>
          <c:tx>
            <c:v>Grado II</c:v>
          </c:tx>
          <c:spPr>
            <a:solidFill>
              <a:srgbClr val="8E63A9"/>
            </a:solidFill>
            <a:ln w="9525">
              <a:solidFill>
                <a:srgbClr val="000000"/>
              </a:solidFill>
            </a:ln>
          </c:spPr>
          <c:invertIfNegative val="0"/>
          <c:dLbls>
            <c:dLbl>
              <c:idx val="0"/>
              <c:tx>
                <c:rich>
                  <a:bodyPr/>
                  <a:lstStyle/>
                  <a:p>
                    <a:r>
                      <a:rPr lang="es-ES"/>
                      <a:t>44,5%
1.017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2CA1-41AC-8C33-BAB8A4D27526}"/>
                </c:ext>
              </c:extLst>
            </c:dLbl>
            <c:dLbl>
              <c:idx val="1"/>
              <c:tx>
                <c:rich>
                  <a:bodyPr/>
                  <a:lstStyle/>
                  <a:p>
                    <a:r>
                      <a:rPr lang="es-ES"/>
                      <a:t>41,0%
36.471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2CA1-41AC-8C33-BAB8A4D27526}"/>
                </c:ext>
              </c:extLst>
            </c:dLbl>
            <c:dLbl>
              <c:idx val="2"/>
              <c:tx>
                <c:rich>
                  <a:bodyPr/>
                  <a:lstStyle/>
                  <a:p>
                    <a:r>
                      <a:rPr lang="es-ES"/>
                      <a:t>36,0%
14.031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2CA1-41AC-8C33-BAB8A4D27526}"/>
                </c:ext>
              </c:extLst>
            </c:dLbl>
            <c:dLbl>
              <c:idx val="3"/>
              <c:tx>
                <c:rich>
                  <a:bodyPr/>
                  <a:lstStyle/>
                  <a:p>
                    <a:r>
                      <a:rPr lang="es-ES"/>
                      <a:t>37,9%
15.142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2CA1-41AC-8C33-BAB8A4D27526}"/>
                </c:ext>
              </c:extLst>
            </c:dLbl>
            <c:dLbl>
              <c:idx val="4"/>
              <c:tx>
                <c:rich>
                  <a:bodyPr/>
                  <a:lstStyle/>
                  <a:p>
                    <a:r>
                      <a:rPr lang="es-ES"/>
                      <a:t>37,9%
15.578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2CA1-41AC-8C33-BAB8A4D27526}"/>
                </c:ext>
              </c:extLst>
            </c:dLbl>
            <c:dLbl>
              <c:idx val="5"/>
              <c:tx>
                <c:rich>
                  <a:bodyPr/>
                  <a:lstStyle/>
                  <a:p>
                    <a:r>
                      <a:rPr lang="es-ES"/>
                      <a:t>38,6%
24.461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2CA1-41AC-8C33-BAB8A4D27526}"/>
                </c:ext>
              </c:extLst>
            </c:dLbl>
            <c:dLbl>
              <c:idx val="6"/>
              <c:tx>
                <c:rich>
                  <a:bodyPr/>
                  <a:lstStyle/>
                  <a:p>
                    <a:r>
                      <a:rPr lang="es-ES"/>
                      <a:t>37,8%
52.319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2CA1-41AC-8C33-BAB8A4D27526}"/>
                </c:ext>
              </c:extLst>
            </c:dLbl>
            <c:dLbl>
              <c:idx val="7"/>
              <c:tx>
                <c:rich>
                  <a:bodyPr/>
                  <a:lstStyle/>
                  <a:p>
                    <a:r>
                      <a:rPr lang="es-ES"/>
                      <a:t>36,5%
94.030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2CA1-41AC-8C33-BAB8A4D27526}"/>
                </c:ext>
              </c:extLst>
            </c:dLbl>
            <c:spPr>
              <a:noFill/>
              <a:ln>
                <a:noFill/>
              </a:ln>
              <a:effectLst/>
            </c:spPr>
            <c:txPr>
              <a:bodyPr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1017</c:v>
              </c:pt>
              <c:pt idx="1">
                <c:v>36471</c:v>
              </c:pt>
              <c:pt idx="2">
                <c:v>14031</c:v>
              </c:pt>
              <c:pt idx="3">
                <c:v>15142</c:v>
              </c:pt>
              <c:pt idx="4">
                <c:v>15578</c:v>
              </c:pt>
              <c:pt idx="5">
                <c:v>24461</c:v>
              </c:pt>
              <c:pt idx="6">
                <c:v>52319</c:v>
              </c:pt>
              <c:pt idx="7">
                <c:v>94030</c:v>
              </c:pt>
            </c:numLit>
          </c:val>
          <c:extLst>
            <c:ext xmlns:c16="http://schemas.microsoft.com/office/drawing/2014/chart" uri="{C3380CC4-5D6E-409C-BE32-E72D297353CC}">
              <c16:uniqueId val="{00000009-2CA1-41AC-8C33-BAB8A4D27526}"/>
            </c:ext>
          </c:extLst>
        </c:ser>
        <c:ser>
          <c:idx val="2"/>
          <c:order val="2"/>
          <c:tx>
            <c:v>Grado I</c:v>
          </c:tx>
          <c:spPr>
            <a:solidFill>
              <a:srgbClr val="DECEE8"/>
            </a:solidFill>
            <a:ln w="9525">
              <a:solidFill>
                <a:srgbClr val="000000"/>
              </a:solidFill>
            </a:ln>
          </c:spPr>
          <c:invertIfNegative val="0"/>
          <c:dLbls>
            <c:dLbl>
              <c:idx val="0"/>
              <c:tx>
                <c:rich>
                  <a:bodyPr/>
                  <a:lstStyle/>
                  <a:p>
                    <a:r>
                      <a:rPr lang="es-ES"/>
                      <a:t>21,9%
501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2CA1-41AC-8C33-BAB8A4D27526}"/>
                </c:ext>
              </c:extLst>
            </c:dLbl>
            <c:dLbl>
              <c:idx val="1"/>
              <c:tx>
                <c:rich>
                  <a:bodyPr/>
                  <a:lstStyle/>
                  <a:p>
                    <a:r>
                      <a:rPr lang="es-ES"/>
                      <a:t>31,1%
27.641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2CA1-41AC-8C33-BAB8A4D27526}"/>
                </c:ext>
              </c:extLst>
            </c:dLbl>
            <c:dLbl>
              <c:idx val="2"/>
              <c:tx>
                <c:rich>
                  <a:bodyPr/>
                  <a:lstStyle/>
                  <a:p>
                    <a:r>
                      <a:rPr lang="es-ES"/>
                      <a:t>36,9%
14.374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2CA1-41AC-8C33-BAB8A4D27526}"/>
                </c:ext>
              </c:extLst>
            </c:dLbl>
            <c:dLbl>
              <c:idx val="3"/>
              <c:tx>
                <c:rich>
                  <a:bodyPr/>
                  <a:lstStyle/>
                  <a:p>
                    <a:r>
                      <a:rPr lang="es-ES"/>
                      <a:t>35,3%
14.091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2CA1-41AC-8C33-BAB8A4D27526}"/>
                </c:ext>
              </c:extLst>
            </c:dLbl>
            <c:dLbl>
              <c:idx val="4"/>
              <c:tx>
                <c:rich>
                  <a:bodyPr/>
                  <a:lstStyle/>
                  <a:p>
                    <a:r>
                      <a:rPr lang="es-ES"/>
                      <a:t>38,4%
15.770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2CA1-41AC-8C33-BAB8A4D27526}"/>
                </c:ext>
              </c:extLst>
            </c:dLbl>
            <c:dLbl>
              <c:idx val="5"/>
              <c:tx>
                <c:rich>
                  <a:bodyPr/>
                  <a:lstStyle/>
                  <a:p>
                    <a:r>
                      <a:rPr lang="es-ES"/>
                      <a:t>39,8%
25.168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2CA1-41AC-8C33-BAB8A4D27526}"/>
                </c:ext>
              </c:extLst>
            </c:dLbl>
            <c:dLbl>
              <c:idx val="6"/>
              <c:tx>
                <c:rich>
                  <a:bodyPr/>
                  <a:lstStyle/>
                  <a:p>
                    <a:r>
                      <a:rPr lang="es-ES"/>
                      <a:t>38,6%
53.430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2CA1-41AC-8C33-BAB8A4D27526}"/>
                </c:ext>
              </c:extLst>
            </c:dLbl>
            <c:dLbl>
              <c:idx val="7"/>
              <c:tx>
                <c:rich>
                  <a:bodyPr/>
                  <a:lstStyle/>
                  <a:p>
                    <a:r>
                      <a:rPr lang="es-ES"/>
                      <a:t>37,5%
96.478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2CA1-41AC-8C33-BAB8A4D27526}"/>
                </c:ext>
              </c:extLst>
            </c:dLbl>
            <c:spPr>
              <a:noFill/>
              <a:ln>
                <a:noFill/>
              </a:ln>
              <a:effectLst/>
            </c:spPr>
            <c:txPr>
              <a:bodyPr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501</c:v>
              </c:pt>
              <c:pt idx="1">
                <c:v>27641</c:v>
              </c:pt>
              <c:pt idx="2">
                <c:v>14374</c:v>
              </c:pt>
              <c:pt idx="3">
                <c:v>14091</c:v>
              </c:pt>
              <c:pt idx="4">
                <c:v>15770</c:v>
              </c:pt>
              <c:pt idx="5">
                <c:v>25168</c:v>
              </c:pt>
              <c:pt idx="6">
                <c:v>53430</c:v>
              </c:pt>
              <c:pt idx="7">
                <c:v>96478</c:v>
              </c:pt>
            </c:numLit>
          </c:val>
          <c:extLst>
            <c:ext xmlns:c16="http://schemas.microsoft.com/office/drawing/2014/chart" uri="{C3380CC4-5D6E-409C-BE32-E72D297353CC}">
              <c16:uniqueId val="{00000012-2CA1-41AC-8C33-BAB8A4D27526}"/>
            </c:ext>
          </c:extLst>
        </c:ser>
        <c:dLbls>
          <c:showLegendKey val="0"/>
          <c:showVal val="0"/>
          <c:showCatName val="0"/>
          <c:showSerName val="0"/>
          <c:showPercent val="0"/>
          <c:showBubbleSize val="0"/>
        </c:dLbls>
        <c:gapWidth val="40"/>
        <c:overlap val="100"/>
        <c:axId val="1279353647"/>
        <c:axId val="1144221903"/>
      </c:barChart>
      <c:catAx>
        <c:axId val="1279353647"/>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221903"/>
        <c:crosses val="autoZero"/>
        <c:auto val="1"/>
        <c:lblAlgn val="ctr"/>
        <c:lblOffset val="100"/>
        <c:noMultiLvlLbl val="0"/>
      </c:catAx>
      <c:valAx>
        <c:axId val="1144221903"/>
        <c:scaling>
          <c:orientation val="minMax"/>
          <c:max val="1"/>
          <c:min val="0"/>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79353647"/>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9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Parentesco del cuidador (%)</a:t>
            </a:r>
          </a:p>
        </c:rich>
      </c:tx>
      <c:overlay val="0"/>
    </c:title>
    <c:autoTitleDeleted val="0"/>
    <c:view3D>
      <c:rotX val="15"/>
      <c:rotY val="20"/>
      <c:rAngAx val="1"/>
    </c:view3D>
    <c:floor>
      <c:thickness val="0"/>
    </c:floor>
    <c:sideWall>
      <c:thickness val="0"/>
    </c:sideWall>
    <c:backWall>
      <c:thickness val="0"/>
    </c:backWall>
    <c:plotArea>
      <c:layout/>
      <c:bar3DChart>
        <c:barDir val="col"/>
        <c:grouping val="clustered"/>
        <c:varyColors val="0"/>
        <c:ser>
          <c:idx val="0"/>
          <c:order val="0"/>
          <c:tx>
            <c:v>Parentesco del cuidador (%)</c:v>
          </c:tx>
          <c:invertIfNegative val="0"/>
          <c:dPt>
            <c:idx val="0"/>
            <c:invertIfNegative val="0"/>
            <c:bubble3D val="0"/>
            <c:spPr>
              <a:solidFill>
                <a:srgbClr val="5A3471"/>
              </a:solidFill>
              <a:ln w="9525">
                <a:solidFill>
                  <a:srgbClr val="000000"/>
                </a:solidFill>
              </a:ln>
            </c:spPr>
            <c:extLst>
              <c:ext xmlns:c16="http://schemas.microsoft.com/office/drawing/2014/chart" uri="{C3380CC4-5D6E-409C-BE32-E72D297353CC}">
                <c16:uniqueId val="{00000001-1D3A-45B5-A07F-D94E82661F2A}"/>
              </c:ext>
            </c:extLst>
          </c:dPt>
          <c:dPt>
            <c:idx val="1"/>
            <c:invertIfNegative val="0"/>
            <c:bubble3D val="0"/>
            <c:spPr>
              <a:solidFill>
                <a:srgbClr val="74478B"/>
              </a:solidFill>
              <a:ln w="9525">
                <a:solidFill>
                  <a:srgbClr val="000000"/>
                </a:solidFill>
              </a:ln>
            </c:spPr>
            <c:extLst>
              <c:ext xmlns:c16="http://schemas.microsoft.com/office/drawing/2014/chart" uri="{C3380CC4-5D6E-409C-BE32-E72D297353CC}">
                <c16:uniqueId val="{00000002-1D3A-45B5-A07F-D94E82661F2A}"/>
              </c:ext>
            </c:extLst>
          </c:dPt>
          <c:dPt>
            <c:idx val="2"/>
            <c:invertIfNegative val="0"/>
            <c:bubble3D val="0"/>
            <c:spPr>
              <a:solidFill>
                <a:srgbClr val="8E63A9"/>
              </a:solidFill>
              <a:ln w="9525">
                <a:solidFill>
                  <a:srgbClr val="000000"/>
                </a:solidFill>
              </a:ln>
            </c:spPr>
            <c:extLst>
              <c:ext xmlns:c16="http://schemas.microsoft.com/office/drawing/2014/chart" uri="{C3380CC4-5D6E-409C-BE32-E72D297353CC}">
                <c16:uniqueId val="{00000003-1D3A-45B5-A07F-D94E82661F2A}"/>
              </c:ext>
            </c:extLst>
          </c:dPt>
          <c:dPt>
            <c:idx val="3"/>
            <c:invertIfNegative val="0"/>
            <c:bubble3D val="0"/>
            <c:spPr>
              <a:solidFill>
                <a:srgbClr val="AD84C6"/>
              </a:solidFill>
              <a:ln w="9525">
                <a:solidFill>
                  <a:srgbClr val="000000"/>
                </a:solidFill>
              </a:ln>
            </c:spPr>
            <c:extLst>
              <c:ext xmlns:c16="http://schemas.microsoft.com/office/drawing/2014/chart" uri="{C3380CC4-5D6E-409C-BE32-E72D297353CC}">
                <c16:uniqueId val="{00000004-1D3A-45B5-A07F-D94E82661F2A}"/>
              </c:ext>
            </c:extLst>
          </c:dPt>
          <c:dPt>
            <c:idx val="4"/>
            <c:invertIfNegative val="0"/>
            <c:bubble3D val="0"/>
            <c:spPr>
              <a:solidFill>
                <a:srgbClr val="BFA6D2"/>
              </a:solidFill>
              <a:ln w="9525">
                <a:solidFill>
                  <a:srgbClr val="000000"/>
                </a:solidFill>
              </a:ln>
            </c:spPr>
            <c:extLst>
              <c:ext xmlns:c16="http://schemas.microsoft.com/office/drawing/2014/chart" uri="{C3380CC4-5D6E-409C-BE32-E72D297353CC}">
                <c16:uniqueId val="{00000005-1D3A-45B5-A07F-D94E82661F2A}"/>
              </c:ext>
            </c:extLst>
          </c:dPt>
          <c:dPt>
            <c:idx val="5"/>
            <c:invertIfNegative val="0"/>
            <c:bubble3D val="0"/>
            <c:spPr>
              <a:solidFill>
                <a:srgbClr val="D7C4E5"/>
              </a:solidFill>
              <a:ln w="9525">
                <a:solidFill>
                  <a:srgbClr val="000000"/>
                </a:solidFill>
              </a:ln>
            </c:spPr>
            <c:extLst>
              <c:ext xmlns:c16="http://schemas.microsoft.com/office/drawing/2014/chart" uri="{C3380CC4-5D6E-409C-BE32-E72D297353CC}">
                <c16:uniqueId val="{00000006-1D3A-45B5-A07F-D94E82661F2A}"/>
              </c:ext>
            </c:extLst>
          </c:dPt>
          <c:dPt>
            <c:idx val="6"/>
            <c:invertIfNegative val="0"/>
            <c:bubble3D val="0"/>
            <c:spPr>
              <a:solidFill>
                <a:srgbClr val="8784C6"/>
              </a:solidFill>
              <a:ln w="9525">
                <a:solidFill>
                  <a:srgbClr val="000000"/>
                </a:solidFill>
              </a:ln>
            </c:spPr>
            <c:extLst>
              <c:ext xmlns:c16="http://schemas.microsoft.com/office/drawing/2014/chart" uri="{C3380CC4-5D6E-409C-BE32-E72D297353CC}">
                <c16:uniqueId val="{00000007-1D3A-45B5-A07F-D94E82661F2A}"/>
              </c:ext>
            </c:extLst>
          </c:dPt>
          <c:dPt>
            <c:idx val="7"/>
            <c:invertIfNegative val="0"/>
            <c:bubble3D val="0"/>
            <c:spPr>
              <a:solidFill>
                <a:srgbClr val="373472"/>
              </a:solidFill>
              <a:ln w="9525">
                <a:solidFill>
                  <a:srgbClr val="000000"/>
                </a:solidFill>
              </a:ln>
            </c:spPr>
            <c:extLst>
              <c:ext xmlns:c16="http://schemas.microsoft.com/office/drawing/2014/chart" uri="{C3380CC4-5D6E-409C-BE32-E72D297353CC}">
                <c16:uniqueId val="{00000008-1D3A-45B5-A07F-D94E82661F2A}"/>
              </c:ext>
            </c:extLst>
          </c:dPt>
          <c:dPt>
            <c:idx val="8"/>
            <c:invertIfNegative val="0"/>
            <c:bubble3D val="0"/>
            <c:spPr>
              <a:solidFill>
                <a:srgbClr val="DECEE8"/>
              </a:solidFill>
              <a:ln w="9525">
                <a:solidFill>
                  <a:srgbClr val="000000"/>
                </a:solidFill>
              </a:ln>
            </c:spPr>
            <c:extLst>
              <c:ext xmlns:c16="http://schemas.microsoft.com/office/drawing/2014/chart" uri="{C3380CC4-5D6E-409C-BE32-E72D297353CC}">
                <c16:uniqueId val="{00000009-1D3A-45B5-A07F-D94E82661F2A}"/>
              </c:ext>
            </c:extLst>
          </c:dPt>
          <c:dLbls>
            <c:dLbl>
              <c:idx val="0"/>
              <c:tx>
                <c:rich>
                  <a:bodyPr/>
                  <a:lstStyle/>
                  <a:p>
                    <a:r>
                      <a:rPr lang="en-US"/>
                      <a:t>36,62%</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1D3A-45B5-A07F-D94E82661F2A}"/>
                </c:ext>
              </c:extLst>
            </c:dLbl>
            <c:dLbl>
              <c:idx val="1"/>
              <c:tx>
                <c:rich>
                  <a:bodyPr/>
                  <a:lstStyle/>
                  <a:p>
                    <a:r>
                      <a:rPr lang="en-US"/>
                      <a:t>22,43%</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1D3A-45B5-A07F-D94E82661F2A}"/>
                </c:ext>
              </c:extLst>
            </c:dLbl>
            <c:dLbl>
              <c:idx val="2"/>
              <c:tx>
                <c:rich>
                  <a:bodyPr/>
                  <a:lstStyle/>
                  <a:p>
                    <a:r>
                      <a:rPr lang="en-US"/>
                      <a:t>20,35%</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1D3A-45B5-A07F-D94E82661F2A}"/>
                </c:ext>
              </c:extLst>
            </c:dLbl>
            <c:dLbl>
              <c:idx val="3"/>
              <c:tx>
                <c:rich>
                  <a:bodyPr/>
                  <a:lstStyle/>
                  <a:p>
                    <a:r>
                      <a:rPr lang="en-US"/>
                      <a:t>4,16%</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1D3A-45B5-A07F-D94E82661F2A}"/>
                </c:ext>
              </c:extLst>
            </c:dLbl>
            <c:dLbl>
              <c:idx val="4"/>
              <c:tx>
                <c:rich>
                  <a:bodyPr/>
                  <a:lstStyle/>
                  <a:p>
                    <a:r>
                      <a:rPr lang="en-US"/>
                      <a:t>3,23%</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1D3A-45B5-A07F-D94E82661F2A}"/>
                </c:ext>
              </c:extLst>
            </c:dLbl>
            <c:dLbl>
              <c:idx val="5"/>
              <c:tx>
                <c:rich>
                  <a:bodyPr/>
                  <a:lstStyle/>
                  <a:p>
                    <a:r>
                      <a:rPr lang="en-US"/>
                      <a:t>1,64%</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1D3A-45B5-A07F-D94E82661F2A}"/>
                </c:ext>
              </c:extLst>
            </c:dLbl>
            <c:dLbl>
              <c:idx val="6"/>
              <c:tx>
                <c:rich>
                  <a:bodyPr/>
                  <a:lstStyle/>
                  <a:p>
                    <a:r>
                      <a:rPr lang="en-US"/>
                      <a:t>1,77%</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1D3A-45B5-A07F-D94E82661F2A}"/>
                </c:ext>
              </c:extLst>
            </c:dLbl>
            <c:dLbl>
              <c:idx val="7"/>
              <c:tx>
                <c:rich>
                  <a:bodyPr/>
                  <a:lstStyle/>
                  <a:p>
                    <a:r>
                      <a:rPr lang="en-US"/>
                      <a:t>1,12%</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1D3A-45B5-A07F-D94E82661F2A}"/>
                </c:ext>
              </c:extLst>
            </c:dLbl>
            <c:dLbl>
              <c:idx val="8"/>
              <c:tx>
                <c:rich>
                  <a:bodyPr/>
                  <a:lstStyle/>
                  <a:p>
                    <a:r>
                      <a:rPr lang="en-US"/>
                      <a:t>8,69%</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1D3A-45B5-A07F-D94E82661F2A}"/>
                </c:ext>
              </c:extLst>
            </c:dLbl>
            <c:spPr>
              <a:noFill/>
              <a:ln>
                <a:noFill/>
              </a:ln>
              <a:effectLst/>
            </c:spPr>
            <c:txPr>
              <a:bodyPr rot="-2700000" vert="horz" wrap="square" lIns="38100" tIns="19050" rIns="38100" bIns="19050" anchor="ctr">
                <a:spAutoFit/>
              </a:bodyPr>
              <a:lstStyle/>
              <a:p>
                <a:pPr>
                  <a:defRPr sz="900" b="1">
                    <a:solidFill>
                      <a:srgbClr val="5A3471"/>
                    </a:solidFill>
                    <a:latin typeface="Calibri"/>
                    <a:ea typeface="Calibri"/>
                    <a:cs typeface="Calibri"/>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9"/>
              <c:pt idx="0">
                <c:v>Hijo/a</c:v>
              </c:pt>
              <c:pt idx="1">
                <c:v>Madre</c:v>
              </c:pt>
              <c:pt idx="2">
                <c:v>Cónyuge</c:v>
              </c:pt>
              <c:pt idx="3">
                <c:v>Hermano/a</c:v>
              </c:pt>
              <c:pt idx="4">
                <c:v>Padre</c:v>
              </c:pt>
              <c:pt idx="5">
                <c:v>Yerno/Nuera</c:v>
              </c:pt>
              <c:pt idx="6">
                <c:v>Nieto/a</c:v>
              </c:pt>
              <c:pt idx="7">
                <c:v>Compañero/a</c:v>
              </c:pt>
              <c:pt idx="8">
                <c:v>Otros</c:v>
              </c:pt>
            </c:strLit>
          </c:cat>
          <c:val>
            <c:numLit>
              <c:formatCode>General</c:formatCode>
              <c:ptCount val="9"/>
              <c:pt idx="0">
                <c:v>36.619999999999997</c:v>
              </c:pt>
              <c:pt idx="1">
                <c:v>22.43</c:v>
              </c:pt>
              <c:pt idx="2">
                <c:v>20.350000000000001</c:v>
              </c:pt>
              <c:pt idx="3">
                <c:v>4.16</c:v>
              </c:pt>
              <c:pt idx="4">
                <c:v>3.23</c:v>
              </c:pt>
              <c:pt idx="5">
                <c:v>1.64</c:v>
              </c:pt>
              <c:pt idx="6">
                <c:v>1.77</c:v>
              </c:pt>
              <c:pt idx="7">
                <c:v>1.1200000000000001</c:v>
              </c:pt>
              <c:pt idx="8">
                <c:v>8.69</c:v>
              </c:pt>
            </c:numLit>
          </c:val>
          <c:extLst>
            <c:ext xmlns:c16="http://schemas.microsoft.com/office/drawing/2014/chart" uri="{C3380CC4-5D6E-409C-BE32-E72D297353CC}">
              <c16:uniqueId val="{00000000-1D3A-45B5-A07F-D94E82661F2A}"/>
            </c:ext>
          </c:extLst>
        </c:ser>
        <c:dLbls>
          <c:showLegendKey val="0"/>
          <c:showVal val="0"/>
          <c:showCatName val="0"/>
          <c:showSerName val="0"/>
          <c:showPercent val="0"/>
          <c:showBubbleSize val="0"/>
        </c:dLbls>
        <c:gapWidth val="55"/>
        <c:shape val="cylinder"/>
        <c:axId val="1279349007"/>
        <c:axId val="1144229103"/>
        <c:axId val="0"/>
      </c:bar3DChart>
      <c:catAx>
        <c:axId val="1279349007"/>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229103"/>
        <c:crosses val="autoZero"/>
        <c:auto val="1"/>
        <c:lblAlgn val="ctr"/>
        <c:lblOffset val="100"/>
        <c:noMultiLvlLbl val="0"/>
      </c:catAx>
      <c:valAx>
        <c:axId val="1144229103"/>
        <c:scaling>
          <c:orientation val="minMax"/>
          <c:max val="100"/>
          <c:min val="0"/>
        </c:scaling>
        <c:delete val="0"/>
        <c:axPos val="l"/>
        <c:numFmt formatCode="0&quot;%&quot;"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79349007"/>
        <c:crosses val="autoZero"/>
        <c:crossBetween val="between"/>
        <c:majorUnit val="10"/>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Edad del cuidador (%)</a:t>
            </a:r>
          </a:p>
        </c:rich>
      </c:tx>
      <c:overlay val="0"/>
    </c:title>
    <c:autoTitleDeleted val="0"/>
    <c:view3D>
      <c:rotX val="15"/>
      <c:rotY val="20"/>
      <c:rAngAx val="1"/>
    </c:view3D>
    <c:floor>
      <c:thickness val="0"/>
    </c:floor>
    <c:sideWall>
      <c:thickness val="0"/>
    </c:sideWall>
    <c:backWall>
      <c:thickness val="0"/>
    </c:backWall>
    <c:plotArea>
      <c:layout/>
      <c:bar3DChart>
        <c:barDir val="col"/>
        <c:grouping val="clustered"/>
        <c:varyColors val="0"/>
        <c:ser>
          <c:idx val="0"/>
          <c:order val="0"/>
          <c:tx>
            <c:v>Edad del cuidador (%)</c:v>
          </c:tx>
          <c:invertIfNegative val="0"/>
          <c:dPt>
            <c:idx val="0"/>
            <c:invertIfNegative val="0"/>
            <c:bubble3D val="0"/>
            <c:spPr>
              <a:solidFill>
                <a:srgbClr val="5A3471"/>
              </a:solidFill>
              <a:ln w="9525">
                <a:solidFill>
                  <a:srgbClr val="000000"/>
                </a:solidFill>
              </a:ln>
            </c:spPr>
            <c:extLst>
              <c:ext xmlns:c16="http://schemas.microsoft.com/office/drawing/2014/chart" uri="{C3380CC4-5D6E-409C-BE32-E72D297353CC}">
                <c16:uniqueId val="{00000001-C30A-4FCF-B3C2-FC262296CEFB}"/>
              </c:ext>
            </c:extLst>
          </c:dPt>
          <c:dPt>
            <c:idx val="1"/>
            <c:invertIfNegative val="0"/>
            <c:bubble3D val="0"/>
            <c:spPr>
              <a:solidFill>
                <a:srgbClr val="74478B"/>
              </a:solidFill>
              <a:ln w="9525">
                <a:solidFill>
                  <a:srgbClr val="000000"/>
                </a:solidFill>
              </a:ln>
            </c:spPr>
            <c:extLst>
              <c:ext xmlns:c16="http://schemas.microsoft.com/office/drawing/2014/chart" uri="{C3380CC4-5D6E-409C-BE32-E72D297353CC}">
                <c16:uniqueId val="{00000002-C30A-4FCF-B3C2-FC262296CEFB}"/>
              </c:ext>
            </c:extLst>
          </c:dPt>
          <c:dPt>
            <c:idx val="2"/>
            <c:invertIfNegative val="0"/>
            <c:bubble3D val="0"/>
            <c:spPr>
              <a:solidFill>
                <a:srgbClr val="8E63A9"/>
              </a:solidFill>
              <a:ln w="9525">
                <a:solidFill>
                  <a:srgbClr val="000000"/>
                </a:solidFill>
              </a:ln>
            </c:spPr>
            <c:extLst>
              <c:ext xmlns:c16="http://schemas.microsoft.com/office/drawing/2014/chart" uri="{C3380CC4-5D6E-409C-BE32-E72D297353CC}">
                <c16:uniqueId val="{00000003-C30A-4FCF-B3C2-FC262296CEFB}"/>
              </c:ext>
            </c:extLst>
          </c:dPt>
          <c:dPt>
            <c:idx val="3"/>
            <c:invertIfNegative val="0"/>
            <c:bubble3D val="0"/>
            <c:spPr>
              <a:solidFill>
                <a:srgbClr val="AD84C6"/>
              </a:solidFill>
              <a:ln w="9525">
                <a:solidFill>
                  <a:srgbClr val="000000"/>
                </a:solidFill>
              </a:ln>
            </c:spPr>
            <c:extLst>
              <c:ext xmlns:c16="http://schemas.microsoft.com/office/drawing/2014/chart" uri="{C3380CC4-5D6E-409C-BE32-E72D297353CC}">
                <c16:uniqueId val="{00000004-C30A-4FCF-B3C2-FC262296CEFB}"/>
              </c:ext>
            </c:extLst>
          </c:dPt>
          <c:dPt>
            <c:idx val="4"/>
            <c:invertIfNegative val="0"/>
            <c:bubble3D val="0"/>
            <c:spPr>
              <a:solidFill>
                <a:srgbClr val="BFA6D2"/>
              </a:solidFill>
              <a:ln w="9525">
                <a:solidFill>
                  <a:srgbClr val="000000"/>
                </a:solidFill>
              </a:ln>
            </c:spPr>
            <c:extLst>
              <c:ext xmlns:c16="http://schemas.microsoft.com/office/drawing/2014/chart" uri="{C3380CC4-5D6E-409C-BE32-E72D297353CC}">
                <c16:uniqueId val="{00000005-C30A-4FCF-B3C2-FC262296CEFB}"/>
              </c:ext>
            </c:extLst>
          </c:dPt>
          <c:dLbls>
            <c:dLbl>
              <c:idx val="0"/>
              <c:tx>
                <c:rich>
                  <a:bodyPr/>
                  <a:lstStyle/>
                  <a:p>
                    <a:r>
                      <a:rPr lang="en-US"/>
                      <a:t>27,22%</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C30A-4FCF-B3C2-FC262296CEFB}"/>
                </c:ext>
              </c:extLst>
            </c:dLbl>
            <c:dLbl>
              <c:idx val="1"/>
              <c:tx>
                <c:rich>
                  <a:bodyPr/>
                  <a:lstStyle/>
                  <a:p>
                    <a:r>
                      <a:rPr lang="en-US"/>
                      <a:t>47,71%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C30A-4FCF-B3C2-FC262296CEFB}"/>
                </c:ext>
              </c:extLst>
            </c:dLbl>
            <c:dLbl>
              <c:idx val="2"/>
              <c:tx>
                <c:rich>
                  <a:bodyPr/>
                  <a:lstStyle/>
                  <a:p>
                    <a:r>
                      <a:rPr lang="en-US"/>
                      <a:t>17,75%</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C30A-4FCF-B3C2-FC262296CEFB}"/>
                </c:ext>
              </c:extLst>
            </c:dLbl>
            <c:dLbl>
              <c:idx val="3"/>
              <c:tx>
                <c:rich>
                  <a:bodyPr/>
                  <a:lstStyle/>
                  <a:p>
                    <a:r>
                      <a:rPr lang="en-US"/>
                      <a:t>6,42%</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C30A-4FCF-B3C2-FC262296CEFB}"/>
                </c:ext>
              </c:extLst>
            </c:dLbl>
            <c:dLbl>
              <c:idx val="4"/>
              <c:tx>
                <c:rich>
                  <a:bodyPr/>
                  <a:lstStyle/>
                  <a:p>
                    <a:r>
                      <a:rPr lang="en-US"/>
                      <a:t>0,91%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30A-4FCF-B3C2-FC262296CEFB}"/>
                </c:ext>
              </c:extLst>
            </c:dLbl>
            <c:spPr>
              <a:noFill/>
              <a:ln>
                <a:noFill/>
              </a:ln>
              <a:effectLst/>
            </c:spPr>
            <c:txPr>
              <a:bodyPr rot="-2700000" vert="horz" wrap="square" lIns="38100" tIns="19050" rIns="38100" bIns="19050" anchor="ctr">
                <a:spAutoFit/>
              </a:bodyPr>
              <a:lstStyle/>
              <a:p>
                <a:pPr>
                  <a:defRPr sz="900" b="1">
                    <a:solidFill>
                      <a:srgbClr val="5A3471"/>
                    </a:solidFill>
                    <a:latin typeface="Calibri"/>
                    <a:ea typeface="Calibri"/>
                    <a:cs typeface="Calibri"/>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5"/>
              <c:pt idx="0">
                <c:v>De 16 a 49 años</c:v>
              </c:pt>
              <c:pt idx="1">
                <c:v>De 50 a 66 años</c:v>
              </c:pt>
              <c:pt idx="2">
                <c:v>De 67 a 79 años</c:v>
              </c:pt>
              <c:pt idx="3">
                <c:v>De 80 a 89 años</c:v>
              </c:pt>
              <c:pt idx="4">
                <c:v>90 años o más</c:v>
              </c:pt>
            </c:strLit>
          </c:cat>
          <c:val>
            <c:numLit>
              <c:formatCode>General</c:formatCode>
              <c:ptCount val="5"/>
              <c:pt idx="0">
                <c:v>27.22</c:v>
              </c:pt>
              <c:pt idx="1">
                <c:v>47.71</c:v>
              </c:pt>
              <c:pt idx="2">
                <c:v>17.75</c:v>
              </c:pt>
              <c:pt idx="3">
                <c:v>6.42</c:v>
              </c:pt>
              <c:pt idx="4">
                <c:v>0.91</c:v>
              </c:pt>
            </c:numLit>
          </c:val>
          <c:extLst>
            <c:ext xmlns:c16="http://schemas.microsoft.com/office/drawing/2014/chart" uri="{C3380CC4-5D6E-409C-BE32-E72D297353CC}">
              <c16:uniqueId val="{00000000-C30A-4FCF-B3C2-FC262296CEFB}"/>
            </c:ext>
          </c:extLst>
        </c:ser>
        <c:dLbls>
          <c:showLegendKey val="0"/>
          <c:showVal val="0"/>
          <c:showCatName val="0"/>
          <c:showSerName val="0"/>
          <c:showPercent val="0"/>
          <c:showBubbleSize val="0"/>
        </c:dLbls>
        <c:gapWidth val="55"/>
        <c:shape val="cylinder"/>
        <c:axId val="1279348079"/>
        <c:axId val="1144255023"/>
        <c:axId val="0"/>
      </c:bar3DChart>
      <c:catAx>
        <c:axId val="1279348079"/>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255023"/>
        <c:crosses val="autoZero"/>
        <c:auto val="1"/>
        <c:lblAlgn val="ctr"/>
        <c:lblOffset val="100"/>
        <c:noMultiLvlLbl val="0"/>
      </c:catAx>
      <c:valAx>
        <c:axId val="1144255023"/>
        <c:scaling>
          <c:orientation val="minMax"/>
          <c:max val="100"/>
          <c:min val="0"/>
        </c:scaling>
        <c:delete val="0"/>
        <c:axPos val="l"/>
        <c:numFmt formatCode="0&quot;%&quot;"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79348079"/>
        <c:crosses val="autoZero"/>
        <c:crossBetween val="between"/>
        <c:majorUnit val="10"/>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Sexo del cuidador (%)</a:t>
            </a:r>
          </a:p>
        </c:rich>
      </c:tx>
      <c:overlay val="0"/>
    </c:title>
    <c:autoTitleDeleted val="0"/>
    <c:view3D>
      <c:rotX val="35"/>
      <c:rotY val="25"/>
      <c:rAngAx val="0"/>
      <c:perspective val="24"/>
    </c:view3D>
    <c:floor>
      <c:thickness val="0"/>
    </c:floor>
    <c:sideWall>
      <c:thickness val="0"/>
    </c:sideWall>
    <c:backWall>
      <c:thickness val="0"/>
    </c:backWall>
    <c:plotArea>
      <c:layout/>
      <c:pie3DChart>
        <c:varyColors val="1"/>
        <c:ser>
          <c:idx val="0"/>
          <c:order val="0"/>
          <c:tx>
            <c:v>Sexo del cuidador (%)</c:v>
          </c:tx>
          <c:explosion val="8"/>
          <c:dPt>
            <c:idx val="0"/>
            <c:bubble3D val="0"/>
            <c:spPr>
              <a:solidFill>
                <a:srgbClr val="AD84C6"/>
              </a:solidFill>
              <a:ln w="9525">
                <a:solidFill>
                  <a:srgbClr val="000000"/>
                </a:solidFill>
              </a:ln>
            </c:spPr>
            <c:extLst>
              <c:ext xmlns:c16="http://schemas.microsoft.com/office/drawing/2014/chart" uri="{C3380CC4-5D6E-409C-BE32-E72D297353CC}">
                <c16:uniqueId val="{00000001-2DF7-4D2D-9483-EEB77AF33069}"/>
              </c:ext>
            </c:extLst>
          </c:dPt>
          <c:dPt>
            <c:idx val="1"/>
            <c:bubble3D val="0"/>
            <c:spPr>
              <a:solidFill>
                <a:srgbClr val="8784C6"/>
              </a:solidFill>
              <a:ln w="9525">
                <a:solidFill>
                  <a:srgbClr val="000000"/>
                </a:solidFill>
              </a:ln>
            </c:spPr>
            <c:extLst>
              <c:ext xmlns:c16="http://schemas.microsoft.com/office/drawing/2014/chart" uri="{C3380CC4-5D6E-409C-BE32-E72D297353CC}">
                <c16:uniqueId val="{00000002-2DF7-4D2D-9483-EEB77AF33069}"/>
              </c:ext>
            </c:extLst>
          </c:dPt>
          <c:dLbls>
            <c:numFmt formatCode="0.0%" sourceLinked="0"/>
            <c:spPr>
              <a:noFill/>
              <a:ln>
                <a:noFill/>
              </a:ln>
              <a:effectLst/>
            </c:spPr>
            <c:txPr>
              <a:bodyPr wrap="square" lIns="38100" tIns="19050" rIns="38100" bIns="19050" anchor="ctr">
                <a:spAutoFit/>
              </a:bodyPr>
              <a:lstStyle/>
              <a:p>
                <a:pPr>
                  <a:defRPr sz="1000" b="1">
                    <a:solidFill>
                      <a:srgbClr val="5A3471"/>
                    </a:solidFill>
                    <a:latin typeface="Calibri"/>
                    <a:ea typeface="Calibri"/>
                    <a:cs typeface="Calibri"/>
                  </a:defRPr>
                </a:pPr>
                <a:endParaRPr lang="es-ES"/>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Lit>
              <c:ptCount val="2"/>
              <c:pt idx="0">
                <c:v>Mujer</c:v>
              </c:pt>
              <c:pt idx="1">
                <c:v>Hombre</c:v>
              </c:pt>
            </c:strLit>
          </c:cat>
          <c:val>
            <c:numLit>
              <c:formatCode>General</c:formatCode>
              <c:ptCount val="2"/>
              <c:pt idx="0">
                <c:v>0.71885258733562307</c:v>
              </c:pt>
              <c:pt idx="1">
                <c:v>0.28114741266437693</c:v>
              </c:pt>
            </c:numLit>
          </c:val>
          <c:extLst>
            <c:ext xmlns:c16="http://schemas.microsoft.com/office/drawing/2014/chart" uri="{C3380CC4-5D6E-409C-BE32-E72D297353CC}">
              <c16:uniqueId val="{00000000-2DF7-4D2D-9483-EEB77AF33069}"/>
            </c:ext>
          </c:extLst>
        </c:ser>
        <c:dLbls>
          <c:showLegendKey val="0"/>
          <c:showVal val="0"/>
          <c:showCatName val="0"/>
          <c:showSerName val="0"/>
          <c:showPercent val="0"/>
          <c:showBubbleSize val="0"/>
          <c:showLeaderLines val="1"/>
        </c:dLbls>
      </c:pie3DChart>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overlay val="0"/>
      <c:txPr>
        <a:bodyPr/>
        <a:lstStyle/>
        <a:p>
          <a:pPr>
            <a:defRPr sz="10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percentStacked"/>
        <c:varyColors val="0"/>
        <c:ser>
          <c:idx val="0"/>
          <c:order val="0"/>
          <c:tx>
            <c:v>Mujer</c:v>
          </c:tx>
          <c:spPr>
            <a:solidFill>
              <a:srgbClr val="AD84C6"/>
            </a:solidFill>
            <a:ln w="9525">
              <a:solidFill>
                <a:srgbClr val="000000"/>
              </a:solidFill>
            </a:ln>
          </c:spPr>
          <c:invertIfNegative val="0"/>
          <c:dPt>
            <c:idx val="19"/>
            <c:invertIfNegative val="0"/>
            <c:bubble3D val="0"/>
            <c:spPr>
              <a:solidFill>
                <a:srgbClr val="5A3471"/>
              </a:solidFill>
              <a:ln w="9525">
                <a:solidFill>
                  <a:srgbClr val="000000"/>
                </a:solidFill>
              </a:ln>
            </c:spPr>
            <c:extLst>
              <c:ext xmlns:c16="http://schemas.microsoft.com/office/drawing/2014/chart" uri="{C3380CC4-5D6E-409C-BE32-E72D297353CC}">
                <c16:uniqueId val="{00000014-B58E-4F25-9BD1-DBB257F1E189}"/>
              </c:ext>
            </c:extLst>
          </c:dPt>
          <c:dLbls>
            <c:dLbl>
              <c:idx val="0"/>
              <c:tx>
                <c:rich>
                  <a:bodyPr/>
                  <a:lstStyle/>
                  <a:p>
                    <a:r>
                      <a:rPr lang="es-ES"/>
                      <a:t>80,7%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B58E-4F25-9BD1-DBB257F1E189}"/>
                </c:ext>
              </c:extLst>
            </c:dLbl>
            <c:dLbl>
              <c:idx val="1"/>
              <c:tx>
                <c:rich>
                  <a:bodyPr/>
                  <a:lstStyle/>
                  <a:p>
                    <a:r>
                      <a:rPr lang="es-ES"/>
                      <a:t>69,7%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B58E-4F25-9BD1-DBB257F1E189}"/>
                </c:ext>
              </c:extLst>
            </c:dLbl>
            <c:dLbl>
              <c:idx val="2"/>
              <c:tx>
                <c:rich>
                  <a:bodyPr/>
                  <a:lstStyle/>
                  <a:p>
                    <a:r>
                      <a:rPr lang="es-ES"/>
                      <a:t>73,1%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B58E-4F25-9BD1-DBB257F1E189}"/>
                </c:ext>
              </c:extLst>
            </c:dLbl>
            <c:dLbl>
              <c:idx val="3"/>
              <c:tx>
                <c:rich>
                  <a:bodyPr/>
                  <a:lstStyle/>
                  <a:p>
                    <a:r>
                      <a:rPr lang="es-ES"/>
                      <a:t>70,1%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B58E-4F25-9BD1-DBB257F1E189}"/>
                </c:ext>
              </c:extLst>
            </c:dLbl>
            <c:dLbl>
              <c:idx val="4"/>
              <c:tx>
                <c:rich>
                  <a:bodyPr/>
                  <a:lstStyle/>
                  <a:p>
                    <a:r>
                      <a:rPr lang="es-ES"/>
                      <a:t>74,2%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B58E-4F25-9BD1-DBB257F1E189}"/>
                </c:ext>
              </c:extLst>
            </c:dLbl>
            <c:dLbl>
              <c:idx val="5"/>
              <c:tx>
                <c:rich>
                  <a:bodyPr/>
                  <a:lstStyle/>
                  <a:p>
                    <a:r>
                      <a:rPr lang="es-ES"/>
                      <a:t>72,1%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B58E-4F25-9BD1-DBB257F1E189}"/>
                </c:ext>
              </c:extLst>
            </c:dLbl>
            <c:dLbl>
              <c:idx val="6"/>
              <c:tx>
                <c:rich>
                  <a:bodyPr/>
                  <a:lstStyle/>
                  <a:p>
                    <a:r>
                      <a:rPr lang="es-ES"/>
                      <a:t>73,9%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B58E-4F25-9BD1-DBB257F1E189}"/>
                </c:ext>
              </c:extLst>
            </c:dLbl>
            <c:dLbl>
              <c:idx val="7"/>
              <c:tx>
                <c:rich>
                  <a:bodyPr/>
                  <a:lstStyle/>
                  <a:p>
                    <a:r>
                      <a:rPr lang="es-ES"/>
                      <a:t>73,5%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B58E-4F25-9BD1-DBB257F1E189}"/>
                </c:ext>
              </c:extLst>
            </c:dLbl>
            <c:dLbl>
              <c:idx val="8"/>
              <c:tx>
                <c:rich>
                  <a:bodyPr/>
                  <a:lstStyle/>
                  <a:p>
                    <a:r>
                      <a:rPr lang="es-ES"/>
                      <a:t>65,3%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B58E-4F25-9BD1-DBB257F1E189}"/>
                </c:ext>
              </c:extLst>
            </c:dLbl>
            <c:dLbl>
              <c:idx val="9"/>
              <c:tx>
                <c:rich>
                  <a:bodyPr/>
                  <a:lstStyle/>
                  <a:p>
                    <a:r>
                      <a:rPr lang="es-ES"/>
                      <a:t>72,2%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B58E-4F25-9BD1-DBB257F1E189}"/>
                </c:ext>
              </c:extLst>
            </c:dLbl>
            <c:dLbl>
              <c:idx val="10"/>
              <c:tx>
                <c:rich>
                  <a:bodyPr/>
                  <a:lstStyle/>
                  <a:p>
                    <a:r>
                      <a:rPr lang="es-ES"/>
                      <a:t>80,5%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B58E-4F25-9BD1-DBB257F1E189}"/>
                </c:ext>
              </c:extLst>
            </c:dLbl>
            <c:dLbl>
              <c:idx val="11"/>
              <c:tx>
                <c:rich>
                  <a:bodyPr/>
                  <a:lstStyle/>
                  <a:p>
                    <a:r>
                      <a:rPr lang="es-ES"/>
                      <a:t>77,0%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B58E-4F25-9BD1-DBB257F1E189}"/>
                </c:ext>
              </c:extLst>
            </c:dLbl>
            <c:dLbl>
              <c:idx val="12"/>
              <c:tx>
                <c:rich>
                  <a:bodyPr/>
                  <a:lstStyle/>
                  <a:p>
                    <a:r>
                      <a:rPr lang="es-ES"/>
                      <a:t>73,2%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B58E-4F25-9BD1-DBB257F1E189}"/>
                </c:ext>
              </c:extLst>
            </c:dLbl>
            <c:dLbl>
              <c:idx val="13"/>
              <c:tx>
                <c:rich>
                  <a:bodyPr/>
                  <a:lstStyle/>
                  <a:p>
                    <a:r>
                      <a:rPr lang="es-ES"/>
                      <a:t>71,7%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B58E-4F25-9BD1-DBB257F1E189}"/>
                </c:ext>
              </c:extLst>
            </c:dLbl>
            <c:dLbl>
              <c:idx val="14"/>
              <c:tx>
                <c:rich>
                  <a:bodyPr/>
                  <a:lstStyle/>
                  <a:p>
                    <a:r>
                      <a:rPr lang="es-ES"/>
                      <a:t>71,4%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B58E-4F25-9BD1-DBB257F1E189}"/>
                </c:ext>
              </c:extLst>
            </c:dLbl>
            <c:dLbl>
              <c:idx val="15"/>
              <c:tx>
                <c:rich>
                  <a:bodyPr/>
                  <a:lstStyle/>
                  <a:p>
                    <a:r>
                      <a:rPr lang="es-ES"/>
                      <a:t>66,3%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B58E-4F25-9BD1-DBB257F1E189}"/>
                </c:ext>
              </c:extLst>
            </c:dLbl>
            <c:dLbl>
              <c:idx val="16"/>
              <c:tx>
                <c:rich>
                  <a:bodyPr/>
                  <a:lstStyle/>
                  <a:p>
                    <a:r>
                      <a:rPr lang="es-ES"/>
                      <a:t>73,0%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B58E-4F25-9BD1-DBB257F1E189}"/>
                </c:ext>
              </c:extLst>
            </c:dLbl>
            <c:dLbl>
              <c:idx val="17"/>
              <c:tx>
                <c:rich>
                  <a:bodyPr/>
                  <a:lstStyle/>
                  <a:p>
                    <a:r>
                      <a:rPr lang="es-ES"/>
                      <a:t>84,1%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B58E-4F25-9BD1-DBB257F1E189}"/>
                </c:ext>
              </c:extLst>
            </c:dLbl>
            <c:dLbl>
              <c:idx val="18"/>
              <c:tx>
                <c:rich>
                  <a:bodyPr/>
                  <a:lstStyle/>
                  <a:p>
                    <a:r>
                      <a:rPr lang="es-ES"/>
                      <a:t>89,5%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B58E-4F25-9BD1-DBB257F1E189}"/>
                </c:ext>
              </c:extLst>
            </c:dLbl>
            <c:dLbl>
              <c:idx val="19"/>
              <c:tx>
                <c:rich>
                  <a:bodyPr wrap="square" lIns="38100" tIns="19050" rIns="38100" bIns="19050" anchor="ctr">
                    <a:spAutoFit/>
                  </a:bodyPr>
                  <a:lstStyle/>
                  <a:p>
                    <a:pPr>
                      <a:defRPr sz="900" b="1">
                        <a:solidFill>
                          <a:srgbClr val="FFFFFF"/>
                        </a:solidFill>
                        <a:latin typeface="Calibri"/>
                        <a:ea typeface="Calibri"/>
                        <a:cs typeface="Calibri"/>
                      </a:defRPr>
                    </a:pPr>
                    <a:r>
                      <a:rPr lang="es-ES"/>
                      <a:t>71,9%</a:t>
                    </a:r>
                  </a:p>
                </c:rich>
              </c:tx>
              <c:spPr>
                <a:noFill/>
                <a:ln>
                  <a:noFill/>
                </a:ln>
                <a:effectLst/>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B58E-4F25-9BD1-DBB257F1E189}"/>
                </c:ext>
              </c:extLst>
            </c:dLbl>
            <c:spPr>
              <a:noFill/>
              <a:ln>
                <a:noFill/>
              </a:ln>
              <a:effectLst/>
            </c:spPr>
            <c:txPr>
              <a:bodyPr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85206</c:v>
              </c:pt>
              <c:pt idx="1">
                <c:v>20085</c:v>
              </c:pt>
              <c:pt idx="2">
                <c:v>11249</c:v>
              </c:pt>
              <c:pt idx="3">
                <c:v>20412</c:v>
              </c:pt>
              <c:pt idx="4">
                <c:v>26911</c:v>
              </c:pt>
              <c:pt idx="5">
                <c:v>6966</c:v>
              </c:pt>
              <c:pt idx="6">
                <c:v>30813</c:v>
              </c:pt>
              <c:pt idx="7">
                <c:v>20763</c:v>
              </c:pt>
              <c:pt idx="8">
                <c:v>125515</c:v>
              </c:pt>
              <c:pt idx="9">
                <c:v>102581</c:v>
              </c:pt>
              <c:pt idx="10">
                <c:v>6421</c:v>
              </c:pt>
              <c:pt idx="11">
                <c:v>34455</c:v>
              </c:pt>
              <c:pt idx="12">
                <c:v>50949</c:v>
              </c:pt>
              <c:pt idx="13">
                <c:v>25426</c:v>
              </c:pt>
              <c:pt idx="14">
                <c:v>7653</c:v>
              </c:pt>
              <c:pt idx="15">
                <c:v>27991</c:v>
              </c:pt>
              <c:pt idx="16">
                <c:v>896</c:v>
              </c:pt>
              <c:pt idx="17">
                <c:v>756</c:v>
              </c:pt>
              <c:pt idx="18">
                <c:v>1077</c:v>
              </c:pt>
              <c:pt idx="19">
                <c:v>606125</c:v>
              </c:pt>
            </c:numLit>
          </c:val>
          <c:extLst>
            <c:ext xmlns:c16="http://schemas.microsoft.com/office/drawing/2014/chart" uri="{C3380CC4-5D6E-409C-BE32-E72D297353CC}">
              <c16:uniqueId val="{00000000-B58E-4F25-9BD1-DBB257F1E189}"/>
            </c:ext>
          </c:extLst>
        </c:ser>
        <c:ser>
          <c:idx val="1"/>
          <c:order val="1"/>
          <c:tx>
            <c:v>Hombre</c:v>
          </c:tx>
          <c:spPr>
            <a:solidFill>
              <a:srgbClr val="8784C6"/>
            </a:solidFill>
            <a:ln w="9525">
              <a:solidFill>
                <a:srgbClr val="000000"/>
              </a:solidFill>
            </a:ln>
          </c:spPr>
          <c:invertIfNegative val="0"/>
          <c:dPt>
            <c:idx val="19"/>
            <c:invertIfNegative val="0"/>
            <c:bubble3D val="0"/>
            <c:spPr>
              <a:solidFill>
                <a:srgbClr val="373472"/>
              </a:solidFill>
              <a:ln w="9525">
                <a:solidFill>
                  <a:srgbClr val="000000"/>
                </a:solidFill>
              </a:ln>
            </c:spPr>
            <c:extLst>
              <c:ext xmlns:c16="http://schemas.microsoft.com/office/drawing/2014/chart" uri="{C3380CC4-5D6E-409C-BE32-E72D297353CC}">
                <c16:uniqueId val="{00000029-B58E-4F25-9BD1-DBB257F1E189}"/>
              </c:ext>
            </c:extLst>
          </c:dPt>
          <c:dLbls>
            <c:dLbl>
              <c:idx val="0"/>
              <c:tx>
                <c:rich>
                  <a:bodyPr/>
                  <a:lstStyle/>
                  <a:p>
                    <a:r>
                      <a:rPr lang="es-ES"/>
                      <a:t>19,3%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B58E-4F25-9BD1-DBB257F1E189}"/>
                </c:ext>
              </c:extLst>
            </c:dLbl>
            <c:dLbl>
              <c:idx val="1"/>
              <c:tx>
                <c:rich>
                  <a:bodyPr/>
                  <a:lstStyle/>
                  <a:p>
                    <a:r>
                      <a:rPr lang="es-ES"/>
                      <a:t>30,3%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B58E-4F25-9BD1-DBB257F1E189}"/>
                </c:ext>
              </c:extLst>
            </c:dLbl>
            <c:dLbl>
              <c:idx val="2"/>
              <c:tx>
                <c:rich>
                  <a:bodyPr/>
                  <a:lstStyle/>
                  <a:p>
                    <a:r>
                      <a:rPr lang="es-ES"/>
                      <a:t>26,9%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B58E-4F25-9BD1-DBB257F1E189}"/>
                </c:ext>
              </c:extLst>
            </c:dLbl>
            <c:dLbl>
              <c:idx val="3"/>
              <c:tx>
                <c:rich>
                  <a:bodyPr/>
                  <a:lstStyle/>
                  <a:p>
                    <a:r>
                      <a:rPr lang="es-ES"/>
                      <a:t>29,9%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B58E-4F25-9BD1-DBB257F1E189}"/>
                </c:ext>
              </c:extLst>
            </c:dLbl>
            <c:dLbl>
              <c:idx val="4"/>
              <c:tx>
                <c:rich>
                  <a:bodyPr/>
                  <a:lstStyle/>
                  <a:p>
                    <a:r>
                      <a:rPr lang="es-ES"/>
                      <a:t>25,8%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B58E-4F25-9BD1-DBB257F1E189}"/>
                </c:ext>
              </c:extLst>
            </c:dLbl>
            <c:dLbl>
              <c:idx val="5"/>
              <c:tx>
                <c:rich>
                  <a:bodyPr/>
                  <a:lstStyle/>
                  <a:p>
                    <a:r>
                      <a:rPr lang="es-ES"/>
                      <a:t>27,9%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B58E-4F25-9BD1-DBB257F1E189}"/>
                </c:ext>
              </c:extLst>
            </c:dLbl>
            <c:dLbl>
              <c:idx val="6"/>
              <c:tx>
                <c:rich>
                  <a:bodyPr/>
                  <a:lstStyle/>
                  <a:p>
                    <a:r>
                      <a:rPr lang="es-ES"/>
                      <a:t>26,1%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B58E-4F25-9BD1-DBB257F1E189}"/>
                </c:ext>
              </c:extLst>
            </c:dLbl>
            <c:dLbl>
              <c:idx val="7"/>
              <c:tx>
                <c:rich>
                  <a:bodyPr/>
                  <a:lstStyle/>
                  <a:p>
                    <a:r>
                      <a:rPr lang="es-ES"/>
                      <a:t>26,5%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B58E-4F25-9BD1-DBB257F1E189}"/>
                </c:ext>
              </c:extLst>
            </c:dLbl>
            <c:dLbl>
              <c:idx val="8"/>
              <c:tx>
                <c:rich>
                  <a:bodyPr/>
                  <a:lstStyle/>
                  <a:p>
                    <a:r>
                      <a:rPr lang="es-ES"/>
                      <a:t>34,7%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B58E-4F25-9BD1-DBB257F1E189}"/>
                </c:ext>
              </c:extLst>
            </c:dLbl>
            <c:dLbl>
              <c:idx val="9"/>
              <c:tx>
                <c:rich>
                  <a:bodyPr/>
                  <a:lstStyle/>
                  <a:p>
                    <a:r>
                      <a:rPr lang="es-ES"/>
                      <a:t>27,8%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B58E-4F25-9BD1-DBB257F1E189}"/>
                </c:ext>
              </c:extLst>
            </c:dLbl>
            <c:dLbl>
              <c:idx val="10"/>
              <c:tx>
                <c:rich>
                  <a:bodyPr/>
                  <a:lstStyle/>
                  <a:p>
                    <a:r>
                      <a:rPr lang="es-ES"/>
                      <a:t>19,5%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B58E-4F25-9BD1-DBB257F1E189}"/>
                </c:ext>
              </c:extLst>
            </c:dLbl>
            <c:dLbl>
              <c:idx val="11"/>
              <c:tx>
                <c:rich>
                  <a:bodyPr/>
                  <a:lstStyle/>
                  <a:p>
                    <a:r>
                      <a:rPr lang="es-ES"/>
                      <a:t>23,0%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B58E-4F25-9BD1-DBB257F1E189}"/>
                </c:ext>
              </c:extLst>
            </c:dLbl>
            <c:dLbl>
              <c:idx val="12"/>
              <c:tx>
                <c:rich>
                  <a:bodyPr/>
                  <a:lstStyle/>
                  <a:p>
                    <a:r>
                      <a:rPr lang="es-ES"/>
                      <a:t>26,8%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B58E-4F25-9BD1-DBB257F1E189}"/>
                </c:ext>
              </c:extLst>
            </c:dLbl>
            <c:dLbl>
              <c:idx val="13"/>
              <c:tx>
                <c:rich>
                  <a:bodyPr/>
                  <a:lstStyle/>
                  <a:p>
                    <a:r>
                      <a:rPr lang="es-ES"/>
                      <a:t>28,3%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B58E-4F25-9BD1-DBB257F1E189}"/>
                </c:ext>
              </c:extLst>
            </c:dLbl>
            <c:dLbl>
              <c:idx val="14"/>
              <c:tx>
                <c:rich>
                  <a:bodyPr/>
                  <a:lstStyle/>
                  <a:p>
                    <a:r>
                      <a:rPr lang="es-ES"/>
                      <a:t>28,6%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B58E-4F25-9BD1-DBB257F1E189}"/>
                </c:ext>
              </c:extLst>
            </c:dLbl>
            <c:dLbl>
              <c:idx val="15"/>
              <c:tx>
                <c:rich>
                  <a:bodyPr/>
                  <a:lstStyle/>
                  <a:p>
                    <a:r>
                      <a:rPr lang="es-ES"/>
                      <a:t>33,7%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B58E-4F25-9BD1-DBB257F1E189}"/>
                </c:ext>
              </c:extLst>
            </c:dLbl>
            <c:dLbl>
              <c:idx val="16"/>
              <c:tx>
                <c:rich>
                  <a:bodyPr/>
                  <a:lstStyle/>
                  <a:p>
                    <a:r>
                      <a:rPr lang="es-ES"/>
                      <a:t>27,0%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B58E-4F25-9BD1-DBB257F1E189}"/>
                </c:ext>
              </c:extLst>
            </c:dLbl>
            <c:dLbl>
              <c:idx val="17"/>
              <c:tx>
                <c:rich>
                  <a:bodyPr/>
                  <a:lstStyle/>
                  <a:p>
                    <a:r>
                      <a:rPr lang="es-ES"/>
                      <a:t>15,9%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B58E-4F25-9BD1-DBB257F1E189}"/>
                </c:ext>
              </c:extLst>
            </c:dLbl>
            <c:dLbl>
              <c:idx val="18"/>
              <c:tx>
                <c:rich>
                  <a:bodyPr/>
                  <a:lstStyle/>
                  <a:p>
                    <a:r>
                      <a:rPr lang="es-ES"/>
                      <a:t>10,5%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8-B58E-4F25-9BD1-DBB257F1E189}"/>
                </c:ext>
              </c:extLst>
            </c:dLbl>
            <c:dLbl>
              <c:idx val="19"/>
              <c:tx>
                <c:rich>
                  <a:bodyPr wrap="square" lIns="38100" tIns="19050" rIns="38100" bIns="19050" anchor="ctr">
                    <a:spAutoFit/>
                  </a:bodyPr>
                  <a:lstStyle/>
                  <a:p>
                    <a:pPr>
                      <a:defRPr sz="900" b="1">
                        <a:solidFill>
                          <a:srgbClr val="FFFFFF"/>
                        </a:solidFill>
                        <a:latin typeface="Calibri"/>
                        <a:ea typeface="Calibri"/>
                        <a:cs typeface="Calibri"/>
                      </a:defRPr>
                    </a:pPr>
                    <a:r>
                      <a:rPr lang="es-ES"/>
                      <a:t>28,1%</a:t>
                    </a:r>
                  </a:p>
                </c:rich>
              </c:tx>
              <c:spPr>
                <a:noFill/>
                <a:ln>
                  <a:noFill/>
                </a:ln>
                <a:effectLst/>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B58E-4F25-9BD1-DBB257F1E189}"/>
                </c:ext>
              </c:extLst>
            </c:dLbl>
            <c:spPr>
              <a:noFill/>
              <a:ln>
                <a:noFill/>
              </a:ln>
              <a:effectLst/>
            </c:spPr>
            <c:txPr>
              <a:bodyPr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20351</c:v>
              </c:pt>
              <c:pt idx="1">
                <c:v>8748</c:v>
              </c:pt>
              <c:pt idx="2">
                <c:v>4142</c:v>
              </c:pt>
              <c:pt idx="3">
                <c:v>8691</c:v>
              </c:pt>
              <c:pt idx="4">
                <c:v>9370</c:v>
              </c:pt>
              <c:pt idx="5">
                <c:v>2690</c:v>
              </c:pt>
              <c:pt idx="6">
                <c:v>10870</c:v>
              </c:pt>
              <c:pt idx="7">
                <c:v>7500</c:v>
              </c:pt>
              <c:pt idx="8">
                <c:v>66781</c:v>
              </c:pt>
              <c:pt idx="9">
                <c:v>39515</c:v>
              </c:pt>
              <c:pt idx="10">
                <c:v>1555</c:v>
              </c:pt>
              <c:pt idx="11">
                <c:v>10274</c:v>
              </c:pt>
              <c:pt idx="12">
                <c:v>18662</c:v>
              </c:pt>
              <c:pt idx="13">
                <c:v>10032</c:v>
              </c:pt>
              <c:pt idx="14">
                <c:v>3067</c:v>
              </c:pt>
              <c:pt idx="15">
                <c:v>14210</c:v>
              </c:pt>
              <c:pt idx="16">
                <c:v>332</c:v>
              </c:pt>
              <c:pt idx="17">
                <c:v>143</c:v>
              </c:pt>
              <c:pt idx="18">
                <c:v>126</c:v>
              </c:pt>
              <c:pt idx="19">
                <c:v>237059</c:v>
              </c:pt>
            </c:numLit>
          </c:val>
          <c:extLst>
            <c:ext xmlns:c16="http://schemas.microsoft.com/office/drawing/2014/chart" uri="{C3380CC4-5D6E-409C-BE32-E72D297353CC}">
              <c16:uniqueId val="{00000015-B58E-4F25-9BD1-DBB257F1E189}"/>
            </c:ext>
          </c:extLst>
        </c:ser>
        <c:dLbls>
          <c:showLegendKey val="0"/>
          <c:showVal val="0"/>
          <c:showCatName val="0"/>
          <c:showSerName val="0"/>
          <c:showPercent val="0"/>
          <c:showBubbleSize val="0"/>
        </c:dLbls>
        <c:gapWidth val="40"/>
        <c:overlap val="100"/>
        <c:axId val="1286502015"/>
        <c:axId val="1144257423"/>
      </c:barChart>
      <c:catAx>
        <c:axId val="1286502015"/>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257423"/>
        <c:crosses val="autoZero"/>
        <c:auto val="1"/>
        <c:lblAlgn val="ctr"/>
        <c:lblOffset val="100"/>
        <c:noMultiLvlLbl val="0"/>
      </c:catAx>
      <c:valAx>
        <c:axId val="1144257423"/>
        <c:scaling>
          <c:orientation val="minMax"/>
          <c:max val="1"/>
          <c:min val="0"/>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86502015"/>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9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solidFill>
                  <a:srgbClr val="5A3471"/>
                </a:solidFill>
                <a:latin typeface="Calibri"/>
                <a:ea typeface="Calibri"/>
                <a:cs typeface="Calibri"/>
              </a:defRPr>
            </a:pPr>
            <a:r>
              <a:rPr lang="es-ES"/>
              <a:t>Distribución de la intensidad de la Ayuda a Domicilio (horas). GRADO I</a:t>
            </a:r>
          </a:p>
        </c:rich>
      </c:tx>
      <c:overlay val="0"/>
    </c:title>
    <c:autoTitleDeleted val="0"/>
    <c:plotArea>
      <c:layout/>
      <c:barChart>
        <c:barDir val="col"/>
        <c:grouping val="clustered"/>
        <c:varyColors val="0"/>
        <c:ser>
          <c:idx val="0"/>
          <c:order val="0"/>
          <c:tx>
            <c:v>Ayuda a Domicilio</c:v>
          </c:tx>
          <c:spPr>
            <a:solidFill>
              <a:srgbClr val="AD84C6"/>
            </a:solidFill>
            <a:ln w="9525">
              <a:solidFill>
                <a:srgbClr val="000000"/>
              </a:solidFill>
            </a:ln>
          </c:spPr>
          <c:invertIfNegative val="0"/>
          <c:cat>
            <c:strLit>
              <c:ptCount val="10"/>
              <c:pt idx="0">
                <c:v>Menos de 5</c:v>
              </c:pt>
              <c:pt idx="1">
                <c:v>De 5 a 10</c:v>
              </c:pt>
              <c:pt idx="2">
                <c:v>De 11 a 15</c:v>
              </c:pt>
              <c:pt idx="3">
                <c:v>De 16 a 20</c:v>
              </c:pt>
              <c:pt idx="4">
                <c:v>De 21 a 30</c:v>
              </c:pt>
              <c:pt idx="5">
                <c:v>De 31 a 45</c:v>
              </c:pt>
              <c:pt idx="6">
                <c:v>De 46 a 55</c:v>
              </c:pt>
              <c:pt idx="7">
                <c:v>De 56 a 65</c:v>
              </c:pt>
              <c:pt idx="8">
                <c:v>De 66 a 70</c:v>
              </c:pt>
              <c:pt idx="9">
                <c:v>71 o más</c:v>
              </c:pt>
            </c:strLit>
          </c:cat>
          <c:val>
            <c:numLit>
              <c:formatCode>General</c:formatCode>
              <c:ptCount val="10"/>
              <c:pt idx="0">
                <c:v>0.2</c:v>
              </c:pt>
              <c:pt idx="1">
                <c:v>15.3</c:v>
              </c:pt>
              <c:pt idx="2">
                <c:v>3.3</c:v>
              </c:pt>
              <c:pt idx="3">
                <c:v>58.3</c:v>
              </c:pt>
              <c:pt idx="4">
                <c:v>16.5</c:v>
              </c:pt>
              <c:pt idx="5">
                <c:v>6.1</c:v>
              </c:pt>
              <c:pt idx="6">
                <c:v>0.1</c:v>
              </c:pt>
              <c:pt idx="7">
                <c:v>0.1</c:v>
              </c:pt>
              <c:pt idx="8">
                <c:v>0</c:v>
              </c:pt>
              <c:pt idx="9">
                <c:v>0.1</c:v>
              </c:pt>
            </c:numLit>
          </c:val>
          <c:extLst>
            <c:ext xmlns:c16="http://schemas.microsoft.com/office/drawing/2014/chart" uri="{C3380CC4-5D6E-409C-BE32-E72D297353CC}">
              <c16:uniqueId val="{00000000-95E7-43F6-9ADD-9F0162BA6D10}"/>
            </c:ext>
          </c:extLst>
        </c:ser>
        <c:ser>
          <c:idx val="1"/>
          <c:order val="1"/>
          <c:tx>
            <c:v>PE Vinculada al Servicio</c:v>
          </c:tx>
          <c:spPr>
            <a:solidFill>
              <a:srgbClr val="8784C6"/>
            </a:solidFill>
            <a:ln w="9525">
              <a:solidFill>
                <a:srgbClr val="000000"/>
              </a:solidFill>
            </a:ln>
          </c:spPr>
          <c:invertIfNegative val="0"/>
          <c:cat>
            <c:strLit>
              <c:ptCount val="10"/>
              <c:pt idx="0">
                <c:v>Menos de 5</c:v>
              </c:pt>
              <c:pt idx="1">
                <c:v>De 5 a 10</c:v>
              </c:pt>
              <c:pt idx="2">
                <c:v>De 11 a 15</c:v>
              </c:pt>
              <c:pt idx="3">
                <c:v>De 16 a 20</c:v>
              </c:pt>
              <c:pt idx="4">
                <c:v>De 21 a 30</c:v>
              </c:pt>
              <c:pt idx="5">
                <c:v>De 31 a 45</c:v>
              </c:pt>
              <c:pt idx="6">
                <c:v>De 46 a 55</c:v>
              </c:pt>
              <c:pt idx="7">
                <c:v>De 56 a 65</c:v>
              </c:pt>
              <c:pt idx="8">
                <c:v>De 66 a 70</c:v>
              </c:pt>
              <c:pt idx="9">
                <c:v>71 o más</c:v>
              </c:pt>
            </c:strLit>
          </c:cat>
          <c:val>
            <c:numLit>
              <c:formatCode>General</c:formatCode>
              <c:ptCount val="10"/>
              <c:pt idx="0">
                <c:v>0</c:v>
              </c:pt>
              <c:pt idx="1">
                <c:v>1.6</c:v>
              </c:pt>
              <c:pt idx="2">
                <c:v>3.7</c:v>
              </c:pt>
              <c:pt idx="3">
                <c:v>56.4</c:v>
              </c:pt>
              <c:pt idx="4">
                <c:v>10.8</c:v>
              </c:pt>
              <c:pt idx="5">
                <c:v>24.1</c:v>
              </c:pt>
              <c:pt idx="6">
                <c:v>0</c:v>
              </c:pt>
              <c:pt idx="7">
                <c:v>2.2000000000000002</c:v>
              </c:pt>
              <c:pt idx="8">
                <c:v>0</c:v>
              </c:pt>
              <c:pt idx="9">
                <c:v>1.2</c:v>
              </c:pt>
            </c:numLit>
          </c:val>
          <c:extLst>
            <c:ext xmlns:c16="http://schemas.microsoft.com/office/drawing/2014/chart" uri="{C3380CC4-5D6E-409C-BE32-E72D297353CC}">
              <c16:uniqueId val="{00000001-95E7-43F6-9ADD-9F0162BA6D10}"/>
            </c:ext>
          </c:extLst>
        </c:ser>
        <c:ser>
          <c:idx val="2"/>
          <c:order val="2"/>
          <c:tx>
            <c:v>Total de prestaciones</c:v>
          </c:tx>
          <c:spPr>
            <a:solidFill>
              <a:srgbClr val="5A3471"/>
            </a:solidFill>
            <a:ln w="9525">
              <a:solidFill>
                <a:srgbClr val="000000"/>
              </a:solidFill>
            </a:ln>
          </c:spPr>
          <c:invertIfNegative val="0"/>
          <c:cat>
            <c:strLit>
              <c:ptCount val="10"/>
              <c:pt idx="0">
                <c:v>Menos de 5</c:v>
              </c:pt>
              <c:pt idx="1">
                <c:v>De 5 a 10</c:v>
              </c:pt>
              <c:pt idx="2">
                <c:v>De 11 a 15</c:v>
              </c:pt>
              <c:pt idx="3">
                <c:v>De 16 a 20</c:v>
              </c:pt>
              <c:pt idx="4">
                <c:v>De 21 a 30</c:v>
              </c:pt>
              <c:pt idx="5">
                <c:v>De 31 a 45</c:v>
              </c:pt>
              <c:pt idx="6">
                <c:v>De 46 a 55</c:v>
              </c:pt>
              <c:pt idx="7">
                <c:v>De 56 a 65</c:v>
              </c:pt>
              <c:pt idx="8">
                <c:v>De 66 a 70</c:v>
              </c:pt>
              <c:pt idx="9">
                <c:v>71 o más</c:v>
              </c:pt>
            </c:strLit>
          </c:cat>
          <c:val>
            <c:numLit>
              <c:formatCode>General</c:formatCode>
              <c:ptCount val="10"/>
              <c:pt idx="0">
                <c:v>0.2</c:v>
              </c:pt>
              <c:pt idx="1">
                <c:v>13.1</c:v>
              </c:pt>
              <c:pt idx="2">
                <c:v>3.4</c:v>
              </c:pt>
              <c:pt idx="3">
                <c:v>58</c:v>
              </c:pt>
              <c:pt idx="4">
                <c:v>15.6</c:v>
              </c:pt>
              <c:pt idx="5">
                <c:v>9</c:v>
              </c:pt>
              <c:pt idx="6">
                <c:v>0</c:v>
              </c:pt>
              <c:pt idx="7">
                <c:v>0.5</c:v>
              </c:pt>
              <c:pt idx="8">
                <c:v>0</c:v>
              </c:pt>
              <c:pt idx="9">
                <c:v>0.2</c:v>
              </c:pt>
            </c:numLit>
          </c:val>
          <c:extLst>
            <c:ext xmlns:c16="http://schemas.microsoft.com/office/drawing/2014/chart" uri="{C3380CC4-5D6E-409C-BE32-E72D297353CC}">
              <c16:uniqueId val="{00000002-95E7-43F6-9ADD-9F0162BA6D10}"/>
            </c:ext>
          </c:extLst>
        </c:ser>
        <c:dLbls>
          <c:showLegendKey val="0"/>
          <c:showVal val="0"/>
          <c:showCatName val="0"/>
          <c:showSerName val="0"/>
          <c:showPercent val="0"/>
          <c:showBubbleSize val="0"/>
        </c:dLbls>
        <c:gapWidth val="55"/>
        <c:axId val="1286496447"/>
        <c:axId val="1144255983"/>
      </c:barChart>
      <c:catAx>
        <c:axId val="1286496447"/>
        <c:scaling>
          <c:orientation val="minMax"/>
        </c:scaling>
        <c:delete val="0"/>
        <c:axPos val="b"/>
        <c:numFmt formatCode="General" sourceLinked="1"/>
        <c:majorTickMark val="out"/>
        <c:minorTickMark val="none"/>
        <c:tickLblPos val="nextTo"/>
        <c:txPr>
          <a:bodyPr rot="-2700000" vert="horz"/>
          <a:lstStyle/>
          <a:p>
            <a:pPr>
              <a:defRPr sz="800" b="1">
                <a:solidFill>
                  <a:srgbClr val="5A3471"/>
                </a:solidFill>
                <a:latin typeface="Calibri"/>
                <a:ea typeface="Calibri"/>
                <a:cs typeface="Calibri"/>
              </a:defRPr>
            </a:pPr>
            <a:endParaRPr lang="es-ES"/>
          </a:p>
        </c:txPr>
        <c:crossAx val="1144255983"/>
        <c:crosses val="autoZero"/>
        <c:auto val="1"/>
        <c:lblAlgn val="ctr"/>
        <c:lblOffset val="100"/>
        <c:noMultiLvlLbl val="0"/>
      </c:catAx>
      <c:valAx>
        <c:axId val="1144255983"/>
        <c:scaling>
          <c:orientation val="minMax"/>
          <c:min val="0"/>
        </c:scaling>
        <c:delete val="0"/>
        <c:axPos val="l"/>
        <c:numFmt formatCode="0&quot;%&quot;" sourceLinked="0"/>
        <c:majorTickMark val="out"/>
        <c:minorTickMark val="none"/>
        <c:tickLblPos val="nextTo"/>
        <c:txPr>
          <a:bodyPr/>
          <a:lstStyle/>
          <a:p>
            <a:pPr>
              <a:defRPr sz="800">
                <a:solidFill>
                  <a:srgbClr val="5A3471"/>
                </a:solidFill>
                <a:latin typeface="Calibri"/>
                <a:ea typeface="Calibri"/>
                <a:cs typeface="Calibri"/>
              </a:defRPr>
            </a:pPr>
            <a:endParaRPr lang="es-ES"/>
          </a:p>
        </c:txPr>
        <c:crossAx val="1286496447"/>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solidFill>
                  <a:srgbClr val="5A3471"/>
                </a:solidFill>
                <a:latin typeface="Calibri"/>
                <a:ea typeface="Calibri"/>
                <a:cs typeface="Calibri"/>
              </a:defRPr>
            </a:pPr>
            <a:r>
              <a:rPr lang="es-ES"/>
              <a:t>Distribución de la intensidad de la Ayuda a Domicilio (horas). GRADO II</a:t>
            </a:r>
          </a:p>
        </c:rich>
      </c:tx>
      <c:overlay val="0"/>
    </c:title>
    <c:autoTitleDeleted val="0"/>
    <c:plotArea>
      <c:layout/>
      <c:barChart>
        <c:barDir val="col"/>
        <c:grouping val="clustered"/>
        <c:varyColors val="0"/>
        <c:ser>
          <c:idx val="0"/>
          <c:order val="0"/>
          <c:tx>
            <c:v>Ayuda a Domicilio</c:v>
          </c:tx>
          <c:spPr>
            <a:solidFill>
              <a:srgbClr val="AD84C6"/>
            </a:solidFill>
            <a:ln w="9525">
              <a:solidFill>
                <a:srgbClr val="000000"/>
              </a:solidFill>
            </a:ln>
          </c:spPr>
          <c:invertIfNegative val="0"/>
          <c:cat>
            <c:strLit>
              <c:ptCount val="10"/>
              <c:pt idx="0">
                <c:v>Menos de 5</c:v>
              </c:pt>
              <c:pt idx="1">
                <c:v>De 5 a 10</c:v>
              </c:pt>
              <c:pt idx="2">
                <c:v>De 11 a 15</c:v>
              </c:pt>
              <c:pt idx="3">
                <c:v>De 16 a 20</c:v>
              </c:pt>
              <c:pt idx="4">
                <c:v>De 21 a 30</c:v>
              </c:pt>
              <c:pt idx="5">
                <c:v>De 31 a 45</c:v>
              </c:pt>
              <c:pt idx="6">
                <c:v>De 46 a 55</c:v>
              </c:pt>
              <c:pt idx="7">
                <c:v>De 56 a 65</c:v>
              </c:pt>
              <c:pt idx="8">
                <c:v>De 66 a 70</c:v>
              </c:pt>
              <c:pt idx="9">
                <c:v>71 o más</c:v>
              </c:pt>
            </c:strLit>
          </c:cat>
          <c:val>
            <c:numLit>
              <c:formatCode>General</c:formatCode>
              <c:ptCount val="10"/>
              <c:pt idx="0">
                <c:v>0.2</c:v>
              </c:pt>
              <c:pt idx="1">
                <c:v>1.7</c:v>
              </c:pt>
              <c:pt idx="2">
                <c:v>4.5</c:v>
              </c:pt>
              <c:pt idx="3">
                <c:v>2.6</c:v>
              </c:pt>
              <c:pt idx="4">
                <c:v>10</c:v>
              </c:pt>
              <c:pt idx="5">
                <c:v>35.200000000000003</c:v>
              </c:pt>
              <c:pt idx="6">
                <c:v>20.7</c:v>
              </c:pt>
              <c:pt idx="7">
                <c:v>24.9</c:v>
              </c:pt>
              <c:pt idx="8">
                <c:v>0</c:v>
              </c:pt>
              <c:pt idx="9">
                <c:v>0.2</c:v>
              </c:pt>
            </c:numLit>
          </c:val>
          <c:extLst>
            <c:ext xmlns:c16="http://schemas.microsoft.com/office/drawing/2014/chart" uri="{C3380CC4-5D6E-409C-BE32-E72D297353CC}">
              <c16:uniqueId val="{00000000-2F5F-45FF-96DC-DCF32EAC4CCE}"/>
            </c:ext>
          </c:extLst>
        </c:ser>
        <c:ser>
          <c:idx val="1"/>
          <c:order val="1"/>
          <c:tx>
            <c:v>PE Vinculada al Servicio</c:v>
          </c:tx>
          <c:spPr>
            <a:solidFill>
              <a:srgbClr val="8784C6"/>
            </a:solidFill>
            <a:ln w="9525">
              <a:solidFill>
                <a:srgbClr val="000000"/>
              </a:solidFill>
            </a:ln>
          </c:spPr>
          <c:invertIfNegative val="0"/>
          <c:cat>
            <c:strLit>
              <c:ptCount val="10"/>
              <c:pt idx="0">
                <c:v>Menos de 5</c:v>
              </c:pt>
              <c:pt idx="1">
                <c:v>De 5 a 10</c:v>
              </c:pt>
              <c:pt idx="2">
                <c:v>De 11 a 15</c:v>
              </c:pt>
              <c:pt idx="3">
                <c:v>De 16 a 20</c:v>
              </c:pt>
              <c:pt idx="4">
                <c:v>De 21 a 30</c:v>
              </c:pt>
              <c:pt idx="5">
                <c:v>De 31 a 45</c:v>
              </c:pt>
              <c:pt idx="6">
                <c:v>De 46 a 55</c:v>
              </c:pt>
              <c:pt idx="7">
                <c:v>De 56 a 65</c:v>
              </c:pt>
              <c:pt idx="8">
                <c:v>De 66 a 70</c:v>
              </c:pt>
              <c:pt idx="9">
                <c:v>71 o más</c:v>
              </c:pt>
            </c:strLit>
          </c:cat>
          <c:val>
            <c:numLit>
              <c:formatCode>General</c:formatCode>
              <c:ptCount val="10"/>
              <c:pt idx="0">
                <c:v>0</c:v>
              </c:pt>
              <c:pt idx="1">
                <c:v>0.1</c:v>
              </c:pt>
              <c:pt idx="2">
                <c:v>0.2</c:v>
              </c:pt>
              <c:pt idx="3">
                <c:v>2.2000000000000002</c:v>
              </c:pt>
              <c:pt idx="4">
                <c:v>2.7</c:v>
              </c:pt>
              <c:pt idx="5">
                <c:v>46.5</c:v>
              </c:pt>
              <c:pt idx="6">
                <c:v>7.3</c:v>
              </c:pt>
              <c:pt idx="7">
                <c:v>38</c:v>
              </c:pt>
              <c:pt idx="8">
                <c:v>0</c:v>
              </c:pt>
              <c:pt idx="9">
                <c:v>3</c:v>
              </c:pt>
            </c:numLit>
          </c:val>
          <c:extLst>
            <c:ext xmlns:c16="http://schemas.microsoft.com/office/drawing/2014/chart" uri="{C3380CC4-5D6E-409C-BE32-E72D297353CC}">
              <c16:uniqueId val="{00000001-2F5F-45FF-96DC-DCF32EAC4CCE}"/>
            </c:ext>
          </c:extLst>
        </c:ser>
        <c:ser>
          <c:idx val="2"/>
          <c:order val="2"/>
          <c:tx>
            <c:v>Total de prestaciones</c:v>
          </c:tx>
          <c:spPr>
            <a:solidFill>
              <a:srgbClr val="5A3471"/>
            </a:solidFill>
            <a:ln w="9525">
              <a:solidFill>
                <a:srgbClr val="000000"/>
              </a:solidFill>
            </a:ln>
          </c:spPr>
          <c:invertIfNegative val="0"/>
          <c:cat>
            <c:strLit>
              <c:ptCount val="10"/>
              <c:pt idx="0">
                <c:v>Menos de 5</c:v>
              </c:pt>
              <c:pt idx="1">
                <c:v>De 5 a 10</c:v>
              </c:pt>
              <c:pt idx="2">
                <c:v>De 11 a 15</c:v>
              </c:pt>
              <c:pt idx="3">
                <c:v>De 16 a 20</c:v>
              </c:pt>
              <c:pt idx="4">
                <c:v>De 21 a 30</c:v>
              </c:pt>
              <c:pt idx="5">
                <c:v>De 31 a 45</c:v>
              </c:pt>
              <c:pt idx="6">
                <c:v>De 46 a 55</c:v>
              </c:pt>
              <c:pt idx="7">
                <c:v>De 56 a 65</c:v>
              </c:pt>
              <c:pt idx="8">
                <c:v>De 66 a 70</c:v>
              </c:pt>
              <c:pt idx="9">
                <c:v>71 o más</c:v>
              </c:pt>
            </c:strLit>
          </c:cat>
          <c:val>
            <c:numLit>
              <c:formatCode>General</c:formatCode>
              <c:ptCount val="10"/>
              <c:pt idx="0">
                <c:v>0.1</c:v>
              </c:pt>
              <c:pt idx="1">
                <c:v>1.5</c:v>
              </c:pt>
              <c:pt idx="2">
                <c:v>4</c:v>
              </c:pt>
              <c:pt idx="3">
                <c:v>2.5</c:v>
              </c:pt>
              <c:pt idx="4">
                <c:v>9.1</c:v>
              </c:pt>
              <c:pt idx="5">
                <c:v>36.700000000000003</c:v>
              </c:pt>
              <c:pt idx="6">
                <c:v>19</c:v>
              </c:pt>
              <c:pt idx="7">
                <c:v>26.5</c:v>
              </c:pt>
              <c:pt idx="8">
                <c:v>0</c:v>
              </c:pt>
              <c:pt idx="9">
                <c:v>0.6</c:v>
              </c:pt>
            </c:numLit>
          </c:val>
          <c:extLst>
            <c:ext xmlns:c16="http://schemas.microsoft.com/office/drawing/2014/chart" uri="{C3380CC4-5D6E-409C-BE32-E72D297353CC}">
              <c16:uniqueId val="{00000002-2F5F-45FF-96DC-DCF32EAC4CCE}"/>
            </c:ext>
          </c:extLst>
        </c:ser>
        <c:dLbls>
          <c:showLegendKey val="0"/>
          <c:showVal val="0"/>
          <c:showCatName val="0"/>
          <c:showSerName val="0"/>
          <c:showPercent val="0"/>
          <c:showBubbleSize val="0"/>
        </c:dLbls>
        <c:gapWidth val="55"/>
        <c:axId val="1286495055"/>
        <c:axId val="1144104783"/>
      </c:barChart>
      <c:catAx>
        <c:axId val="1286495055"/>
        <c:scaling>
          <c:orientation val="minMax"/>
        </c:scaling>
        <c:delete val="0"/>
        <c:axPos val="b"/>
        <c:numFmt formatCode="General" sourceLinked="1"/>
        <c:majorTickMark val="out"/>
        <c:minorTickMark val="none"/>
        <c:tickLblPos val="nextTo"/>
        <c:txPr>
          <a:bodyPr rot="-2700000" vert="horz"/>
          <a:lstStyle/>
          <a:p>
            <a:pPr>
              <a:defRPr sz="800" b="1">
                <a:solidFill>
                  <a:srgbClr val="5A3471"/>
                </a:solidFill>
                <a:latin typeface="Calibri"/>
                <a:ea typeface="Calibri"/>
                <a:cs typeface="Calibri"/>
              </a:defRPr>
            </a:pPr>
            <a:endParaRPr lang="es-ES"/>
          </a:p>
        </c:txPr>
        <c:crossAx val="1144104783"/>
        <c:crosses val="autoZero"/>
        <c:auto val="1"/>
        <c:lblAlgn val="ctr"/>
        <c:lblOffset val="100"/>
        <c:noMultiLvlLbl val="0"/>
      </c:catAx>
      <c:valAx>
        <c:axId val="1144104783"/>
        <c:scaling>
          <c:orientation val="minMax"/>
          <c:min val="0"/>
        </c:scaling>
        <c:delete val="0"/>
        <c:axPos val="l"/>
        <c:numFmt formatCode="0&quot;%&quot;" sourceLinked="0"/>
        <c:majorTickMark val="out"/>
        <c:minorTickMark val="none"/>
        <c:tickLblPos val="nextTo"/>
        <c:txPr>
          <a:bodyPr/>
          <a:lstStyle/>
          <a:p>
            <a:pPr>
              <a:defRPr sz="800">
                <a:solidFill>
                  <a:srgbClr val="5A3471"/>
                </a:solidFill>
                <a:latin typeface="Calibri"/>
                <a:ea typeface="Calibri"/>
                <a:cs typeface="Calibri"/>
              </a:defRPr>
            </a:pPr>
            <a:endParaRPr lang="es-ES"/>
          </a:p>
        </c:txPr>
        <c:crossAx val="1286495055"/>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8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solidFill>
                  <a:srgbClr val="5A3471"/>
                </a:solidFill>
                <a:latin typeface="Calibri"/>
                <a:ea typeface="Calibri"/>
                <a:cs typeface="Calibri"/>
              </a:defRPr>
            </a:pPr>
            <a:r>
              <a:rPr lang="es-ES"/>
              <a:t>Distribución de la intensidad de la Ayuda a Domicilio (horas). GRADO III</a:t>
            </a:r>
          </a:p>
        </c:rich>
      </c:tx>
      <c:overlay val="0"/>
    </c:title>
    <c:autoTitleDeleted val="0"/>
    <c:plotArea>
      <c:layout/>
      <c:barChart>
        <c:barDir val="col"/>
        <c:grouping val="clustered"/>
        <c:varyColors val="0"/>
        <c:ser>
          <c:idx val="0"/>
          <c:order val="0"/>
          <c:tx>
            <c:v>Ayuda a Domicilio</c:v>
          </c:tx>
          <c:spPr>
            <a:solidFill>
              <a:srgbClr val="AD84C6"/>
            </a:solidFill>
            <a:ln w="9525">
              <a:solidFill>
                <a:srgbClr val="000000"/>
              </a:solidFill>
            </a:ln>
          </c:spPr>
          <c:invertIfNegative val="0"/>
          <c:cat>
            <c:strLit>
              <c:ptCount val="10"/>
              <c:pt idx="0">
                <c:v>Menos de 5</c:v>
              </c:pt>
              <c:pt idx="1">
                <c:v>De 5 a 10</c:v>
              </c:pt>
              <c:pt idx="2">
                <c:v>De 11 a 15</c:v>
              </c:pt>
              <c:pt idx="3">
                <c:v>De 16 a 20</c:v>
              </c:pt>
              <c:pt idx="4">
                <c:v>De 21 a 30</c:v>
              </c:pt>
              <c:pt idx="5">
                <c:v>De 31 a 45</c:v>
              </c:pt>
              <c:pt idx="6">
                <c:v>De 46 a 55</c:v>
              </c:pt>
              <c:pt idx="7">
                <c:v>De 56 a 65</c:v>
              </c:pt>
              <c:pt idx="8">
                <c:v>De 66 a 70</c:v>
              </c:pt>
              <c:pt idx="9">
                <c:v>71 o más</c:v>
              </c:pt>
            </c:strLit>
          </c:cat>
          <c:val>
            <c:numLit>
              <c:formatCode>General</c:formatCode>
              <c:ptCount val="10"/>
              <c:pt idx="0">
                <c:v>0.1</c:v>
              </c:pt>
              <c:pt idx="1">
                <c:v>0.5</c:v>
              </c:pt>
              <c:pt idx="2">
                <c:v>1.4</c:v>
              </c:pt>
              <c:pt idx="3">
                <c:v>2.9</c:v>
              </c:pt>
              <c:pt idx="4">
                <c:v>15.7</c:v>
              </c:pt>
              <c:pt idx="5">
                <c:v>2.7</c:v>
              </c:pt>
              <c:pt idx="6">
                <c:v>3.8</c:v>
              </c:pt>
              <c:pt idx="7">
                <c:v>7.6</c:v>
              </c:pt>
              <c:pt idx="8">
                <c:v>14.7</c:v>
              </c:pt>
              <c:pt idx="9">
                <c:v>50.6</c:v>
              </c:pt>
            </c:numLit>
          </c:val>
          <c:extLst>
            <c:ext xmlns:c16="http://schemas.microsoft.com/office/drawing/2014/chart" uri="{C3380CC4-5D6E-409C-BE32-E72D297353CC}">
              <c16:uniqueId val="{00000000-99D5-483F-8C90-1759600D9CF5}"/>
            </c:ext>
          </c:extLst>
        </c:ser>
        <c:ser>
          <c:idx val="1"/>
          <c:order val="1"/>
          <c:tx>
            <c:v>PE Vinculada al Servicio</c:v>
          </c:tx>
          <c:spPr>
            <a:solidFill>
              <a:srgbClr val="8784C6"/>
            </a:solidFill>
            <a:ln w="9525">
              <a:solidFill>
                <a:srgbClr val="000000"/>
              </a:solidFill>
            </a:ln>
          </c:spPr>
          <c:invertIfNegative val="0"/>
          <c:cat>
            <c:strLit>
              <c:ptCount val="10"/>
              <c:pt idx="0">
                <c:v>Menos de 5</c:v>
              </c:pt>
              <c:pt idx="1">
                <c:v>De 5 a 10</c:v>
              </c:pt>
              <c:pt idx="2">
                <c:v>De 11 a 15</c:v>
              </c:pt>
              <c:pt idx="3">
                <c:v>De 16 a 20</c:v>
              </c:pt>
              <c:pt idx="4">
                <c:v>De 21 a 30</c:v>
              </c:pt>
              <c:pt idx="5">
                <c:v>De 31 a 45</c:v>
              </c:pt>
              <c:pt idx="6">
                <c:v>De 46 a 55</c:v>
              </c:pt>
              <c:pt idx="7">
                <c:v>De 56 a 65</c:v>
              </c:pt>
              <c:pt idx="8">
                <c:v>De 66 a 70</c:v>
              </c:pt>
              <c:pt idx="9">
                <c:v>71 o más</c:v>
              </c:pt>
            </c:strLit>
          </c:cat>
          <c:val>
            <c:numLit>
              <c:formatCode>General</c:formatCode>
              <c:ptCount val="10"/>
              <c:pt idx="0">
                <c:v>0</c:v>
              </c:pt>
              <c:pt idx="1">
                <c:v>0</c:v>
              </c:pt>
              <c:pt idx="2">
                <c:v>0</c:v>
              </c:pt>
              <c:pt idx="3">
                <c:v>1</c:v>
              </c:pt>
              <c:pt idx="4">
                <c:v>0.6</c:v>
              </c:pt>
              <c:pt idx="5">
                <c:v>1.6</c:v>
              </c:pt>
              <c:pt idx="6">
                <c:v>1</c:v>
              </c:pt>
              <c:pt idx="7">
                <c:v>16.5</c:v>
              </c:pt>
              <c:pt idx="8">
                <c:v>24.5</c:v>
              </c:pt>
              <c:pt idx="9">
                <c:v>54.8</c:v>
              </c:pt>
            </c:numLit>
          </c:val>
          <c:extLst>
            <c:ext xmlns:c16="http://schemas.microsoft.com/office/drawing/2014/chart" uri="{C3380CC4-5D6E-409C-BE32-E72D297353CC}">
              <c16:uniqueId val="{00000001-99D5-483F-8C90-1759600D9CF5}"/>
            </c:ext>
          </c:extLst>
        </c:ser>
        <c:ser>
          <c:idx val="2"/>
          <c:order val="2"/>
          <c:tx>
            <c:v>Total de prestaciones</c:v>
          </c:tx>
          <c:spPr>
            <a:solidFill>
              <a:srgbClr val="5A3471"/>
            </a:solidFill>
            <a:ln w="9525">
              <a:solidFill>
                <a:srgbClr val="000000"/>
              </a:solidFill>
            </a:ln>
          </c:spPr>
          <c:invertIfNegative val="0"/>
          <c:cat>
            <c:strLit>
              <c:ptCount val="10"/>
              <c:pt idx="0">
                <c:v>Menos de 5</c:v>
              </c:pt>
              <c:pt idx="1">
                <c:v>De 5 a 10</c:v>
              </c:pt>
              <c:pt idx="2">
                <c:v>De 11 a 15</c:v>
              </c:pt>
              <c:pt idx="3">
                <c:v>De 16 a 20</c:v>
              </c:pt>
              <c:pt idx="4">
                <c:v>De 21 a 30</c:v>
              </c:pt>
              <c:pt idx="5">
                <c:v>De 31 a 45</c:v>
              </c:pt>
              <c:pt idx="6">
                <c:v>De 46 a 55</c:v>
              </c:pt>
              <c:pt idx="7">
                <c:v>De 56 a 65</c:v>
              </c:pt>
              <c:pt idx="8">
                <c:v>De 66 a 70</c:v>
              </c:pt>
              <c:pt idx="9">
                <c:v>71 o más</c:v>
              </c:pt>
            </c:strLit>
          </c:cat>
          <c:val>
            <c:numLit>
              <c:formatCode>General</c:formatCode>
              <c:ptCount val="10"/>
              <c:pt idx="0">
                <c:v>0.1</c:v>
              </c:pt>
              <c:pt idx="1">
                <c:v>0.4</c:v>
              </c:pt>
              <c:pt idx="2">
                <c:v>1.2</c:v>
              </c:pt>
              <c:pt idx="3">
                <c:v>2.6</c:v>
              </c:pt>
              <c:pt idx="4">
                <c:v>13.5</c:v>
              </c:pt>
              <c:pt idx="5">
                <c:v>2.5</c:v>
              </c:pt>
              <c:pt idx="6">
                <c:v>3.4</c:v>
              </c:pt>
              <c:pt idx="7">
                <c:v>8.9</c:v>
              </c:pt>
              <c:pt idx="8">
                <c:v>16.100000000000001</c:v>
              </c:pt>
              <c:pt idx="9">
                <c:v>51.3</c:v>
              </c:pt>
            </c:numLit>
          </c:val>
          <c:extLst>
            <c:ext xmlns:c16="http://schemas.microsoft.com/office/drawing/2014/chart" uri="{C3380CC4-5D6E-409C-BE32-E72D297353CC}">
              <c16:uniqueId val="{00000002-99D5-483F-8C90-1759600D9CF5}"/>
            </c:ext>
          </c:extLst>
        </c:ser>
        <c:dLbls>
          <c:showLegendKey val="0"/>
          <c:showVal val="0"/>
          <c:showCatName val="0"/>
          <c:showSerName val="0"/>
          <c:showPercent val="0"/>
          <c:showBubbleSize val="0"/>
        </c:dLbls>
        <c:gapWidth val="55"/>
        <c:axId val="1286516399"/>
        <c:axId val="1144132623"/>
      </c:barChart>
      <c:catAx>
        <c:axId val="1286516399"/>
        <c:scaling>
          <c:orientation val="minMax"/>
        </c:scaling>
        <c:delete val="0"/>
        <c:axPos val="b"/>
        <c:numFmt formatCode="General" sourceLinked="1"/>
        <c:majorTickMark val="out"/>
        <c:minorTickMark val="none"/>
        <c:tickLblPos val="nextTo"/>
        <c:txPr>
          <a:bodyPr rot="-2700000" vert="horz"/>
          <a:lstStyle/>
          <a:p>
            <a:pPr>
              <a:defRPr sz="800" b="1">
                <a:solidFill>
                  <a:srgbClr val="5A3471"/>
                </a:solidFill>
                <a:latin typeface="Calibri"/>
                <a:ea typeface="Calibri"/>
                <a:cs typeface="Calibri"/>
              </a:defRPr>
            </a:pPr>
            <a:endParaRPr lang="es-ES"/>
          </a:p>
        </c:txPr>
        <c:crossAx val="1144132623"/>
        <c:crosses val="autoZero"/>
        <c:auto val="1"/>
        <c:lblAlgn val="ctr"/>
        <c:lblOffset val="100"/>
        <c:noMultiLvlLbl val="0"/>
      </c:catAx>
      <c:valAx>
        <c:axId val="1144132623"/>
        <c:scaling>
          <c:orientation val="minMax"/>
          <c:min val="0"/>
        </c:scaling>
        <c:delete val="0"/>
        <c:axPos val="l"/>
        <c:numFmt formatCode="0&quot;%&quot;" sourceLinked="0"/>
        <c:majorTickMark val="out"/>
        <c:minorTickMark val="none"/>
        <c:tickLblPos val="nextTo"/>
        <c:txPr>
          <a:bodyPr/>
          <a:lstStyle/>
          <a:p>
            <a:pPr>
              <a:defRPr sz="800">
                <a:solidFill>
                  <a:srgbClr val="5A3471"/>
                </a:solidFill>
                <a:latin typeface="Calibri"/>
                <a:ea typeface="Calibri"/>
                <a:cs typeface="Calibri"/>
              </a:defRPr>
            </a:pPr>
            <a:endParaRPr lang="es-ES"/>
          </a:p>
        </c:txPr>
        <c:crossAx val="1286516399"/>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solidFill>
                  <a:srgbClr val="5A3471"/>
                </a:solidFill>
                <a:latin typeface="Calibri"/>
                <a:ea typeface="Calibri"/>
                <a:cs typeface="Calibri"/>
              </a:defRPr>
            </a:pPr>
            <a:r>
              <a:rPr lang="es-ES"/>
              <a:t>Distribución de la cuantía de las Prestaciones Económicas (euros). GRADO I</a:t>
            </a:r>
          </a:p>
        </c:rich>
      </c:tx>
      <c:overlay val="0"/>
    </c:title>
    <c:autoTitleDeleted val="0"/>
    <c:plotArea>
      <c:layout/>
      <c:barChart>
        <c:barDir val="col"/>
        <c:grouping val="clustered"/>
        <c:varyColors val="0"/>
        <c:ser>
          <c:idx val="0"/>
          <c:order val="0"/>
          <c:tx>
            <c:v>PE Cuidados Familiares</c:v>
          </c:tx>
          <c:spPr>
            <a:solidFill>
              <a:srgbClr val="AD84C6"/>
            </a:solidFill>
            <a:ln w="9525">
              <a:solidFill>
                <a:srgbClr val="000000"/>
              </a:solidFill>
            </a:ln>
          </c:spPr>
          <c:invertIfNegative val="0"/>
          <c:cat>
            <c:strLit>
              <c:ptCount val="9"/>
              <c:pt idx="0">
                <c:v>Menos de 25</c:v>
              </c:pt>
              <c:pt idx="1">
                <c:v>De 25 a 49</c:v>
              </c:pt>
              <c:pt idx="2">
                <c:v>De 50 a 99</c:v>
              </c:pt>
              <c:pt idx="3">
                <c:v>De 100 a 199</c:v>
              </c:pt>
              <c:pt idx="4">
                <c:v>De 200 a 299</c:v>
              </c:pt>
              <c:pt idx="5">
                <c:v>De 300 a 399</c:v>
              </c:pt>
              <c:pt idx="6">
                <c:v>De 400 a 499</c:v>
              </c:pt>
              <c:pt idx="7">
                <c:v>De 500 a 699</c:v>
              </c:pt>
              <c:pt idx="8">
                <c:v>700 o más</c:v>
              </c:pt>
            </c:strLit>
          </c:cat>
          <c:val>
            <c:numLit>
              <c:formatCode>General</c:formatCode>
              <c:ptCount val="9"/>
              <c:pt idx="0">
                <c:v>1.9</c:v>
              </c:pt>
              <c:pt idx="1">
                <c:v>0</c:v>
              </c:pt>
              <c:pt idx="2">
                <c:v>0.3</c:v>
              </c:pt>
              <c:pt idx="3">
                <c:v>91.6</c:v>
              </c:pt>
              <c:pt idx="4">
                <c:v>0.5</c:v>
              </c:pt>
              <c:pt idx="5">
                <c:v>0.3</c:v>
              </c:pt>
              <c:pt idx="6">
                <c:v>5.4</c:v>
              </c:pt>
              <c:pt idx="7">
                <c:v>0</c:v>
              </c:pt>
              <c:pt idx="8">
                <c:v>0</c:v>
              </c:pt>
            </c:numLit>
          </c:val>
          <c:extLst>
            <c:ext xmlns:c16="http://schemas.microsoft.com/office/drawing/2014/chart" uri="{C3380CC4-5D6E-409C-BE32-E72D297353CC}">
              <c16:uniqueId val="{00000000-7E44-4AD4-977E-299A15C8C4DE}"/>
            </c:ext>
          </c:extLst>
        </c:ser>
        <c:ser>
          <c:idx val="1"/>
          <c:order val="1"/>
          <c:tx>
            <c:v>PE Vinculada al Servicio</c:v>
          </c:tx>
          <c:spPr>
            <a:solidFill>
              <a:srgbClr val="8784C6"/>
            </a:solidFill>
            <a:ln w="9525">
              <a:solidFill>
                <a:srgbClr val="000000"/>
              </a:solidFill>
            </a:ln>
          </c:spPr>
          <c:invertIfNegative val="0"/>
          <c:cat>
            <c:strLit>
              <c:ptCount val="9"/>
              <c:pt idx="0">
                <c:v>Menos de 25</c:v>
              </c:pt>
              <c:pt idx="1">
                <c:v>De 25 a 49</c:v>
              </c:pt>
              <c:pt idx="2">
                <c:v>De 50 a 99</c:v>
              </c:pt>
              <c:pt idx="3">
                <c:v>De 100 a 199</c:v>
              </c:pt>
              <c:pt idx="4">
                <c:v>De 200 a 299</c:v>
              </c:pt>
              <c:pt idx="5">
                <c:v>De 300 a 399</c:v>
              </c:pt>
              <c:pt idx="6">
                <c:v>De 400 a 499</c:v>
              </c:pt>
              <c:pt idx="7">
                <c:v>De 500 a 699</c:v>
              </c:pt>
              <c:pt idx="8">
                <c:v>700 o más</c:v>
              </c:pt>
            </c:strLit>
          </c:cat>
          <c:val>
            <c:numLit>
              <c:formatCode>General</c:formatCode>
              <c:ptCount val="9"/>
              <c:pt idx="0">
                <c:v>1.3</c:v>
              </c:pt>
              <c:pt idx="1">
                <c:v>0.8</c:v>
              </c:pt>
              <c:pt idx="2">
                <c:v>1.3</c:v>
              </c:pt>
              <c:pt idx="3">
                <c:v>25.1</c:v>
              </c:pt>
              <c:pt idx="4">
                <c:v>21.8</c:v>
              </c:pt>
              <c:pt idx="5">
                <c:v>42.8</c:v>
              </c:pt>
              <c:pt idx="6">
                <c:v>5.5</c:v>
              </c:pt>
              <c:pt idx="7">
                <c:v>0.4</c:v>
              </c:pt>
              <c:pt idx="8">
                <c:v>1</c:v>
              </c:pt>
            </c:numLit>
          </c:val>
          <c:extLst>
            <c:ext xmlns:c16="http://schemas.microsoft.com/office/drawing/2014/chart" uri="{C3380CC4-5D6E-409C-BE32-E72D297353CC}">
              <c16:uniqueId val="{00000001-7E44-4AD4-977E-299A15C8C4DE}"/>
            </c:ext>
          </c:extLst>
        </c:ser>
        <c:ser>
          <c:idx val="2"/>
          <c:order val="2"/>
          <c:tx>
            <c:v>PE Asistencia Personal</c:v>
          </c:tx>
          <c:spPr>
            <a:solidFill>
              <a:srgbClr val="5A3471"/>
            </a:solidFill>
            <a:ln w="9525">
              <a:solidFill>
                <a:srgbClr val="000000"/>
              </a:solidFill>
            </a:ln>
          </c:spPr>
          <c:invertIfNegative val="0"/>
          <c:cat>
            <c:strLit>
              <c:ptCount val="9"/>
              <c:pt idx="0">
                <c:v>Menos de 25</c:v>
              </c:pt>
              <c:pt idx="1">
                <c:v>De 25 a 49</c:v>
              </c:pt>
              <c:pt idx="2">
                <c:v>De 50 a 99</c:v>
              </c:pt>
              <c:pt idx="3">
                <c:v>De 100 a 199</c:v>
              </c:pt>
              <c:pt idx="4">
                <c:v>De 200 a 299</c:v>
              </c:pt>
              <c:pt idx="5">
                <c:v>De 300 a 399</c:v>
              </c:pt>
              <c:pt idx="6">
                <c:v>De 400 a 499</c:v>
              </c:pt>
              <c:pt idx="7">
                <c:v>De 500 a 699</c:v>
              </c:pt>
              <c:pt idx="8">
                <c:v>700 o más</c:v>
              </c:pt>
            </c:strLit>
          </c:cat>
          <c:val>
            <c:numLit>
              <c:formatCode>General</c:formatCode>
              <c:ptCount val="9"/>
              <c:pt idx="0">
                <c:v>0</c:v>
              </c:pt>
              <c:pt idx="1">
                <c:v>0.1</c:v>
              </c:pt>
              <c:pt idx="2">
                <c:v>0.3</c:v>
              </c:pt>
              <c:pt idx="3">
                <c:v>14</c:v>
              </c:pt>
              <c:pt idx="4">
                <c:v>16.3</c:v>
              </c:pt>
              <c:pt idx="5">
                <c:v>59.1</c:v>
              </c:pt>
              <c:pt idx="6">
                <c:v>9.6</c:v>
              </c:pt>
              <c:pt idx="7">
                <c:v>0.3</c:v>
              </c:pt>
              <c:pt idx="8">
                <c:v>0.3</c:v>
              </c:pt>
            </c:numLit>
          </c:val>
          <c:extLst>
            <c:ext xmlns:c16="http://schemas.microsoft.com/office/drawing/2014/chart" uri="{C3380CC4-5D6E-409C-BE32-E72D297353CC}">
              <c16:uniqueId val="{00000002-7E44-4AD4-977E-299A15C8C4DE}"/>
            </c:ext>
          </c:extLst>
        </c:ser>
        <c:dLbls>
          <c:showLegendKey val="0"/>
          <c:showVal val="0"/>
          <c:showCatName val="0"/>
          <c:showSerName val="0"/>
          <c:showPercent val="0"/>
          <c:showBubbleSize val="0"/>
        </c:dLbls>
        <c:gapWidth val="55"/>
        <c:axId val="1286514079"/>
        <c:axId val="1144156623"/>
      </c:barChart>
      <c:catAx>
        <c:axId val="1286514079"/>
        <c:scaling>
          <c:orientation val="minMax"/>
        </c:scaling>
        <c:delete val="0"/>
        <c:axPos val="b"/>
        <c:numFmt formatCode="General" sourceLinked="1"/>
        <c:majorTickMark val="out"/>
        <c:minorTickMark val="none"/>
        <c:tickLblPos val="nextTo"/>
        <c:txPr>
          <a:bodyPr rot="-2700000" vert="horz"/>
          <a:lstStyle/>
          <a:p>
            <a:pPr>
              <a:defRPr sz="800" b="1">
                <a:solidFill>
                  <a:srgbClr val="5A3471"/>
                </a:solidFill>
                <a:latin typeface="Calibri"/>
                <a:ea typeface="Calibri"/>
                <a:cs typeface="Calibri"/>
              </a:defRPr>
            </a:pPr>
            <a:endParaRPr lang="es-ES"/>
          </a:p>
        </c:txPr>
        <c:crossAx val="1144156623"/>
        <c:crosses val="autoZero"/>
        <c:auto val="1"/>
        <c:lblAlgn val="ctr"/>
        <c:lblOffset val="100"/>
        <c:noMultiLvlLbl val="0"/>
      </c:catAx>
      <c:valAx>
        <c:axId val="1144156623"/>
        <c:scaling>
          <c:orientation val="minMax"/>
          <c:min val="0"/>
        </c:scaling>
        <c:delete val="0"/>
        <c:axPos val="l"/>
        <c:numFmt formatCode="0&quot;%&quot;" sourceLinked="0"/>
        <c:majorTickMark val="out"/>
        <c:minorTickMark val="none"/>
        <c:tickLblPos val="nextTo"/>
        <c:txPr>
          <a:bodyPr/>
          <a:lstStyle/>
          <a:p>
            <a:pPr>
              <a:defRPr sz="800">
                <a:solidFill>
                  <a:srgbClr val="5A3471"/>
                </a:solidFill>
                <a:latin typeface="Calibri"/>
                <a:ea typeface="Calibri"/>
                <a:cs typeface="Calibri"/>
              </a:defRPr>
            </a:pPr>
            <a:endParaRPr lang="es-ES"/>
          </a:p>
        </c:txPr>
        <c:crossAx val="1286514079"/>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solidFill>
                  <a:srgbClr val="5A3471"/>
                </a:solidFill>
                <a:latin typeface="Calibri"/>
                <a:ea typeface="Calibri"/>
                <a:cs typeface="Calibri"/>
              </a:defRPr>
            </a:pPr>
            <a:r>
              <a:rPr lang="es-ES"/>
              <a:t>Distribución de la cuantía de las Prestaciones Económicas (euros). GRADO II</a:t>
            </a:r>
          </a:p>
        </c:rich>
      </c:tx>
      <c:overlay val="0"/>
    </c:title>
    <c:autoTitleDeleted val="0"/>
    <c:plotArea>
      <c:layout/>
      <c:barChart>
        <c:barDir val="col"/>
        <c:grouping val="clustered"/>
        <c:varyColors val="0"/>
        <c:ser>
          <c:idx val="0"/>
          <c:order val="0"/>
          <c:tx>
            <c:v>PE Cuidados Familiares</c:v>
          </c:tx>
          <c:spPr>
            <a:solidFill>
              <a:srgbClr val="AD84C6"/>
            </a:solidFill>
            <a:ln w="9525">
              <a:solidFill>
                <a:srgbClr val="000000"/>
              </a:solidFill>
            </a:ln>
          </c:spPr>
          <c:invertIfNegative val="0"/>
          <c:cat>
            <c:strLit>
              <c:ptCount val="9"/>
              <c:pt idx="0">
                <c:v>Menos de 25</c:v>
              </c:pt>
              <c:pt idx="1">
                <c:v>De 25 a 49</c:v>
              </c:pt>
              <c:pt idx="2">
                <c:v>De 50 a 99</c:v>
              </c:pt>
              <c:pt idx="3">
                <c:v>De 100 a 199</c:v>
              </c:pt>
              <c:pt idx="4">
                <c:v>De 200 a 299</c:v>
              </c:pt>
              <c:pt idx="5">
                <c:v>De 300 a 399</c:v>
              </c:pt>
              <c:pt idx="6">
                <c:v>De 400 a 499</c:v>
              </c:pt>
              <c:pt idx="7">
                <c:v>De 500 a 699</c:v>
              </c:pt>
              <c:pt idx="8">
                <c:v>700 o más</c:v>
              </c:pt>
            </c:strLit>
          </c:cat>
          <c:val>
            <c:numLit>
              <c:formatCode>General</c:formatCode>
              <c:ptCount val="9"/>
              <c:pt idx="0">
                <c:v>1.9</c:v>
              </c:pt>
              <c:pt idx="1">
                <c:v>0</c:v>
              </c:pt>
              <c:pt idx="2">
                <c:v>0.1</c:v>
              </c:pt>
              <c:pt idx="3">
                <c:v>14.4</c:v>
              </c:pt>
              <c:pt idx="4">
                <c:v>22.3</c:v>
              </c:pt>
              <c:pt idx="5">
                <c:v>56.5</c:v>
              </c:pt>
              <c:pt idx="6">
                <c:v>4.5999999999999996</c:v>
              </c:pt>
              <c:pt idx="7">
                <c:v>0.1</c:v>
              </c:pt>
              <c:pt idx="8">
                <c:v>0.1</c:v>
              </c:pt>
            </c:numLit>
          </c:val>
          <c:extLst>
            <c:ext xmlns:c16="http://schemas.microsoft.com/office/drawing/2014/chart" uri="{C3380CC4-5D6E-409C-BE32-E72D297353CC}">
              <c16:uniqueId val="{00000000-15A5-4BA1-AEC5-754E93136786}"/>
            </c:ext>
          </c:extLst>
        </c:ser>
        <c:ser>
          <c:idx val="1"/>
          <c:order val="1"/>
          <c:tx>
            <c:v>PE Vinculada al Servicio</c:v>
          </c:tx>
          <c:spPr>
            <a:solidFill>
              <a:srgbClr val="8784C6"/>
            </a:solidFill>
            <a:ln w="9525">
              <a:solidFill>
                <a:srgbClr val="000000"/>
              </a:solidFill>
            </a:ln>
          </c:spPr>
          <c:invertIfNegative val="0"/>
          <c:cat>
            <c:strLit>
              <c:ptCount val="9"/>
              <c:pt idx="0">
                <c:v>Menos de 25</c:v>
              </c:pt>
              <c:pt idx="1">
                <c:v>De 25 a 49</c:v>
              </c:pt>
              <c:pt idx="2">
                <c:v>De 50 a 99</c:v>
              </c:pt>
              <c:pt idx="3">
                <c:v>De 100 a 199</c:v>
              </c:pt>
              <c:pt idx="4">
                <c:v>De 200 a 299</c:v>
              </c:pt>
              <c:pt idx="5">
                <c:v>De 300 a 399</c:v>
              </c:pt>
              <c:pt idx="6">
                <c:v>De 400 a 499</c:v>
              </c:pt>
              <c:pt idx="7">
                <c:v>De 500 a 699</c:v>
              </c:pt>
              <c:pt idx="8">
                <c:v>700 o más</c:v>
              </c:pt>
            </c:strLit>
          </c:cat>
          <c:val>
            <c:numLit>
              <c:formatCode>General</c:formatCode>
              <c:ptCount val="9"/>
              <c:pt idx="0">
                <c:v>0.8</c:v>
              </c:pt>
              <c:pt idx="1">
                <c:v>0.1</c:v>
              </c:pt>
              <c:pt idx="2">
                <c:v>0.9</c:v>
              </c:pt>
              <c:pt idx="3">
                <c:v>13.3</c:v>
              </c:pt>
              <c:pt idx="4">
                <c:v>11.2</c:v>
              </c:pt>
              <c:pt idx="5">
                <c:v>17.3</c:v>
              </c:pt>
              <c:pt idx="6">
                <c:v>24.1</c:v>
              </c:pt>
              <c:pt idx="7">
                <c:v>10.9</c:v>
              </c:pt>
              <c:pt idx="8">
                <c:v>21.4</c:v>
              </c:pt>
            </c:numLit>
          </c:val>
          <c:extLst>
            <c:ext xmlns:c16="http://schemas.microsoft.com/office/drawing/2014/chart" uri="{C3380CC4-5D6E-409C-BE32-E72D297353CC}">
              <c16:uniqueId val="{00000001-15A5-4BA1-AEC5-754E93136786}"/>
            </c:ext>
          </c:extLst>
        </c:ser>
        <c:ser>
          <c:idx val="2"/>
          <c:order val="2"/>
          <c:tx>
            <c:v>PE Asistencia Personal</c:v>
          </c:tx>
          <c:spPr>
            <a:solidFill>
              <a:srgbClr val="5A3471"/>
            </a:solidFill>
            <a:ln w="9525">
              <a:solidFill>
                <a:srgbClr val="000000"/>
              </a:solidFill>
            </a:ln>
          </c:spPr>
          <c:invertIfNegative val="0"/>
          <c:cat>
            <c:strLit>
              <c:ptCount val="9"/>
              <c:pt idx="0">
                <c:v>Menos de 25</c:v>
              </c:pt>
              <c:pt idx="1">
                <c:v>De 25 a 49</c:v>
              </c:pt>
              <c:pt idx="2">
                <c:v>De 50 a 99</c:v>
              </c:pt>
              <c:pt idx="3">
                <c:v>De 100 a 199</c:v>
              </c:pt>
              <c:pt idx="4">
                <c:v>De 200 a 299</c:v>
              </c:pt>
              <c:pt idx="5">
                <c:v>De 300 a 399</c:v>
              </c:pt>
              <c:pt idx="6">
                <c:v>De 400 a 499</c:v>
              </c:pt>
              <c:pt idx="7">
                <c:v>De 500 a 699</c:v>
              </c:pt>
              <c:pt idx="8">
                <c:v>700 o más</c:v>
              </c:pt>
            </c:strLit>
          </c:cat>
          <c:val>
            <c:numLit>
              <c:formatCode>General</c:formatCode>
              <c:ptCount val="9"/>
              <c:pt idx="0">
                <c:v>0.1</c:v>
              </c:pt>
              <c:pt idx="1">
                <c:v>0</c:v>
              </c:pt>
              <c:pt idx="2">
                <c:v>0.1</c:v>
              </c:pt>
              <c:pt idx="3">
                <c:v>5.7</c:v>
              </c:pt>
              <c:pt idx="4">
                <c:v>4.8</c:v>
              </c:pt>
              <c:pt idx="5">
                <c:v>12.5</c:v>
              </c:pt>
              <c:pt idx="6">
                <c:v>11.3</c:v>
              </c:pt>
              <c:pt idx="7">
                <c:v>39.9</c:v>
              </c:pt>
              <c:pt idx="8">
                <c:v>25.6</c:v>
              </c:pt>
            </c:numLit>
          </c:val>
          <c:extLst>
            <c:ext xmlns:c16="http://schemas.microsoft.com/office/drawing/2014/chart" uri="{C3380CC4-5D6E-409C-BE32-E72D297353CC}">
              <c16:uniqueId val="{00000002-15A5-4BA1-AEC5-754E93136786}"/>
            </c:ext>
          </c:extLst>
        </c:ser>
        <c:dLbls>
          <c:showLegendKey val="0"/>
          <c:showVal val="0"/>
          <c:showCatName val="0"/>
          <c:showSerName val="0"/>
          <c:showPercent val="0"/>
          <c:showBubbleSize val="0"/>
        </c:dLbls>
        <c:gapWidth val="55"/>
        <c:axId val="1286511295"/>
        <c:axId val="1144183983"/>
      </c:barChart>
      <c:catAx>
        <c:axId val="1286511295"/>
        <c:scaling>
          <c:orientation val="minMax"/>
        </c:scaling>
        <c:delete val="0"/>
        <c:axPos val="b"/>
        <c:numFmt formatCode="General" sourceLinked="1"/>
        <c:majorTickMark val="out"/>
        <c:minorTickMark val="none"/>
        <c:tickLblPos val="nextTo"/>
        <c:txPr>
          <a:bodyPr rot="-2700000" vert="horz"/>
          <a:lstStyle/>
          <a:p>
            <a:pPr>
              <a:defRPr sz="800" b="1">
                <a:solidFill>
                  <a:srgbClr val="5A3471"/>
                </a:solidFill>
                <a:latin typeface="Calibri"/>
                <a:ea typeface="Calibri"/>
                <a:cs typeface="Calibri"/>
              </a:defRPr>
            </a:pPr>
            <a:endParaRPr lang="es-ES"/>
          </a:p>
        </c:txPr>
        <c:crossAx val="1144183983"/>
        <c:crosses val="autoZero"/>
        <c:auto val="1"/>
        <c:lblAlgn val="ctr"/>
        <c:lblOffset val="100"/>
        <c:noMultiLvlLbl val="0"/>
      </c:catAx>
      <c:valAx>
        <c:axId val="1144183983"/>
        <c:scaling>
          <c:orientation val="minMax"/>
          <c:min val="0"/>
        </c:scaling>
        <c:delete val="0"/>
        <c:axPos val="l"/>
        <c:numFmt formatCode="0&quot;%&quot;" sourceLinked="0"/>
        <c:majorTickMark val="out"/>
        <c:minorTickMark val="none"/>
        <c:tickLblPos val="nextTo"/>
        <c:txPr>
          <a:bodyPr/>
          <a:lstStyle/>
          <a:p>
            <a:pPr>
              <a:defRPr sz="800">
                <a:solidFill>
                  <a:srgbClr val="5A3471"/>
                </a:solidFill>
                <a:latin typeface="Calibri"/>
                <a:ea typeface="Calibri"/>
                <a:cs typeface="Calibri"/>
              </a:defRPr>
            </a:pPr>
            <a:endParaRPr lang="es-ES"/>
          </a:p>
        </c:txPr>
        <c:crossAx val="1286511295"/>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8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solidFill>
                  <a:srgbClr val="5A3471"/>
                </a:solidFill>
                <a:latin typeface="Calibri"/>
                <a:ea typeface="Calibri"/>
                <a:cs typeface="Calibri"/>
              </a:defRPr>
            </a:pPr>
            <a:r>
              <a:rPr lang="es-ES"/>
              <a:t>Distribución de la cuantía de las Prestaciones Económicas (euros). GRADO III</a:t>
            </a:r>
          </a:p>
        </c:rich>
      </c:tx>
      <c:overlay val="0"/>
    </c:title>
    <c:autoTitleDeleted val="0"/>
    <c:plotArea>
      <c:layout/>
      <c:barChart>
        <c:barDir val="col"/>
        <c:grouping val="clustered"/>
        <c:varyColors val="0"/>
        <c:ser>
          <c:idx val="0"/>
          <c:order val="0"/>
          <c:tx>
            <c:v>PE Cuidados Familiares</c:v>
          </c:tx>
          <c:spPr>
            <a:solidFill>
              <a:srgbClr val="AD84C6"/>
            </a:solidFill>
            <a:ln w="9525">
              <a:solidFill>
                <a:srgbClr val="000000"/>
              </a:solidFill>
            </a:ln>
          </c:spPr>
          <c:invertIfNegative val="0"/>
          <c:cat>
            <c:strLit>
              <c:ptCount val="9"/>
              <c:pt idx="0">
                <c:v>Menos de 25</c:v>
              </c:pt>
              <c:pt idx="1">
                <c:v>De 25 a 49</c:v>
              </c:pt>
              <c:pt idx="2">
                <c:v>De 50 a 99</c:v>
              </c:pt>
              <c:pt idx="3">
                <c:v>De 100 a 199</c:v>
              </c:pt>
              <c:pt idx="4">
                <c:v>De 200 a 299</c:v>
              </c:pt>
              <c:pt idx="5">
                <c:v>De 300 a 399</c:v>
              </c:pt>
              <c:pt idx="6">
                <c:v>De 400 a 499</c:v>
              </c:pt>
              <c:pt idx="7">
                <c:v>De 500 a 699</c:v>
              </c:pt>
              <c:pt idx="8">
                <c:v>700 o más</c:v>
              </c:pt>
            </c:strLit>
          </c:cat>
          <c:val>
            <c:numLit>
              <c:formatCode>General</c:formatCode>
              <c:ptCount val="9"/>
              <c:pt idx="0">
                <c:v>2</c:v>
              </c:pt>
              <c:pt idx="1">
                <c:v>0</c:v>
              </c:pt>
              <c:pt idx="2">
                <c:v>0.1</c:v>
              </c:pt>
              <c:pt idx="3">
                <c:v>0.5</c:v>
              </c:pt>
              <c:pt idx="4">
                <c:v>18</c:v>
              </c:pt>
              <c:pt idx="5">
                <c:v>19.600000000000001</c:v>
              </c:pt>
              <c:pt idx="6">
                <c:v>55.3</c:v>
              </c:pt>
              <c:pt idx="7">
                <c:v>4.4000000000000004</c:v>
              </c:pt>
              <c:pt idx="8">
                <c:v>0.1</c:v>
              </c:pt>
            </c:numLit>
          </c:val>
          <c:extLst>
            <c:ext xmlns:c16="http://schemas.microsoft.com/office/drawing/2014/chart" uri="{C3380CC4-5D6E-409C-BE32-E72D297353CC}">
              <c16:uniqueId val="{00000000-B7F2-4706-ACC4-57EC90999DAD}"/>
            </c:ext>
          </c:extLst>
        </c:ser>
        <c:ser>
          <c:idx val="1"/>
          <c:order val="1"/>
          <c:tx>
            <c:v>PE Vinculada al Servicio</c:v>
          </c:tx>
          <c:spPr>
            <a:solidFill>
              <a:srgbClr val="8784C6"/>
            </a:solidFill>
            <a:ln w="9525">
              <a:solidFill>
                <a:srgbClr val="000000"/>
              </a:solidFill>
            </a:ln>
          </c:spPr>
          <c:invertIfNegative val="0"/>
          <c:cat>
            <c:strLit>
              <c:ptCount val="9"/>
              <c:pt idx="0">
                <c:v>Menos de 25</c:v>
              </c:pt>
              <c:pt idx="1">
                <c:v>De 25 a 49</c:v>
              </c:pt>
              <c:pt idx="2">
                <c:v>De 50 a 99</c:v>
              </c:pt>
              <c:pt idx="3">
                <c:v>De 100 a 199</c:v>
              </c:pt>
              <c:pt idx="4">
                <c:v>De 200 a 299</c:v>
              </c:pt>
              <c:pt idx="5">
                <c:v>De 300 a 399</c:v>
              </c:pt>
              <c:pt idx="6">
                <c:v>De 400 a 499</c:v>
              </c:pt>
              <c:pt idx="7">
                <c:v>De 500 a 699</c:v>
              </c:pt>
              <c:pt idx="8">
                <c:v>700 o más</c:v>
              </c:pt>
            </c:strLit>
          </c:cat>
          <c:val>
            <c:numLit>
              <c:formatCode>General</c:formatCode>
              <c:ptCount val="9"/>
              <c:pt idx="0">
                <c:v>0.9</c:v>
              </c:pt>
              <c:pt idx="1">
                <c:v>0</c:v>
              </c:pt>
              <c:pt idx="2">
                <c:v>0.7</c:v>
              </c:pt>
              <c:pt idx="3">
                <c:v>1.2</c:v>
              </c:pt>
              <c:pt idx="4">
                <c:v>18.399999999999999</c:v>
              </c:pt>
              <c:pt idx="5">
                <c:v>9.1</c:v>
              </c:pt>
              <c:pt idx="6">
                <c:v>15.5</c:v>
              </c:pt>
              <c:pt idx="7">
                <c:v>18</c:v>
              </c:pt>
              <c:pt idx="8">
                <c:v>36.200000000000003</c:v>
              </c:pt>
            </c:numLit>
          </c:val>
          <c:extLst>
            <c:ext xmlns:c16="http://schemas.microsoft.com/office/drawing/2014/chart" uri="{C3380CC4-5D6E-409C-BE32-E72D297353CC}">
              <c16:uniqueId val="{00000001-B7F2-4706-ACC4-57EC90999DAD}"/>
            </c:ext>
          </c:extLst>
        </c:ser>
        <c:ser>
          <c:idx val="2"/>
          <c:order val="2"/>
          <c:tx>
            <c:v>PE Asistencia Personal</c:v>
          </c:tx>
          <c:spPr>
            <a:solidFill>
              <a:srgbClr val="5A3471"/>
            </a:solidFill>
            <a:ln w="9525">
              <a:solidFill>
                <a:srgbClr val="000000"/>
              </a:solidFill>
            </a:ln>
          </c:spPr>
          <c:invertIfNegative val="0"/>
          <c:cat>
            <c:strLit>
              <c:ptCount val="9"/>
              <c:pt idx="0">
                <c:v>Menos de 25</c:v>
              </c:pt>
              <c:pt idx="1">
                <c:v>De 25 a 49</c:v>
              </c:pt>
              <c:pt idx="2">
                <c:v>De 50 a 99</c:v>
              </c:pt>
              <c:pt idx="3">
                <c:v>De 100 a 199</c:v>
              </c:pt>
              <c:pt idx="4">
                <c:v>De 200 a 299</c:v>
              </c:pt>
              <c:pt idx="5">
                <c:v>De 300 a 399</c:v>
              </c:pt>
              <c:pt idx="6">
                <c:v>De 400 a 499</c:v>
              </c:pt>
              <c:pt idx="7">
                <c:v>De 500 a 699</c:v>
              </c:pt>
              <c:pt idx="8">
                <c:v>700 o más</c:v>
              </c:pt>
            </c:strLit>
          </c:cat>
          <c:val>
            <c:numLit>
              <c:formatCode>General</c:formatCode>
              <c:ptCount val="9"/>
              <c:pt idx="0">
                <c:v>0.1</c:v>
              </c:pt>
              <c:pt idx="1">
                <c:v>0</c:v>
              </c:pt>
              <c:pt idx="2">
                <c:v>0</c:v>
              </c:pt>
              <c:pt idx="3">
                <c:v>0.2</c:v>
              </c:pt>
              <c:pt idx="4">
                <c:v>4.8</c:v>
              </c:pt>
              <c:pt idx="5">
                <c:v>3.5</c:v>
              </c:pt>
              <c:pt idx="6">
                <c:v>6</c:v>
              </c:pt>
              <c:pt idx="7">
                <c:v>16.3</c:v>
              </c:pt>
              <c:pt idx="8">
                <c:v>69.099999999999994</c:v>
              </c:pt>
            </c:numLit>
          </c:val>
          <c:extLst>
            <c:ext xmlns:c16="http://schemas.microsoft.com/office/drawing/2014/chart" uri="{C3380CC4-5D6E-409C-BE32-E72D297353CC}">
              <c16:uniqueId val="{00000002-B7F2-4706-ACC4-57EC90999DAD}"/>
            </c:ext>
          </c:extLst>
        </c:ser>
        <c:dLbls>
          <c:showLegendKey val="0"/>
          <c:showVal val="0"/>
          <c:showCatName val="0"/>
          <c:showSerName val="0"/>
          <c:showPercent val="0"/>
          <c:showBubbleSize val="0"/>
        </c:dLbls>
        <c:gapWidth val="55"/>
        <c:axId val="1286507119"/>
        <c:axId val="1144190223"/>
      </c:barChart>
      <c:catAx>
        <c:axId val="1286507119"/>
        <c:scaling>
          <c:orientation val="minMax"/>
        </c:scaling>
        <c:delete val="0"/>
        <c:axPos val="b"/>
        <c:numFmt formatCode="General" sourceLinked="1"/>
        <c:majorTickMark val="out"/>
        <c:minorTickMark val="none"/>
        <c:tickLblPos val="nextTo"/>
        <c:txPr>
          <a:bodyPr rot="-2700000" vert="horz"/>
          <a:lstStyle/>
          <a:p>
            <a:pPr>
              <a:defRPr sz="800" b="1">
                <a:solidFill>
                  <a:srgbClr val="5A3471"/>
                </a:solidFill>
                <a:latin typeface="Calibri"/>
                <a:ea typeface="Calibri"/>
                <a:cs typeface="Calibri"/>
              </a:defRPr>
            </a:pPr>
            <a:endParaRPr lang="es-ES"/>
          </a:p>
        </c:txPr>
        <c:crossAx val="1144190223"/>
        <c:crosses val="autoZero"/>
        <c:auto val="1"/>
        <c:lblAlgn val="ctr"/>
        <c:lblOffset val="100"/>
        <c:noMultiLvlLbl val="0"/>
      </c:catAx>
      <c:valAx>
        <c:axId val="1144190223"/>
        <c:scaling>
          <c:orientation val="minMax"/>
          <c:min val="0"/>
        </c:scaling>
        <c:delete val="0"/>
        <c:axPos val="l"/>
        <c:numFmt formatCode="0&quot;%&quot;" sourceLinked="0"/>
        <c:majorTickMark val="out"/>
        <c:minorTickMark val="none"/>
        <c:tickLblPos val="nextTo"/>
        <c:txPr>
          <a:bodyPr/>
          <a:lstStyle/>
          <a:p>
            <a:pPr>
              <a:defRPr sz="800">
                <a:solidFill>
                  <a:srgbClr val="5A3471"/>
                </a:solidFill>
                <a:latin typeface="Calibri"/>
                <a:ea typeface="Calibri"/>
                <a:cs typeface="Calibri"/>
              </a:defRPr>
            </a:pPr>
            <a:endParaRPr lang="es-ES"/>
          </a:p>
        </c:txPr>
        <c:crossAx val="1286507119"/>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Tiempo medio desde la Solicitud de dependencia hasta la Resolución de Prestación (días)</a:t>
            </a:r>
          </a:p>
        </c:rich>
      </c:tx>
      <c:overlay val="0"/>
    </c:title>
    <c:autoTitleDeleted val="0"/>
    <c:plotArea>
      <c:layout/>
      <c:barChart>
        <c:barDir val="col"/>
        <c:grouping val="clustered"/>
        <c:varyColors val="0"/>
        <c:ser>
          <c:idx val="0"/>
          <c:order val="0"/>
          <c:tx>
            <c:v>Tiempo medio</c:v>
          </c:tx>
          <c:spPr>
            <a:solidFill>
              <a:srgbClr val="DECEE8"/>
            </a:solidFill>
            <a:ln w="12700">
              <a:solidFill>
                <a:srgbClr val="000000"/>
              </a:solidFill>
            </a:ln>
          </c:spPr>
          <c:invertIfNegative val="0"/>
          <c:dPt>
            <c:idx val="6"/>
            <c:invertIfNegative val="0"/>
            <c:bubble3D val="0"/>
            <c:spPr>
              <a:solidFill>
                <a:srgbClr val="5A3471"/>
              </a:solidFill>
              <a:ln w="12700">
                <a:solidFill>
                  <a:srgbClr val="000000"/>
                </a:solidFill>
              </a:ln>
            </c:spPr>
            <c:extLst>
              <c:ext xmlns:c16="http://schemas.microsoft.com/office/drawing/2014/chart" uri="{C3380CC4-5D6E-409C-BE32-E72D297353CC}">
                <c16:uniqueId val="{00000001-B114-48BE-9BC0-65B64D5A9DBA}"/>
              </c:ext>
            </c:extLst>
          </c:dPt>
          <c:dLbls>
            <c:numFmt formatCode="#,##0" sourceLinked="0"/>
            <c:spPr>
              <a:noFill/>
              <a:ln>
                <a:noFill/>
              </a:ln>
              <a:effectLst/>
            </c:spPr>
            <c:txPr>
              <a:bodyPr wrap="square" lIns="38100" tIns="19050" rIns="38100" bIns="19050" anchor="ctr">
                <a:spAutoFit/>
              </a:bodyPr>
              <a:lstStyle/>
              <a:p>
                <a:pPr>
                  <a:defRPr sz="900" b="1">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Murcia, Región de</c:v>
              </c:pt>
              <c:pt idx="1">
                <c:v>Asturias, Principado de</c:v>
              </c:pt>
              <c:pt idx="2">
                <c:v>Andalucía</c:v>
              </c:pt>
              <c:pt idx="3">
                <c:v>Madrid, Comunidad de</c:v>
              </c:pt>
              <c:pt idx="4">
                <c:v>Galicia</c:v>
              </c:pt>
              <c:pt idx="5">
                <c:v>Comunitat Valenciana</c:v>
              </c:pt>
              <c:pt idx="6">
                <c:v>Total Nacional</c:v>
              </c:pt>
              <c:pt idx="7">
                <c:v>Extremadura</c:v>
              </c:pt>
              <c:pt idx="8">
                <c:v>Cataluña</c:v>
              </c:pt>
              <c:pt idx="9">
                <c:v>Navarra, Comunidad Foral de</c:v>
              </c:pt>
              <c:pt idx="10">
                <c:v>Canarias</c:v>
              </c:pt>
              <c:pt idx="11">
                <c:v>Balears, Illes</c:v>
              </c:pt>
              <c:pt idx="12">
                <c:v>Melilla</c:v>
              </c:pt>
              <c:pt idx="13">
                <c:v>Cantabria</c:v>
              </c:pt>
              <c:pt idx="14">
                <c:v>Castilla - La Mancha</c:v>
              </c:pt>
              <c:pt idx="15">
                <c:v>País Vasco</c:v>
              </c:pt>
              <c:pt idx="16">
                <c:v>Rioja, La</c:v>
              </c:pt>
              <c:pt idx="17">
                <c:v>Castilla y León</c:v>
              </c:pt>
              <c:pt idx="18">
                <c:v>Aragón</c:v>
              </c:pt>
              <c:pt idx="19">
                <c:v>Ceuta</c:v>
              </c:pt>
            </c:strLit>
          </c:cat>
          <c:val>
            <c:numLit>
              <c:formatCode>General</c:formatCode>
              <c:ptCount val="20"/>
              <c:pt idx="0">
                <c:v>529</c:v>
              </c:pt>
              <c:pt idx="1">
                <c:v>413</c:v>
              </c:pt>
              <c:pt idx="2">
                <c:v>402</c:v>
              </c:pt>
              <c:pt idx="3">
                <c:v>327</c:v>
              </c:pt>
              <c:pt idx="4">
                <c:v>307</c:v>
              </c:pt>
              <c:pt idx="5">
                <c:v>297</c:v>
              </c:pt>
              <c:pt idx="6">
                <c:v>293</c:v>
              </c:pt>
              <c:pt idx="7">
                <c:v>277</c:v>
              </c:pt>
              <c:pt idx="8">
                <c:v>261</c:v>
              </c:pt>
              <c:pt idx="9">
                <c:v>228</c:v>
              </c:pt>
              <c:pt idx="10">
                <c:v>214</c:v>
              </c:pt>
              <c:pt idx="11">
                <c:v>188</c:v>
              </c:pt>
              <c:pt idx="12">
                <c:v>178</c:v>
              </c:pt>
              <c:pt idx="13">
                <c:v>169</c:v>
              </c:pt>
              <c:pt idx="14">
                <c:v>166</c:v>
              </c:pt>
              <c:pt idx="15">
                <c:v>130</c:v>
              </c:pt>
              <c:pt idx="16">
                <c:v>130</c:v>
              </c:pt>
              <c:pt idx="17">
                <c:v>120</c:v>
              </c:pt>
              <c:pt idx="18">
                <c:v>109</c:v>
              </c:pt>
              <c:pt idx="19">
                <c:v>75</c:v>
              </c:pt>
            </c:numLit>
          </c:val>
          <c:extLst>
            <c:ext xmlns:c16="http://schemas.microsoft.com/office/drawing/2014/chart" uri="{C3380CC4-5D6E-409C-BE32-E72D297353CC}">
              <c16:uniqueId val="{00000000-B114-48BE-9BC0-65B64D5A9DBA}"/>
            </c:ext>
          </c:extLst>
        </c:ser>
        <c:dLbls>
          <c:showLegendKey val="0"/>
          <c:showVal val="0"/>
          <c:showCatName val="0"/>
          <c:showSerName val="0"/>
          <c:showPercent val="0"/>
          <c:showBubbleSize val="0"/>
        </c:dLbls>
        <c:gapWidth val="40"/>
        <c:axId val="1286505727"/>
        <c:axId val="1144202703"/>
      </c:barChart>
      <c:catAx>
        <c:axId val="1286505727"/>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1144202703"/>
        <c:crosses val="autoZero"/>
        <c:auto val="1"/>
        <c:lblAlgn val="ctr"/>
        <c:lblOffset val="100"/>
        <c:noMultiLvlLbl val="0"/>
      </c:catAx>
      <c:valAx>
        <c:axId val="1144202703"/>
        <c:scaling>
          <c:orientation val="minMax"/>
          <c:min val="0"/>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1286505727"/>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percentStacked"/>
        <c:varyColors val="0"/>
        <c:ser>
          <c:idx val="0"/>
          <c:order val="0"/>
          <c:tx>
            <c:v>Personas beneficiarias con derecho a prestación con resolución de PIA</c:v>
          </c:tx>
          <c:spPr>
            <a:solidFill>
              <a:srgbClr val="AD84C6"/>
            </a:solidFill>
            <a:ln w="9525">
              <a:solidFill>
                <a:srgbClr val="000000"/>
              </a:solidFill>
            </a:ln>
          </c:spPr>
          <c:invertIfNegative val="0"/>
          <c:dPt>
            <c:idx val="11"/>
            <c:invertIfNegative val="0"/>
            <c:bubble3D val="0"/>
            <c:spPr>
              <a:solidFill>
                <a:srgbClr val="5A3471"/>
              </a:solidFill>
              <a:ln w="9525">
                <a:solidFill>
                  <a:srgbClr val="000000"/>
                </a:solidFill>
              </a:ln>
            </c:spPr>
            <c:extLst>
              <c:ext xmlns:c16="http://schemas.microsoft.com/office/drawing/2014/chart" uri="{C3380CC4-5D6E-409C-BE32-E72D297353CC}">
                <c16:uniqueId val="{0000000C-E7AD-4BFA-973E-244A20E8DCA8}"/>
              </c:ext>
            </c:extLst>
          </c:dPt>
          <c:dLbls>
            <c:dLbl>
              <c:idx val="0"/>
              <c:tx>
                <c:rich>
                  <a:bodyPr/>
                  <a:lstStyle/>
                  <a:p>
                    <a:r>
                      <a:rPr lang="es-ES"/>
                      <a:t>52.232
99,88%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E7AD-4BFA-973E-244A20E8DCA8}"/>
                </c:ext>
              </c:extLst>
            </c:dLbl>
            <c:dLbl>
              <c:idx val="1"/>
              <c:tx>
                <c:rich>
                  <a:bodyPr/>
                  <a:lstStyle/>
                  <a:p>
                    <a:r>
                      <a:rPr lang="es-ES"/>
                      <a:t>129.593
99,87%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E7AD-4BFA-973E-244A20E8DCA8}"/>
                </c:ext>
              </c:extLst>
            </c:dLbl>
            <c:dLbl>
              <c:idx val="2"/>
              <c:tx>
                <c:rich>
                  <a:bodyPr/>
                  <a:lstStyle/>
                  <a:p>
                    <a:r>
                      <a:rPr lang="es-ES"/>
                      <a:t>79.828
99,62%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E7AD-4BFA-973E-244A20E8DCA8}"/>
                </c:ext>
              </c:extLst>
            </c:dLbl>
            <c:dLbl>
              <c:idx val="3"/>
              <c:tx>
                <c:rich>
                  <a:bodyPr/>
                  <a:lstStyle/>
                  <a:p>
                    <a:r>
                      <a:rPr lang="es-ES"/>
                      <a:t>99.224
99,50%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E7AD-4BFA-973E-244A20E8DCA8}"/>
                </c:ext>
              </c:extLst>
            </c:dLbl>
            <c:dLbl>
              <c:idx val="4"/>
              <c:tx>
                <c:rich>
                  <a:bodyPr/>
                  <a:lstStyle/>
                  <a:p>
                    <a:r>
                      <a:rPr lang="es-ES"/>
                      <a:t>37.440
98,71%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E7AD-4BFA-973E-244A20E8DCA8}"/>
                </c:ext>
              </c:extLst>
            </c:dLbl>
            <c:dLbl>
              <c:idx val="5"/>
              <c:tx>
                <c:rich>
                  <a:bodyPr/>
                  <a:lstStyle/>
                  <a:p>
                    <a:r>
                      <a:rPr lang="es-ES"/>
                      <a:t>17.304
97,51%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E7AD-4BFA-973E-244A20E8DCA8}"/>
                </c:ext>
              </c:extLst>
            </c:dLbl>
            <c:dLbl>
              <c:idx val="6"/>
              <c:tx>
                <c:rich>
                  <a:bodyPr/>
                  <a:lstStyle/>
                  <a:p>
                    <a:r>
                      <a:rPr lang="es-ES"/>
                      <a:t>362.480
97,09%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E7AD-4BFA-973E-244A20E8DCA8}"/>
                </c:ext>
              </c:extLst>
            </c:dLbl>
            <c:dLbl>
              <c:idx val="7"/>
              <c:tx>
                <c:rich>
                  <a:bodyPr/>
                  <a:lstStyle/>
                  <a:p>
                    <a:r>
                      <a:rPr lang="es-ES"/>
                      <a:t>20.358
96,82%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E7AD-4BFA-973E-244A20E8DCA8}"/>
                </c:ext>
              </c:extLst>
            </c:dLbl>
            <c:dLbl>
              <c:idx val="8"/>
              <c:tx>
                <c:rich>
                  <a:bodyPr/>
                  <a:lstStyle/>
                  <a:p>
                    <a:r>
                      <a:rPr lang="es-ES"/>
                      <a:t>83.038
96,21%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E7AD-4BFA-973E-244A20E8DCA8}"/>
                </c:ext>
              </c:extLst>
            </c:dLbl>
            <c:dLbl>
              <c:idx val="9"/>
              <c:tx>
                <c:rich>
                  <a:bodyPr/>
                  <a:lstStyle/>
                  <a:p>
                    <a:r>
                      <a:rPr lang="es-ES"/>
                      <a:t>1.667
95,64%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E7AD-4BFA-973E-244A20E8DCA8}"/>
                </c:ext>
              </c:extLst>
            </c:dLbl>
            <c:dLbl>
              <c:idx val="10"/>
              <c:tx>
                <c:rich>
                  <a:bodyPr/>
                  <a:lstStyle/>
                  <a:p>
                    <a:r>
                      <a:rPr lang="es-ES"/>
                      <a:t>229.163
94,52%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E7AD-4BFA-973E-244A20E8DCA8}"/>
                </c:ext>
              </c:extLst>
            </c:dLbl>
            <c:dLbl>
              <c:idx val="11"/>
              <c:tx>
                <c:rich>
                  <a:bodyPr rot="-5400000" vert="horz" wrap="square" lIns="38100" tIns="19050" rIns="38100" bIns="19050" anchor="ctr">
                    <a:spAutoFit/>
                  </a:bodyPr>
                  <a:lstStyle/>
                  <a:p>
                    <a:pPr>
                      <a:defRPr sz="900" b="1">
                        <a:solidFill>
                          <a:srgbClr val="FFFFFF"/>
                        </a:solidFill>
                        <a:latin typeface="Calibri"/>
                        <a:ea typeface="Calibri"/>
                        <a:cs typeface="Calibri"/>
                      </a:defRPr>
                    </a:pPr>
                    <a:r>
                      <a:rPr lang="es-ES"/>
                      <a:t>1.782.644
93,84%</a:t>
                    </a:r>
                  </a:p>
                </c:rich>
              </c:tx>
              <c:spPr>
                <a:noFill/>
                <a:ln>
                  <a:noFill/>
                </a:ln>
                <a:effectLst/>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E7AD-4BFA-973E-244A20E8DCA8}"/>
                </c:ext>
              </c:extLst>
            </c:dLbl>
            <c:dLbl>
              <c:idx val="12"/>
              <c:tx>
                <c:rich>
                  <a:bodyPr/>
                  <a:lstStyle/>
                  <a:p>
                    <a:r>
                      <a:rPr lang="es-ES"/>
                      <a:t>185.965
93,74%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E7AD-4BFA-973E-244A20E8DCA8}"/>
                </c:ext>
              </c:extLst>
            </c:dLbl>
            <c:dLbl>
              <c:idx val="13"/>
              <c:tx>
                <c:rich>
                  <a:bodyPr/>
                  <a:lstStyle/>
                  <a:p>
                    <a:r>
                      <a:rPr lang="es-ES"/>
                      <a:t>2.460
93,04%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E7AD-4BFA-973E-244A20E8DCA8}"/>
                </c:ext>
              </c:extLst>
            </c:dLbl>
            <c:dLbl>
              <c:idx val="14"/>
              <c:tx>
                <c:rich>
                  <a:bodyPr/>
                  <a:lstStyle/>
                  <a:p>
                    <a:r>
                      <a:rPr lang="es-ES"/>
                      <a:t>9.735
90,96%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E7AD-4BFA-973E-244A20E8DCA8}"/>
                </c:ext>
              </c:extLst>
            </c:dLbl>
            <c:dLbl>
              <c:idx val="15"/>
              <c:tx>
                <c:rich>
                  <a:bodyPr/>
                  <a:lstStyle/>
                  <a:p>
                    <a:r>
                      <a:rPr lang="es-ES"/>
                      <a:t>35.710
89,47%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E7AD-4BFA-973E-244A20E8DCA8}"/>
                </c:ext>
              </c:extLst>
            </c:dLbl>
            <c:dLbl>
              <c:idx val="16"/>
              <c:tx>
                <c:rich>
                  <a:bodyPr/>
                  <a:lstStyle/>
                  <a:p>
                    <a:r>
                      <a:rPr lang="es-ES"/>
                      <a:t>38.054
89,23%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E7AD-4BFA-973E-244A20E8DCA8}"/>
                </c:ext>
              </c:extLst>
            </c:dLbl>
            <c:dLbl>
              <c:idx val="17"/>
              <c:tx>
                <c:rich>
                  <a:bodyPr/>
                  <a:lstStyle/>
                  <a:p>
                    <a:r>
                      <a:rPr lang="es-ES"/>
                      <a:t>52.764
87,70%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E7AD-4BFA-973E-244A20E8DCA8}"/>
                </c:ext>
              </c:extLst>
            </c:dLbl>
            <c:dLbl>
              <c:idx val="18"/>
              <c:tx>
                <c:rich>
                  <a:bodyPr/>
                  <a:lstStyle/>
                  <a:p>
                    <a:r>
                      <a:rPr lang="es-ES"/>
                      <a:t>270.372
85,90%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E7AD-4BFA-973E-244A20E8DCA8}"/>
                </c:ext>
              </c:extLst>
            </c:dLbl>
            <c:dLbl>
              <c:idx val="19"/>
              <c:tx>
                <c:rich>
                  <a:bodyPr/>
                  <a:lstStyle/>
                  <a:p>
                    <a:r>
                      <a:rPr lang="es-ES"/>
                      <a:t>75.257
85,49%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E7AD-4BFA-973E-244A20E8DCA8}"/>
                </c:ext>
              </c:extLst>
            </c:dLbl>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Aragón</c:v>
              </c:pt>
              <c:pt idx="1">
                <c:v>Castilla y León</c:v>
              </c:pt>
              <c:pt idx="2">
                <c:v>Canarias</c:v>
              </c:pt>
              <c:pt idx="3">
                <c:v>Galicia</c:v>
              </c:pt>
              <c:pt idx="4">
                <c:v>Asturias, Principado de</c:v>
              </c:pt>
              <c:pt idx="5">
                <c:v>Navarra, Comunidad Foral de</c:v>
              </c:pt>
              <c:pt idx="6">
                <c:v>Andalucía</c:v>
              </c:pt>
              <c:pt idx="7">
                <c:v>Cantabria</c:v>
              </c:pt>
              <c:pt idx="8">
                <c:v>Castilla - La Mancha</c:v>
              </c:pt>
              <c:pt idx="9">
                <c:v>Ceuta</c:v>
              </c:pt>
              <c:pt idx="10">
                <c:v>Madrid, Comunidad de</c:v>
              </c:pt>
              <c:pt idx="11">
                <c:v>Total Nacional</c:v>
              </c:pt>
              <c:pt idx="12">
                <c:v>Comunitat Valenciana</c:v>
              </c:pt>
              <c:pt idx="13">
                <c:v>Melilla</c:v>
              </c:pt>
              <c:pt idx="14">
                <c:v>Rioja, La</c:v>
              </c:pt>
              <c:pt idx="15">
                <c:v>Balears, Illes</c:v>
              </c:pt>
              <c:pt idx="16">
                <c:v>Extremadura</c:v>
              </c:pt>
              <c:pt idx="17">
                <c:v>Murcia, Región de</c:v>
              </c:pt>
              <c:pt idx="18">
                <c:v>Cataluña</c:v>
              </c:pt>
              <c:pt idx="19">
                <c:v>País Vasco</c:v>
              </c:pt>
            </c:strLit>
          </c:cat>
          <c:val>
            <c:numLit>
              <c:formatCode>General</c:formatCode>
              <c:ptCount val="20"/>
              <c:pt idx="0">
                <c:v>52232</c:v>
              </c:pt>
              <c:pt idx="1">
                <c:v>129593</c:v>
              </c:pt>
              <c:pt idx="2">
                <c:v>79828</c:v>
              </c:pt>
              <c:pt idx="3">
                <c:v>99224</c:v>
              </c:pt>
              <c:pt idx="4">
                <c:v>37440</c:v>
              </c:pt>
              <c:pt idx="5">
                <c:v>17304</c:v>
              </c:pt>
              <c:pt idx="6">
                <c:v>362480</c:v>
              </c:pt>
              <c:pt idx="7">
                <c:v>20358</c:v>
              </c:pt>
              <c:pt idx="8">
                <c:v>83038</c:v>
              </c:pt>
              <c:pt idx="9">
                <c:v>1667</c:v>
              </c:pt>
              <c:pt idx="10">
                <c:v>229163</c:v>
              </c:pt>
              <c:pt idx="11">
                <c:v>1782644</c:v>
              </c:pt>
              <c:pt idx="12">
                <c:v>185965</c:v>
              </c:pt>
              <c:pt idx="13">
                <c:v>2460</c:v>
              </c:pt>
              <c:pt idx="14">
                <c:v>9735</c:v>
              </c:pt>
              <c:pt idx="15">
                <c:v>35710</c:v>
              </c:pt>
              <c:pt idx="16">
                <c:v>38054</c:v>
              </c:pt>
              <c:pt idx="17">
                <c:v>52764</c:v>
              </c:pt>
              <c:pt idx="18">
                <c:v>270372</c:v>
              </c:pt>
              <c:pt idx="19">
                <c:v>75257</c:v>
              </c:pt>
            </c:numLit>
          </c:val>
          <c:extLst>
            <c:ext xmlns:c16="http://schemas.microsoft.com/office/drawing/2014/chart" uri="{C3380CC4-5D6E-409C-BE32-E72D297353CC}">
              <c16:uniqueId val="{00000000-E7AD-4BFA-973E-244A20E8DCA8}"/>
            </c:ext>
          </c:extLst>
        </c:ser>
        <c:ser>
          <c:idx val="1"/>
          <c:order val="1"/>
          <c:tx>
            <c:v>Personas beneficiarias con derecho a prestación pendientes de resolución de PIA</c:v>
          </c:tx>
          <c:spPr>
            <a:solidFill>
              <a:srgbClr val="8784C6"/>
            </a:solidFill>
            <a:ln w="9525">
              <a:solidFill>
                <a:srgbClr val="000000"/>
              </a:solidFill>
            </a:ln>
          </c:spPr>
          <c:invertIfNegative val="0"/>
          <c:dPt>
            <c:idx val="11"/>
            <c:invertIfNegative val="0"/>
            <c:bubble3D val="0"/>
            <c:spPr>
              <a:solidFill>
                <a:srgbClr val="373472"/>
              </a:solidFill>
              <a:ln w="9525">
                <a:solidFill>
                  <a:srgbClr val="000000"/>
                </a:solidFill>
              </a:ln>
            </c:spPr>
            <c:extLst>
              <c:ext xmlns:c16="http://schemas.microsoft.com/office/drawing/2014/chart" uri="{C3380CC4-5D6E-409C-BE32-E72D297353CC}">
                <c16:uniqueId val="{00000021-E7AD-4BFA-973E-244A20E8DCA8}"/>
              </c:ext>
            </c:extLst>
          </c:dPt>
          <c:dLbls>
            <c:dLbl>
              <c:idx val="0"/>
              <c:tx>
                <c:rich>
                  <a:bodyPr/>
                  <a:lstStyle/>
                  <a:p>
                    <a:r>
                      <a:rPr lang="es-ES"/>
                      <a:t>63
0,12%</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E7AD-4BFA-973E-244A20E8DCA8}"/>
                </c:ext>
              </c:extLst>
            </c:dLbl>
            <c:dLbl>
              <c:idx val="1"/>
              <c:tx>
                <c:rich>
                  <a:bodyPr/>
                  <a:lstStyle/>
                  <a:p>
                    <a:r>
                      <a:rPr lang="es-ES"/>
                      <a:t>175
0,13%</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E7AD-4BFA-973E-244A20E8DCA8}"/>
                </c:ext>
              </c:extLst>
            </c:dLbl>
            <c:dLbl>
              <c:idx val="2"/>
              <c:tx>
                <c:rich>
                  <a:bodyPr/>
                  <a:lstStyle/>
                  <a:p>
                    <a:r>
                      <a:rPr lang="es-ES"/>
                      <a:t>304
0,38%</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E7AD-4BFA-973E-244A20E8DCA8}"/>
                </c:ext>
              </c:extLst>
            </c:dLbl>
            <c:dLbl>
              <c:idx val="3"/>
              <c:tx>
                <c:rich>
                  <a:bodyPr/>
                  <a:lstStyle/>
                  <a:p>
                    <a:r>
                      <a:rPr lang="es-ES"/>
                      <a:t>495
0,50%</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E7AD-4BFA-973E-244A20E8DCA8}"/>
                </c:ext>
              </c:extLst>
            </c:dLbl>
            <c:dLbl>
              <c:idx val="4"/>
              <c:tx>
                <c:rich>
                  <a:bodyPr/>
                  <a:lstStyle/>
                  <a:p>
                    <a:r>
                      <a:rPr lang="es-ES"/>
                      <a:t>489
1,29%</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E7AD-4BFA-973E-244A20E8DCA8}"/>
                </c:ext>
              </c:extLst>
            </c:dLbl>
            <c:dLbl>
              <c:idx val="5"/>
              <c:tx>
                <c:rich>
                  <a:bodyPr/>
                  <a:lstStyle/>
                  <a:p>
                    <a:r>
                      <a:rPr lang="es-ES"/>
                      <a:t>442
2,49%</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E7AD-4BFA-973E-244A20E8DCA8}"/>
                </c:ext>
              </c:extLst>
            </c:dLbl>
            <c:dLbl>
              <c:idx val="6"/>
              <c:tx>
                <c:rich>
                  <a:bodyPr/>
                  <a:lstStyle/>
                  <a:p>
                    <a:r>
                      <a:rPr lang="es-ES"/>
                      <a:t>10.853
2,91%</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E7AD-4BFA-973E-244A20E8DCA8}"/>
                </c:ext>
              </c:extLst>
            </c:dLbl>
            <c:dLbl>
              <c:idx val="7"/>
              <c:tx>
                <c:rich>
                  <a:bodyPr/>
                  <a:lstStyle/>
                  <a:p>
                    <a:r>
                      <a:rPr lang="es-ES"/>
                      <a:t>668
3,18%</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E7AD-4BFA-973E-244A20E8DCA8}"/>
                </c:ext>
              </c:extLst>
            </c:dLbl>
            <c:dLbl>
              <c:idx val="8"/>
              <c:tx>
                <c:rich>
                  <a:bodyPr/>
                  <a:lstStyle/>
                  <a:p>
                    <a:r>
                      <a:rPr lang="es-ES"/>
                      <a:t>3.274
3,79%</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E7AD-4BFA-973E-244A20E8DCA8}"/>
                </c:ext>
              </c:extLst>
            </c:dLbl>
            <c:dLbl>
              <c:idx val="9"/>
              <c:tx>
                <c:rich>
                  <a:bodyPr/>
                  <a:lstStyle/>
                  <a:p>
                    <a:r>
                      <a:rPr lang="es-ES"/>
                      <a:t>76
4,36%</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E7AD-4BFA-973E-244A20E8DCA8}"/>
                </c:ext>
              </c:extLst>
            </c:dLbl>
            <c:dLbl>
              <c:idx val="10"/>
              <c:tx>
                <c:rich>
                  <a:bodyPr/>
                  <a:lstStyle/>
                  <a:p>
                    <a:r>
                      <a:rPr lang="es-ES"/>
                      <a:t>13.281
5,48%</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E7AD-4BFA-973E-244A20E8DCA8}"/>
                </c:ext>
              </c:extLst>
            </c:dLbl>
            <c:dLbl>
              <c:idx val="11"/>
              <c:tx>
                <c:rich>
                  <a:bodyPr rot="-5400000" vert="horz" wrap="square" lIns="38100" tIns="19050" rIns="38100" bIns="19050" anchor="ctr">
                    <a:spAutoFit/>
                  </a:bodyPr>
                  <a:lstStyle/>
                  <a:p>
                    <a:pPr>
                      <a:defRPr sz="900" b="1">
                        <a:solidFill>
                          <a:srgbClr val="FFFFFF"/>
                        </a:solidFill>
                        <a:latin typeface="Calibri"/>
                        <a:ea typeface="Calibri"/>
                        <a:cs typeface="Calibri"/>
                      </a:defRPr>
                    </a:pPr>
                    <a:r>
                      <a:rPr lang="es-ES"/>
                      <a:t>117.017
6,16%</a:t>
                    </a:r>
                  </a:p>
                </c:rich>
              </c:tx>
              <c:spPr>
                <a:noFill/>
                <a:ln>
                  <a:noFill/>
                </a:ln>
                <a:effectLst/>
              </c:spPr>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E7AD-4BFA-973E-244A20E8DCA8}"/>
                </c:ext>
              </c:extLst>
            </c:dLbl>
            <c:dLbl>
              <c:idx val="12"/>
              <c:tx>
                <c:rich>
                  <a:bodyPr/>
                  <a:lstStyle/>
                  <a:p>
                    <a:r>
                      <a:rPr lang="es-ES"/>
                      <a:t>12.412
6,26%</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E7AD-4BFA-973E-244A20E8DCA8}"/>
                </c:ext>
              </c:extLst>
            </c:dLbl>
            <c:dLbl>
              <c:idx val="13"/>
              <c:tx>
                <c:rich>
                  <a:bodyPr/>
                  <a:lstStyle/>
                  <a:p>
                    <a:r>
                      <a:rPr lang="es-ES"/>
                      <a:t>184
6,96%</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E7AD-4BFA-973E-244A20E8DCA8}"/>
                </c:ext>
              </c:extLst>
            </c:dLbl>
            <c:dLbl>
              <c:idx val="14"/>
              <c:tx>
                <c:rich>
                  <a:bodyPr/>
                  <a:lstStyle/>
                  <a:p>
                    <a:r>
                      <a:rPr lang="es-ES"/>
                      <a:t>967
9,04%</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E7AD-4BFA-973E-244A20E8DCA8}"/>
                </c:ext>
              </c:extLst>
            </c:dLbl>
            <c:dLbl>
              <c:idx val="15"/>
              <c:tx>
                <c:rich>
                  <a:bodyPr/>
                  <a:lstStyle/>
                  <a:p>
                    <a:r>
                      <a:rPr lang="es-ES"/>
                      <a:t>4.202
10,53%</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E7AD-4BFA-973E-244A20E8DCA8}"/>
                </c:ext>
              </c:extLst>
            </c:dLbl>
            <c:dLbl>
              <c:idx val="16"/>
              <c:tx>
                <c:rich>
                  <a:bodyPr/>
                  <a:lstStyle/>
                  <a:p>
                    <a:r>
                      <a:rPr lang="es-ES"/>
                      <a:t>4.591
10,77%</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E7AD-4BFA-973E-244A20E8DCA8}"/>
                </c:ext>
              </c:extLst>
            </c:dLbl>
            <c:dLbl>
              <c:idx val="17"/>
              <c:tx>
                <c:rich>
                  <a:bodyPr/>
                  <a:lstStyle/>
                  <a:p>
                    <a:r>
                      <a:rPr lang="es-ES"/>
                      <a:t>7.402
12,30%</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E7AD-4BFA-973E-244A20E8DCA8}"/>
                </c:ext>
              </c:extLst>
            </c:dLbl>
            <c:dLbl>
              <c:idx val="18"/>
              <c:tx>
                <c:rich>
                  <a:bodyPr/>
                  <a:lstStyle/>
                  <a:p>
                    <a:r>
                      <a:rPr lang="es-ES"/>
                      <a:t>44.367
14,10%</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8-E7AD-4BFA-973E-244A20E8DCA8}"/>
                </c:ext>
              </c:extLst>
            </c:dLbl>
            <c:dLbl>
              <c:idx val="19"/>
              <c:tx>
                <c:rich>
                  <a:bodyPr/>
                  <a:lstStyle/>
                  <a:p>
                    <a:r>
                      <a:rPr lang="es-ES"/>
                      <a:t>12.772
14,51%</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E7AD-4BFA-973E-244A20E8DCA8}"/>
                </c:ext>
              </c:extLst>
            </c:dLbl>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Aragón</c:v>
              </c:pt>
              <c:pt idx="1">
                <c:v>Castilla y León</c:v>
              </c:pt>
              <c:pt idx="2">
                <c:v>Canarias</c:v>
              </c:pt>
              <c:pt idx="3">
                <c:v>Galicia</c:v>
              </c:pt>
              <c:pt idx="4">
                <c:v>Asturias, Principado de</c:v>
              </c:pt>
              <c:pt idx="5">
                <c:v>Navarra, Comunidad Foral de</c:v>
              </c:pt>
              <c:pt idx="6">
                <c:v>Andalucía</c:v>
              </c:pt>
              <c:pt idx="7">
                <c:v>Cantabria</c:v>
              </c:pt>
              <c:pt idx="8">
                <c:v>Castilla - La Mancha</c:v>
              </c:pt>
              <c:pt idx="9">
                <c:v>Ceuta</c:v>
              </c:pt>
              <c:pt idx="10">
                <c:v>Madrid, Comunidad de</c:v>
              </c:pt>
              <c:pt idx="11">
                <c:v>Total Nacional</c:v>
              </c:pt>
              <c:pt idx="12">
                <c:v>Comunitat Valenciana</c:v>
              </c:pt>
              <c:pt idx="13">
                <c:v>Melilla</c:v>
              </c:pt>
              <c:pt idx="14">
                <c:v>Rioja, La</c:v>
              </c:pt>
              <c:pt idx="15">
                <c:v>Balears, Illes</c:v>
              </c:pt>
              <c:pt idx="16">
                <c:v>Extremadura</c:v>
              </c:pt>
              <c:pt idx="17">
                <c:v>Murcia, Región de</c:v>
              </c:pt>
              <c:pt idx="18">
                <c:v>Cataluña</c:v>
              </c:pt>
              <c:pt idx="19">
                <c:v>País Vasco</c:v>
              </c:pt>
            </c:strLit>
          </c:cat>
          <c:val>
            <c:numLit>
              <c:formatCode>General</c:formatCode>
              <c:ptCount val="20"/>
              <c:pt idx="0">
                <c:v>63</c:v>
              </c:pt>
              <c:pt idx="1">
                <c:v>175</c:v>
              </c:pt>
              <c:pt idx="2">
                <c:v>304</c:v>
              </c:pt>
              <c:pt idx="3">
                <c:v>495</c:v>
              </c:pt>
              <c:pt idx="4">
                <c:v>489</c:v>
              </c:pt>
              <c:pt idx="5">
                <c:v>442</c:v>
              </c:pt>
              <c:pt idx="6">
                <c:v>10853</c:v>
              </c:pt>
              <c:pt idx="7">
                <c:v>668</c:v>
              </c:pt>
              <c:pt idx="8">
                <c:v>3274</c:v>
              </c:pt>
              <c:pt idx="9">
                <c:v>76</c:v>
              </c:pt>
              <c:pt idx="10">
                <c:v>13281</c:v>
              </c:pt>
              <c:pt idx="11">
                <c:v>117017</c:v>
              </c:pt>
              <c:pt idx="12">
                <c:v>12412</c:v>
              </c:pt>
              <c:pt idx="13">
                <c:v>184</c:v>
              </c:pt>
              <c:pt idx="14">
                <c:v>967</c:v>
              </c:pt>
              <c:pt idx="15">
                <c:v>4202</c:v>
              </c:pt>
              <c:pt idx="16">
                <c:v>4591</c:v>
              </c:pt>
              <c:pt idx="17">
                <c:v>7402</c:v>
              </c:pt>
              <c:pt idx="18">
                <c:v>44367</c:v>
              </c:pt>
              <c:pt idx="19">
                <c:v>12772</c:v>
              </c:pt>
            </c:numLit>
          </c:val>
          <c:extLst>
            <c:ext xmlns:c16="http://schemas.microsoft.com/office/drawing/2014/chart" uri="{C3380CC4-5D6E-409C-BE32-E72D297353CC}">
              <c16:uniqueId val="{00000015-E7AD-4BFA-973E-244A20E8DCA8}"/>
            </c:ext>
          </c:extLst>
        </c:ser>
        <c:dLbls>
          <c:showLegendKey val="0"/>
          <c:showVal val="0"/>
          <c:showCatName val="0"/>
          <c:showSerName val="0"/>
          <c:showPercent val="0"/>
          <c:showBubbleSize val="0"/>
        </c:dLbls>
        <c:gapWidth val="40"/>
        <c:overlap val="100"/>
        <c:axId val="1286512687"/>
        <c:axId val="1144219023"/>
      </c:barChart>
      <c:catAx>
        <c:axId val="1286512687"/>
        <c:scaling>
          <c:orientation val="minMax"/>
        </c:scaling>
        <c:delete val="0"/>
        <c:axPos val="b"/>
        <c:numFmt formatCode="General" sourceLinked="1"/>
        <c:majorTickMark val="out"/>
        <c:minorTickMark val="none"/>
        <c:tickLblPos val="nextTo"/>
        <c:txPr>
          <a:bodyPr rot="-2700000" vert="horz"/>
          <a:lstStyle/>
          <a:p>
            <a:pPr>
              <a:defRPr sz="900" b="1">
                <a:solidFill>
                  <a:srgbClr val="000000"/>
                </a:solidFill>
                <a:latin typeface="Calibri"/>
                <a:ea typeface="Calibri"/>
                <a:cs typeface="Calibri"/>
              </a:defRPr>
            </a:pPr>
            <a:endParaRPr lang="es-ES"/>
          </a:p>
        </c:txPr>
        <c:crossAx val="1144219023"/>
        <c:crosses val="autoZero"/>
        <c:auto val="1"/>
        <c:lblAlgn val="ctr"/>
        <c:lblOffset val="100"/>
        <c:noMultiLvlLbl val="0"/>
      </c:catAx>
      <c:valAx>
        <c:axId val="1144219023"/>
        <c:scaling>
          <c:orientation val="minMax"/>
          <c:max val="1"/>
          <c:min val="0"/>
        </c:scaling>
        <c:delete val="0"/>
        <c:axPos val="l"/>
        <c:numFmt formatCode="0%" sourceLinked="0"/>
        <c:majorTickMark val="out"/>
        <c:minorTickMark val="none"/>
        <c:tickLblPos val="nextTo"/>
        <c:txPr>
          <a:bodyPr/>
          <a:lstStyle/>
          <a:p>
            <a:pPr>
              <a:defRPr sz="900">
                <a:solidFill>
                  <a:srgbClr val="000000"/>
                </a:solidFill>
                <a:latin typeface="Calibri"/>
                <a:ea typeface="Calibri"/>
                <a:cs typeface="Calibri"/>
              </a:defRPr>
            </a:pPr>
            <a:endParaRPr lang="es-ES"/>
          </a:p>
        </c:txPr>
        <c:crossAx val="1286512687"/>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1000">
              <a:solidFill>
                <a:srgbClr val="000000"/>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percentStacked"/>
        <c:varyColors val="0"/>
        <c:ser>
          <c:idx val="0"/>
          <c:order val="0"/>
          <c:tx>
            <c:v>Personas beneficiarias con derecho a prestación con resolución de PIA</c:v>
          </c:tx>
          <c:spPr>
            <a:solidFill>
              <a:srgbClr val="AD84C6"/>
            </a:solidFill>
            <a:ln w="9525">
              <a:solidFill>
                <a:srgbClr val="000000"/>
              </a:solidFill>
            </a:ln>
          </c:spPr>
          <c:invertIfNegative val="0"/>
          <c:dPt>
            <c:idx val="11"/>
            <c:invertIfNegative val="0"/>
            <c:bubble3D val="0"/>
            <c:spPr>
              <a:solidFill>
                <a:srgbClr val="5A3471"/>
              </a:solidFill>
              <a:ln w="9525">
                <a:solidFill>
                  <a:srgbClr val="000000"/>
                </a:solidFill>
              </a:ln>
            </c:spPr>
            <c:extLst>
              <c:ext xmlns:c16="http://schemas.microsoft.com/office/drawing/2014/chart" uri="{C3380CC4-5D6E-409C-BE32-E72D297353CC}">
                <c16:uniqueId val="{0000000C-E23D-41F8-BBC9-2B1761471E4E}"/>
              </c:ext>
            </c:extLst>
          </c:dPt>
          <c:dLbls>
            <c:dLbl>
              <c:idx val="0"/>
              <c:tx>
                <c:rich>
                  <a:bodyPr/>
                  <a:lstStyle/>
                  <a:p>
                    <a:r>
                      <a:rPr lang="es-ES"/>
                      <a:t>15.173
99,96%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E23D-41F8-BBC9-2B1761471E4E}"/>
                </c:ext>
              </c:extLst>
            </c:dLbl>
            <c:dLbl>
              <c:idx val="1"/>
              <c:tx>
                <c:rich>
                  <a:bodyPr/>
                  <a:lstStyle/>
                  <a:p>
                    <a:r>
                      <a:rPr lang="es-ES"/>
                      <a:t>27.566
99,91%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E23D-41F8-BBC9-2B1761471E4E}"/>
                </c:ext>
              </c:extLst>
            </c:dLbl>
            <c:dLbl>
              <c:idx val="2"/>
              <c:tx>
                <c:rich>
                  <a:bodyPr/>
                  <a:lstStyle/>
                  <a:p>
                    <a:r>
                      <a:rPr lang="es-ES"/>
                      <a:t>34.451
99,90%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E23D-41F8-BBC9-2B1761471E4E}"/>
                </c:ext>
              </c:extLst>
            </c:dLbl>
            <c:dLbl>
              <c:idx val="3"/>
              <c:tx>
                <c:rich>
                  <a:bodyPr/>
                  <a:lstStyle/>
                  <a:p>
                    <a:r>
                      <a:rPr lang="es-ES"/>
                      <a:t>27.047
99,74%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E23D-41F8-BBC9-2B1761471E4E}"/>
                </c:ext>
              </c:extLst>
            </c:dLbl>
            <c:dLbl>
              <c:idx val="4"/>
              <c:tx>
                <c:rich>
                  <a:bodyPr/>
                  <a:lstStyle/>
                  <a:p>
                    <a:r>
                      <a:rPr lang="es-ES"/>
                      <a:t>7.702
98,96%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E23D-41F8-BBC9-2B1761471E4E}"/>
                </c:ext>
              </c:extLst>
            </c:dLbl>
            <c:dLbl>
              <c:idx val="5"/>
              <c:tx>
                <c:rich>
                  <a:bodyPr/>
                  <a:lstStyle/>
                  <a:p>
                    <a:r>
                      <a:rPr lang="es-ES"/>
                      <a:t>5.211
98,77%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E23D-41F8-BBC9-2B1761471E4E}"/>
                </c:ext>
              </c:extLst>
            </c:dLbl>
            <c:dLbl>
              <c:idx val="6"/>
              <c:tx>
                <c:rich>
                  <a:bodyPr/>
                  <a:lstStyle/>
                  <a:p>
                    <a:r>
                      <a:rPr lang="es-ES"/>
                      <a:t>89.743
98,41%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E23D-41F8-BBC9-2B1761471E4E}"/>
                </c:ext>
              </c:extLst>
            </c:dLbl>
            <c:dLbl>
              <c:idx val="7"/>
              <c:tx>
                <c:rich>
                  <a:bodyPr/>
                  <a:lstStyle/>
                  <a:p>
                    <a:r>
                      <a:rPr lang="es-ES"/>
                      <a:t>3.058
98,23%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E23D-41F8-BBC9-2B1761471E4E}"/>
                </c:ext>
              </c:extLst>
            </c:dLbl>
            <c:dLbl>
              <c:idx val="8"/>
              <c:tx>
                <c:rich>
                  <a:bodyPr/>
                  <a:lstStyle/>
                  <a:p>
                    <a:r>
                      <a:rPr lang="es-ES"/>
                      <a:t>73.161
97,79%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E23D-41F8-BBC9-2B1761471E4E}"/>
                </c:ext>
              </c:extLst>
            </c:dLbl>
            <c:dLbl>
              <c:idx val="9"/>
              <c:tx>
                <c:rich>
                  <a:bodyPr/>
                  <a:lstStyle/>
                  <a:p>
                    <a:r>
                      <a:rPr lang="es-ES"/>
                      <a:t>25.261
97,65%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E23D-41F8-BBC9-2B1761471E4E}"/>
                </c:ext>
              </c:extLst>
            </c:dLbl>
            <c:dLbl>
              <c:idx val="10"/>
              <c:tx>
                <c:rich>
                  <a:bodyPr/>
                  <a:lstStyle/>
                  <a:p>
                    <a:r>
                      <a:rPr lang="es-ES"/>
                      <a:t>427
97,27%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E23D-41F8-BBC9-2B1761471E4E}"/>
                </c:ext>
              </c:extLst>
            </c:dLbl>
            <c:dLbl>
              <c:idx val="11"/>
              <c:tx>
                <c:rich>
                  <a:bodyPr rot="-5400000" vert="horz" wrap="square" lIns="38100" tIns="19050" rIns="38100" bIns="19050" anchor="ctr">
                    <a:spAutoFit/>
                  </a:bodyPr>
                  <a:lstStyle/>
                  <a:p>
                    <a:pPr>
                      <a:defRPr sz="900" b="1">
                        <a:solidFill>
                          <a:srgbClr val="FFFFFF"/>
                        </a:solidFill>
                        <a:latin typeface="Calibri"/>
                        <a:ea typeface="Calibri"/>
                        <a:cs typeface="Calibri"/>
                      </a:defRPr>
                    </a:pPr>
                    <a:r>
                      <a:rPr lang="es-ES"/>
                      <a:t>461.994
96,90%</a:t>
                    </a:r>
                  </a:p>
                </c:rich>
              </c:tx>
              <c:spPr>
                <a:noFill/>
                <a:ln>
                  <a:noFill/>
                </a:ln>
                <a:effectLst/>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E23D-41F8-BBC9-2B1761471E4E}"/>
                </c:ext>
              </c:extLst>
            </c:dLbl>
            <c:dLbl>
              <c:idx val="12"/>
              <c:tx>
                <c:rich>
                  <a:bodyPr/>
                  <a:lstStyle/>
                  <a:p>
                    <a:r>
                      <a:rPr lang="es-ES"/>
                      <a:t>49.738
95,92%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E23D-41F8-BBC9-2B1761471E4E}"/>
                </c:ext>
              </c:extLst>
            </c:dLbl>
            <c:dLbl>
              <c:idx val="13"/>
              <c:tx>
                <c:rich>
                  <a:bodyPr/>
                  <a:lstStyle/>
                  <a:p>
                    <a:r>
                      <a:rPr lang="es-ES"/>
                      <a:t>2.074
94,88%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E23D-41F8-BBC9-2B1761471E4E}"/>
                </c:ext>
              </c:extLst>
            </c:dLbl>
            <c:dLbl>
              <c:idx val="14"/>
              <c:tx>
                <c:rich>
                  <a:bodyPr/>
                  <a:lstStyle/>
                  <a:p>
                    <a:r>
                      <a:rPr lang="es-ES"/>
                      <a:t>862
94,10%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E23D-41F8-BBC9-2B1761471E4E}"/>
                </c:ext>
              </c:extLst>
            </c:dLbl>
            <c:dLbl>
              <c:idx val="15"/>
              <c:tx>
                <c:rich>
                  <a:bodyPr/>
                  <a:lstStyle/>
                  <a:p>
                    <a:r>
                      <a:rPr lang="es-ES"/>
                      <a:t>12.373
93,98%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E23D-41F8-BBC9-2B1761471E4E}"/>
                </c:ext>
              </c:extLst>
            </c:dLbl>
            <c:dLbl>
              <c:idx val="16"/>
              <c:tx>
                <c:rich>
                  <a:bodyPr/>
                  <a:lstStyle/>
                  <a:p>
                    <a:r>
                      <a:rPr lang="es-ES"/>
                      <a:t>48.041
93,03%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E23D-41F8-BBC9-2B1761471E4E}"/>
                </c:ext>
              </c:extLst>
            </c:dLbl>
            <c:dLbl>
              <c:idx val="17"/>
              <c:tx>
                <c:rich>
                  <a:bodyPr/>
                  <a:lstStyle/>
                  <a:p>
                    <a:r>
                      <a:rPr lang="es-ES"/>
                      <a:t>8.394
92,86%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E23D-41F8-BBC9-2B1761471E4E}"/>
                </c:ext>
              </c:extLst>
            </c:dLbl>
            <c:dLbl>
              <c:idx val="18"/>
              <c:tx>
                <c:rich>
                  <a:bodyPr/>
                  <a:lstStyle/>
                  <a:p>
                    <a:r>
                      <a:rPr lang="es-ES"/>
                      <a:t>14.620
92,18%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E23D-41F8-BBC9-2B1761471E4E}"/>
                </c:ext>
              </c:extLst>
            </c:dLbl>
            <c:dLbl>
              <c:idx val="19"/>
              <c:tx>
                <c:rich>
                  <a:bodyPr/>
                  <a:lstStyle/>
                  <a:p>
                    <a:r>
                      <a:rPr lang="es-ES"/>
                      <a:t>17.092
88,69%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E23D-41F8-BBC9-2B1761471E4E}"/>
                </c:ext>
              </c:extLst>
            </c:dLbl>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Aragón</c:v>
              </c:pt>
              <c:pt idx="1">
                <c:v>Galicia</c:v>
              </c:pt>
              <c:pt idx="2">
                <c:v>Castilla y León</c:v>
              </c:pt>
              <c:pt idx="3">
                <c:v>Canarias</c:v>
              </c:pt>
              <c:pt idx="4">
                <c:v>Asturias, Principado de</c:v>
              </c:pt>
              <c:pt idx="5">
                <c:v>Cantabria</c:v>
              </c:pt>
              <c:pt idx="6">
                <c:v>Andalucía</c:v>
              </c:pt>
              <c:pt idx="7">
                <c:v>Navarra, Comunidad Foral de</c:v>
              </c:pt>
              <c:pt idx="8">
                <c:v>Madrid, Comunidad de</c:v>
              </c:pt>
              <c:pt idx="9">
                <c:v>Castilla - La Mancha</c:v>
              </c:pt>
              <c:pt idx="10">
                <c:v>Ceuta</c:v>
              </c:pt>
              <c:pt idx="11">
                <c:v>Total Nacional</c:v>
              </c:pt>
              <c:pt idx="12">
                <c:v>Comunitat Valenciana</c:v>
              </c:pt>
              <c:pt idx="13">
                <c:v>Rioja, La</c:v>
              </c:pt>
              <c:pt idx="14">
                <c:v>Melilla</c:v>
              </c:pt>
              <c:pt idx="15">
                <c:v>Extremadura</c:v>
              </c:pt>
              <c:pt idx="16">
                <c:v>Cataluña</c:v>
              </c:pt>
              <c:pt idx="17">
                <c:v>Balears, Illes</c:v>
              </c:pt>
              <c:pt idx="18">
                <c:v>Murcia, Región de</c:v>
              </c:pt>
              <c:pt idx="19">
                <c:v>País Vasco</c:v>
              </c:pt>
            </c:strLit>
          </c:cat>
          <c:val>
            <c:numLit>
              <c:formatCode>General</c:formatCode>
              <c:ptCount val="20"/>
              <c:pt idx="0">
                <c:v>15173</c:v>
              </c:pt>
              <c:pt idx="1">
                <c:v>27566</c:v>
              </c:pt>
              <c:pt idx="2">
                <c:v>34451</c:v>
              </c:pt>
              <c:pt idx="3">
                <c:v>27047</c:v>
              </c:pt>
              <c:pt idx="4">
                <c:v>7702</c:v>
              </c:pt>
              <c:pt idx="5">
                <c:v>5211</c:v>
              </c:pt>
              <c:pt idx="6">
                <c:v>89743</c:v>
              </c:pt>
              <c:pt idx="7">
                <c:v>3058</c:v>
              </c:pt>
              <c:pt idx="8">
                <c:v>73161</c:v>
              </c:pt>
              <c:pt idx="9">
                <c:v>25261</c:v>
              </c:pt>
              <c:pt idx="10">
                <c:v>427</c:v>
              </c:pt>
              <c:pt idx="11">
                <c:v>461994</c:v>
              </c:pt>
              <c:pt idx="12">
                <c:v>49738</c:v>
              </c:pt>
              <c:pt idx="13">
                <c:v>2074</c:v>
              </c:pt>
              <c:pt idx="14">
                <c:v>862</c:v>
              </c:pt>
              <c:pt idx="15">
                <c:v>12373</c:v>
              </c:pt>
              <c:pt idx="16">
                <c:v>48041</c:v>
              </c:pt>
              <c:pt idx="17">
                <c:v>8394</c:v>
              </c:pt>
              <c:pt idx="18">
                <c:v>14620</c:v>
              </c:pt>
              <c:pt idx="19">
                <c:v>17092</c:v>
              </c:pt>
            </c:numLit>
          </c:val>
          <c:extLst>
            <c:ext xmlns:c16="http://schemas.microsoft.com/office/drawing/2014/chart" uri="{C3380CC4-5D6E-409C-BE32-E72D297353CC}">
              <c16:uniqueId val="{00000000-E23D-41F8-BBC9-2B1761471E4E}"/>
            </c:ext>
          </c:extLst>
        </c:ser>
        <c:ser>
          <c:idx val="1"/>
          <c:order val="1"/>
          <c:tx>
            <c:v>Personas beneficiarias con derecho a prestación pendientes de resolución de PIA</c:v>
          </c:tx>
          <c:spPr>
            <a:solidFill>
              <a:srgbClr val="8784C6"/>
            </a:solidFill>
            <a:ln w="9525">
              <a:solidFill>
                <a:srgbClr val="000000"/>
              </a:solidFill>
            </a:ln>
          </c:spPr>
          <c:invertIfNegative val="0"/>
          <c:dPt>
            <c:idx val="11"/>
            <c:invertIfNegative val="0"/>
            <c:bubble3D val="0"/>
            <c:spPr>
              <a:solidFill>
                <a:srgbClr val="373472"/>
              </a:solidFill>
              <a:ln w="9525">
                <a:solidFill>
                  <a:srgbClr val="000000"/>
                </a:solidFill>
              </a:ln>
            </c:spPr>
            <c:extLst>
              <c:ext xmlns:c16="http://schemas.microsoft.com/office/drawing/2014/chart" uri="{C3380CC4-5D6E-409C-BE32-E72D297353CC}">
                <c16:uniqueId val="{00000021-E23D-41F8-BBC9-2B1761471E4E}"/>
              </c:ext>
            </c:extLst>
          </c:dPt>
          <c:dLbls>
            <c:dLbl>
              <c:idx val="0"/>
              <c:tx>
                <c:rich>
                  <a:bodyPr/>
                  <a:lstStyle/>
                  <a:p>
                    <a:r>
                      <a:rPr lang="es-ES"/>
                      <a:t>6
0,04%</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E23D-41F8-BBC9-2B1761471E4E}"/>
                </c:ext>
              </c:extLst>
            </c:dLbl>
            <c:dLbl>
              <c:idx val="1"/>
              <c:tx>
                <c:rich>
                  <a:bodyPr/>
                  <a:lstStyle/>
                  <a:p>
                    <a:r>
                      <a:rPr lang="es-ES"/>
                      <a:t>25
0,09%</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E23D-41F8-BBC9-2B1761471E4E}"/>
                </c:ext>
              </c:extLst>
            </c:dLbl>
            <c:dLbl>
              <c:idx val="2"/>
              <c:tx>
                <c:rich>
                  <a:bodyPr/>
                  <a:lstStyle/>
                  <a:p>
                    <a:r>
                      <a:rPr lang="es-ES"/>
                      <a:t>36
0,10%</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E23D-41F8-BBC9-2B1761471E4E}"/>
                </c:ext>
              </c:extLst>
            </c:dLbl>
            <c:dLbl>
              <c:idx val="3"/>
              <c:tx>
                <c:rich>
                  <a:bodyPr/>
                  <a:lstStyle/>
                  <a:p>
                    <a:r>
                      <a:rPr lang="es-ES"/>
                      <a:t>70
0,26%</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E23D-41F8-BBC9-2B1761471E4E}"/>
                </c:ext>
              </c:extLst>
            </c:dLbl>
            <c:dLbl>
              <c:idx val="4"/>
              <c:tx>
                <c:rich>
                  <a:bodyPr/>
                  <a:lstStyle/>
                  <a:p>
                    <a:r>
                      <a:rPr lang="es-ES"/>
                      <a:t>81
1,04%</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E23D-41F8-BBC9-2B1761471E4E}"/>
                </c:ext>
              </c:extLst>
            </c:dLbl>
            <c:dLbl>
              <c:idx val="5"/>
              <c:tx>
                <c:rich>
                  <a:bodyPr/>
                  <a:lstStyle/>
                  <a:p>
                    <a:r>
                      <a:rPr lang="es-ES"/>
                      <a:t>65
1,23%</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E23D-41F8-BBC9-2B1761471E4E}"/>
                </c:ext>
              </c:extLst>
            </c:dLbl>
            <c:dLbl>
              <c:idx val="6"/>
              <c:tx>
                <c:rich>
                  <a:bodyPr/>
                  <a:lstStyle/>
                  <a:p>
                    <a:r>
                      <a:rPr lang="es-ES"/>
                      <a:t>1.451
1,59%</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E23D-41F8-BBC9-2B1761471E4E}"/>
                </c:ext>
              </c:extLst>
            </c:dLbl>
            <c:dLbl>
              <c:idx val="7"/>
              <c:tx>
                <c:rich>
                  <a:bodyPr/>
                  <a:lstStyle/>
                  <a:p>
                    <a:r>
                      <a:rPr lang="es-ES"/>
                      <a:t>55
1,77%</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E23D-41F8-BBC9-2B1761471E4E}"/>
                </c:ext>
              </c:extLst>
            </c:dLbl>
            <c:dLbl>
              <c:idx val="8"/>
              <c:tx>
                <c:rich>
                  <a:bodyPr/>
                  <a:lstStyle/>
                  <a:p>
                    <a:r>
                      <a:rPr lang="es-ES"/>
                      <a:t>1.654
2,21%</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E23D-41F8-BBC9-2B1761471E4E}"/>
                </c:ext>
              </c:extLst>
            </c:dLbl>
            <c:dLbl>
              <c:idx val="9"/>
              <c:tx>
                <c:rich>
                  <a:bodyPr/>
                  <a:lstStyle/>
                  <a:p>
                    <a:r>
                      <a:rPr lang="es-ES"/>
                      <a:t>608
2,35%</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E23D-41F8-BBC9-2B1761471E4E}"/>
                </c:ext>
              </c:extLst>
            </c:dLbl>
            <c:dLbl>
              <c:idx val="10"/>
              <c:tx>
                <c:rich>
                  <a:bodyPr/>
                  <a:lstStyle/>
                  <a:p>
                    <a:r>
                      <a:rPr lang="es-ES"/>
                      <a:t>12
2,73%</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E23D-41F8-BBC9-2B1761471E4E}"/>
                </c:ext>
              </c:extLst>
            </c:dLbl>
            <c:dLbl>
              <c:idx val="11"/>
              <c:tx>
                <c:rich>
                  <a:bodyPr rot="-5400000" vert="horz" wrap="square" lIns="38100" tIns="19050" rIns="38100" bIns="19050" anchor="ctr">
                    <a:spAutoFit/>
                  </a:bodyPr>
                  <a:lstStyle/>
                  <a:p>
                    <a:pPr>
                      <a:defRPr sz="900" b="1">
                        <a:solidFill>
                          <a:srgbClr val="FFFFFF"/>
                        </a:solidFill>
                        <a:latin typeface="Calibri"/>
                        <a:ea typeface="Calibri"/>
                        <a:cs typeface="Calibri"/>
                      </a:defRPr>
                    </a:pPr>
                    <a:r>
                      <a:rPr lang="es-ES"/>
                      <a:t>14.799
3,10%</a:t>
                    </a:r>
                  </a:p>
                </c:rich>
              </c:tx>
              <c:spPr>
                <a:noFill/>
                <a:ln>
                  <a:noFill/>
                </a:ln>
                <a:effectLst/>
              </c:spPr>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E23D-41F8-BBC9-2B1761471E4E}"/>
                </c:ext>
              </c:extLst>
            </c:dLbl>
            <c:dLbl>
              <c:idx val="12"/>
              <c:tx>
                <c:rich>
                  <a:bodyPr/>
                  <a:lstStyle/>
                  <a:p>
                    <a:r>
                      <a:rPr lang="es-ES"/>
                      <a:t>2.115
4,08%</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E23D-41F8-BBC9-2B1761471E4E}"/>
                </c:ext>
              </c:extLst>
            </c:dLbl>
            <c:dLbl>
              <c:idx val="13"/>
              <c:tx>
                <c:rich>
                  <a:bodyPr/>
                  <a:lstStyle/>
                  <a:p>
                    <a:r>
                      <a:rPr lang="es-ES"/>
                      <a:t>112
5,12%</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E23D-41F8-BBC9-2B1761471E4E}"/>
                </c:ext>
              </c:extLst>
            </c:dLbl>
            <c:dLbl>
              <c:idx val="14"/>
              <c:tx>
                <c:rich>
                  <a:bodyPr/>
                  <a:lstStyle/>
                  <a:p>
                    <a:r>
                      <a:rPr lang="es-ES"/>
                      <a:t>54
5,90%</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E23D-41F8-BBC9-2B1761471E4E}"/>
                </c:ext>
              </c:extLst>
            </c:dLbl>
            <c:dLbl>
              <c:idx val="15"/>
              <c:tx>
                <c:rich>
                  <a:bodyPr/>
                  <a:lstStyle/>
                  <a:p>
                    <a:r>
                      <a:rPr lang="es-ES"/>
                      <a:t>793
6,02%</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E23D-41F8-BBC9-2B1761471E4E}"/>
                </c:ext>
              </c:extLst>
            </c:dLbl>
            <c:dLbl>
              <c:idx val="16"/>
              <c:tx>
                <c:rich>
                  <a:bodyPr/>
                  <a:lstStyle/>
                  <a:p>
                    <a:r>
                      <a:rPr lang="es-ES"/>
                      <a:t>3.597
6,97%</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E23D-41F8-BBC9-2B1761471E4E}"/>
                </c:ext>
              </c:extLst>
            </c:dLbl>
            <c:dLbl>
              <c:idx val="17"/>
              <c:tx>
                <c:rich>
                  <a:bodyPr/>
                  <a:lstStyle/>
                  <a:p>
                    <a:r>
                      <a:rPr lang="es-ES"/>
                      <a:t>645
7,14%</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E23D-41F8-BBC9-2B1761471E4E}"/>
                </c:ext>
              </c:extLst>
            </c:dLbl>
            <c:dLbl>
              <c:idx val="18"/>
              <c:tx>
                <c:rich>
                  <a:bodyPr/>
                  <a:lstStyle/>
                  <a:p>
                    <a:r>
                      <a:rPr lang="es-ES"/>
                      <a:t>1.241
7,82%</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8-E23D-41F8-BBC9-2B1761471E4E}"/>
                </c:ext>
              </c:extLst>
            </c:dLbl>
            <c:dLbl>
              <c:idx val="19"/>
              <c:tx>
                <c:rich>
                  <a:bodyPr/>
                  <a:lstStyle/>
                  <a:p>
                    <a:r>
                      <a:rPr lang="es-ES"/>
                      <a:t>2.179
11,31%</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E23D-41F8-BBC9-2B1761471E4E}"/>
                </c:ext>
              </c:extLst>
            </c:dLbl>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Aragón</c:v>
              </c:pt>
              <c:pt idx="1">
                <c:v>Galicia</c:v>
              </c:pt>
              <c:pt idx="2">
                <c:v>Castilla y León</c:v>
              </c:pt>
              <c:pt idx="3">
                <c:v>Canarias</c:v>
              </c:pt>
              <c:pt idx="4">
                <c:v>Asturias, Principado de</c:v>
              </c:pt>
              <c:pt idx="5">
                <c:v>Cantabria</c:v>
              </c:pt>
              <c:pt idx="6">
                <c:v>Andalucía</c:v>
              </c:pt>
              <c:pt idx="7">
                <c:v>Navarra, Comunidad Foral de</c:v>
              </c:pt>
              <c:pt idx="8">
                <c:v>Madrid, Comunidad de</c:v>
              </c:pt>
              <c:pt idx="9">
                <c:v>Castilla - La Mancha</c:v>
              </c:pt>
              <c:pt idx="10">
                <c:v>Ceuta</c:v>
              </c:pt>
              <c:pt idx="11">
                <c:v>Total Nacional</c:v>
              </c:pt>
              <c:pt idx="12">
                <c:v>Comunitat Valenciana</c:v>
              </c:pt>
              <c:pt idx="13">
                <c:v>Rioja, La</c:v>
              </c:pt>
              <c:pt idx="14">
                <c:v>Melilla</c:v>
              </c:pt>
              <c:pt idx="15">
                <c:v>Extremadura</c:v>
              </c:pt>
              <c:pt idx="16">
                <c:v>Cataluña</c:v>
              </c:pt>
              <c:pt idx="17">
                <c:v>Balears, Illes</c:v>
              </c:pt>
              <c:pt idx="18">
                <c:v>Murcia, Región de</c:v>
              </c:pt>
              <c:pt idx="19">
                <c:v>País Vasco</c:v>
              </c:pt>
            </c:strLit>
          </c:cat>
          <c:val>
            <c:numLit>
              <c:formatCode>General</c:formatCode>
              <c:ptCount val="20"/>
              <c:pt idx="0">
                <c:v>6</c:v>
              </c:pt>
              <c:pt idx="1">
                <c:v>25</c:v>
              </c:pt>
              <c:pt idx="2">
                <c:v>36</c:v>
              </c:pt>
              <c:pt idx="3">
                <c:v>70</c:v>
              </c:pt>
              <c:pt idx="4">
                <c:v>81</c:v>
              </c:pt>
              <c:pt idx="5">
                <c:v>65</c:v>
              </c:pt>
              <c:pt idx="6">
                <c:v>1451</c:v>
              </c:pt>
              <c:pt idx="7">
                <c:v>55</c:v>
              </c:pt>
              <c:pt idx="8">
                <c:v>1654</c:v>
              </c:pt>
              <c:pt idx="9">
                <c:v>608</c:v>
              </c:pt>
              <c:pt idx="10">
                <c:v>12</c:v>
              </c:pt>
              <c:pt idx="11">
                <c:v>14799</c:v>
              </c:pt>
              <c:pt idx="12">
                <c:v>2115</c:v>
              </c:pt>
              <c:pt idx="13">
                <c:v>112</c:v>
              </c:pt>
              <c:pt idx="14">
                <c:v>54</c:v>
              </c:pt>
              <c:pt idx="15">
                <c:v>793</c:v>
              </c:pt>
              <c:pt idx="16">
                <c:v>3597</c:v>
              </c:pt>
              <c:pt idx="17">
                <c:v>645</c:v>
              </c:pt>
              <c:pt idx="18">
                <c:v>1241</c:v>
              </c:pt>
              <c:pt idx="19">
                <c:v>2179</c:v>
              </c:pt>
            </c:numLit>
          </c:val>
          <c:extLst>
            <c:ext xmlns:c16="http://schemas.microsoft.com/office/drawing/2014/chart" uri="{C3380CC4-5D6E-409C-BE32-E72D297353CC}">
              <c16:uniqueId val="{00000015-E23D-41F8-BBC9-2B1761471E4E}"/>
            </c:ext>
          </c:extLst>
        </c:ser>
        <c:dLbls>
          <c:showLegendKey val="0"/>
          <c:showVal val="0"/>
          <c:showCatName val="0"/>
          <c:showSerName val="0"/>
          <c:showPercent val="0"/>
          <c:showBubbleSize val="0"/>
        </c:dLbls>
        <c:gapWidth val="40"/>
        <c:overlap val="100"/>
        <c:axId val="1286507583"/>
        <c:axId val="1144246863"/>
      </c:barChart>
      <c:catAx>
        <c:axId val="1286507583"/>
        <c:scaling>
          <c:orientation val="minMax"/>
        </c:scaling>
        <c:delete val="0"/>
        <c:axPos val="b"/>
        <c:numFmt formatCode="General" sourceLinked="1"/>
        <c:majorTickMark val="out"/>
        <c:minorTickMark val="none"/>
        <c:tickLblPos val="nextTo"/>
        <c:txPr>
          <a:bodyPr rot="-2700000" vert="horz"/>
          <a:lstStyle/>
          <a:p>
            <a:pPr>
              <a:defRPr sz="900" b="1">
                <a:solidFill>
                  <a:srgbClr val="000000"/>
                </a:solidFill>
                <a:latin typeface="Calibri"/>
                <a:ea typeface="Calibri"/>
                <a:cs typeface="Calibri"/>
              </a:defRPr>
            </a:pPr>
            <a:endParaRPr lang="es-ES"/>
          </a:p>
        </c:txPr>
        <c:crossAx val="1144246863"/>
        <c:crosses val="autoZero"/>
        <c:auto val="1"/>
        <c:lblAlgn val="ctr"/>
        <c:lblOffset val="100"/>
        <c:noMultiLvlLbl val="0"/>
      </c:catAx>
      <c:valAx>
        <c:axId val="1144246863"/>
        <c:scaling>
          <c:orientation val="minMax"/>
          <c:max val="1"/>
          <c:min val="0"/>
        </c:scaling>
        <c:delete val="0"/>
        <c:axPos val="l"/>
        <c:numFmt formatCode="0%" sourceLinked="0"/>
        <c:majorTickMark val="out"/>
        <c:minorTickMark val="none"/>
        <c:tickLblPos val="nextTo"/>
        <c:txPr>
          <a:bodyPr/>
          <a:lstStyle/>
          <a:p>
            <a:pPr>
              <a:defRPr sz="900">
                <a:solidFill>
                  <a:srgbClr val="000000"/>
                </a:solidFill>
                <a:latin typeface="Calibri"/>
                <a:ea typeface="Calibri"/>
                <a:cs typeface="Calibri"/>
              </a:defRPr>
            </a:pPr>
            <a:endParaRPr lang="es-ES"/>
          </a:p>
        </c:txPr>
        <c:crossAx val="1286507583"/>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1000">
              <a:solidFill>
                <a:srgbClr val="000000"/>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percentStacked"/>
        <c:varyColors val="0"/>
        <c:ser>
          <c:idx val="0"/>
          <c:order val="0"/>
          <c:tx>
            <c:v>Personas beneficiarias con derecho a prestación con resolución de PIA</c:v>
          </c:tx>
          <c:spPr>
            <a:solidFill>
              <a:srgbClr val="AD84C6"/>
            </a:solidFill>
            <a:ln w="9525">
              <a:solidFill>
                <a:srgbClr val="000000"/>
              </a:solidFill>
            </a:ln>
          </c:spPr>
          <c:invertIfNegative val="0"/>
          <c:dPt>
            <c:idx val="9"/>
            <c:invertIfNegative val="0"/>
            <c:bubble3D val="0"/>
            <c:spPr>
              <a:solidFill>
                <a:srgbClr val="5A3471"/>
              </a:solidFill>
              <a:ln w="9525">
                <a:solidFill>
                  <a:srgbClr val="000000"/>
                </a:solidFill>
              </a:ln>
            </c:spPr>
            <c:extLst>
              <c:ext xmlns:c16="http://schemas.microsoft.com/office/drawing/2014/chart" uri="{C3380CC4-5D6E-409C-BE32-E72D297353CC}">
                <c16:uniqueId val="{0000000A-417B-4C3A-BE4C-280E149B7AFE}"/>
              </c:ext>
            </c:extLst>
          </c:dPt>
          <c:dLbls>
            <c:dLbl>
              <c:idx val="0"/>
              <c:tx>
                <c:rich>
                  <a:bodyPr/>
                  <a:lstStyle/>
                  <a:p>
                    <a:r>
                      <a:rPr lang="es-ES"/>
                      <a:t>42.717
99,86%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417B-4C3A-BE4C-280E149B7AFE}"/>
                </c:ext>
              </c:extLst>
            </c:dLbl>
            <c:dLbl>
              <c:idx val="1"/>
              <c:tx>
                <c:rich>
                  <a:bodyPr/>
                  <a:lstStyle/>
                  <a:p>
                    <a:r>
                      <a:rPr lang="es-ES"/>
                      <a:t>18.475
99,86%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417B-4C3A-BE4C-280E149B7AFE}"/>
                </c:ext>
              </c:extLst>
            </c:dLbl>
            <c:dLbl>
              <c:idx val="2"/>
              <c:tx>
                <c:rich>
                  <a:bodyPr/>
                  <a:lstStyle/>
                  <a:p>
                    <a:r>
                      <a:rPr lang="es-ES"/>
                      <a:t>33.120
99,73%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417B-4C3A-BE4C-280E149B7AFE}"/>
                </c:ext>
              </c:extLst>
            </c:dLbl>
            <c:dLbl>
              <c:idx val="3"/>
              <c:tx>
                <c:rich>
                  <a:bodyPr/>
                  <a:lstStyle/>
                  <a:p>
                    <a:r>
                      <a:rPr lang="es-ES"/>
                      <a:t>28.806
99,58%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417B-4C3A-BE4C-280E149B7AFE}"/>
                </c:ext>
              </c:extLst>
            </c:dLbl>
            <c:dLbl>
              <c:idx val="4"/>
              <c:tx>
                <c:rich>
                  <a:bodyPr/>
                  <a:lstStyle/>
                  <a:p>
                    <a:r>
                      <a:rPr lang="es-ES"/>
                      <a:t>6.496
98,95%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417B-4C3A-BE4C-280E149B7AFE}"/>
                </c:ext>
              </c:extLst>
            </c:dLbl>
            <c:dLbl>
              <c:idx val="5"/>
              <c:tx>
                <c:rich>
                  <a:bodyPr/>
                  <a:lstStyle/>
                  <a:p>
                    <a:r>
                      <a:rPr lang="es-ES"/>
                      <a:t>11.974
98,43%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417B-4C3A-BE4C-280E149B7AFE}"/>
                </c:ext>
              </c:extLst>
            </c:dLbl>
            <c:dLbl>
              <c:idx val="6"/>
              <c:tx>
                <c:rich>
                  <a:bodyPr/>
                  <a:lstStyle/>
                  <a:p>
                    <a:r>
                      <a:rPr lang="es-ES"/>
                      <a:t>8.847
97,85%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417B-4C3A-BE4C-280E149B7AFE}"/>
                </c:ext>
              </c:extLst>
            </c:dLbl>
            <c:dLbl>
              <c:idx val="7"/>
              <c:tx>
                <c:rich>
                  <a:bodyPr/>
                  <a:lstStyle/>
                  <a:p>
                    <a:r>
                      <a:rPr lang="es-ES"/>
                      <a:t>151.880
97,51%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417B-4C3A-BE4C-280E149B7AFE}"/>
                </c:ext>
              </c:extLst>
            </c:dLbl>
            <c:dLbl>
              <c:idx val="8"/>
              <c:tx>
                <c:rich>
                  <a:bodyPr/>
                  <a:lstStyle/>
                  <a:p>
                    <a:r>
                      <a:rPr lang="es-ES"/>
                      <a:t>26.924
96,28%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417B-4C3A-BE4C-280E149B7AFE}"/>
                </c:ext>
              </c:extLst>
            </c:dLbl>
            <c:dLbl>
              <c:idx val="9"/>
              <c:tx>
                <c:rich>
                  <a:bodyPr rot="-5400000" vert="horz" wrap="square" lIns="38100" tIns="19050" rIns="38100" bIns="19050" anchor="ctr">
                    <a:spAutoFit/>
                  </a:bodyPr>
                  <a:lstStyle/>
                  <a:p>
                    <a:pPr>
                      <a:defRPr sz="900" b="1">
                        <a:solidFill>
                          <a:srgbClr val="FFFFFF"/>
                        </a:solidFill>
                        <a:latin typeface="Calibri"/>
                        <a:ea typeface="Calibri"/>
                        <a:cs typeface="Calibri"/>
                      </a:defRPr>
                    </a:pPr>
                    <a:r>
                      <a:rPr lang="es-ES"/>
                      <a:t>663.028
95,01%</a:t>
                    </a:r>
                  </a:p>
                </c:rich>
              </c:tx>
              <c:spPr>
                <a:noFill/>
                <a:ln>
                  <a:noFill/>
                </a:ln>
                <a:effectLst/>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417B-4C3A-BE4C-280E149B7AFE}"/>
                </c:ext>
              </c:extLst>
            </c:dLbl>
            <c:dLbl>
              <c:idx val="10"/>
              <c:tx>
                <c:rich>
                  <a:bodyPr/>
                  <a:lstStyle/>
                  <a:p>
                    <a:r>
                      <a:rPr lang="es-ES"/>
                      <a:t>586
94,82%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417B-4C3A-BE4C-280E149B7AFE}"/>
                </c:ext>
              </c:extLst>
            </c:dLbl>
            <c:dLbl>
              <c:idx val="11"/>
              <c:tx>
                <c:rich>
                  <a:bodyPr/>
                  <a:lstStyle/>
                  <a:p>
                    <a:r>
                      <a:rPr lang="es-ES"/>
                      <a:t>87.530
94,72%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417B-4C3A-BE4C-280E149B7AFE}"/>
                </c:ext>
              </c:extLst>
            </c:dLbl>
            <c:dLbl>
              <c:idx val="12"/>
              <c:tx>
                <c:rich>
                  <a:bodyPr/>
                  <a:lstStyle/>
                  <a:p>
                    <a:r>
                      <a:rPr lang="es-ES"/>
                      <a:t>70.472
94,33%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417B-4C3A-BE4C-280E149B7AFE}"/>
                </c:ext>
              </c:extLst>
            </c:dLbl>
            <c:dLbl>
              <c:idx val="13"/>
              <c:tx>
                <c:rich>
                  <a:bodyPr/>
                  <a:lstStyle/>
                  <a:p>
                    <a:r>
                      <a:rPr lang="es-ES"/>
                      <a:t>953
94,08%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417B-4C3A-BE4C-280E149B7AFE}"/>
                </c:ext>
              </c:extLst>
            </c:dLbl>
            <c:dLbl>
              <c:idx val="14"/>
              <c:tx>
                <c:rich>
                  <a:bodyPr/>
                  <a:lstStyle/>
                  <a:p>
                    <a:r>
                      <a:rPr lang="es-ES"/>
                      <a:t>4.311
93,62%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417B-4C3A-BE4C-280E149B7AFE}"/>
                </c:ext>
              </c:extLst>
            </c:dLbl>
            <c:dLbl>
              <c:idx val="15"/>
              <c:tx>
                <c:rich>
                  <a:bodyPr/>
                  <a:lstStyle/>
                  <a:p>
                    <a:r>
                      <a:rPr lang="es-ES"/>
                      <a:t>11.378
91,13%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417B-4C3A-BE4C-280E149B7AFE}"/>
                </c:ext>
              </c:extLst>
            </c:dLbl>
            <c:dLbl>
              <c:idx val="16"/>
              <c:tx>
                <c:rich>
                  <a:bodyPr/>
                  <a:lstStyle/>
                  <a:p>
                    <a:r>
                      <a:rPr lang="es-ES"/>
                      <a:t>12.897
90,79%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417B-4C3A-BE4C-280E149B7AFE}"/>
                </c:ext>
              </c:extLst>
            </c:dLbl>
            <c:dLbl>
              <c:idx val="17"/>
              <c:tx>
                <c:rich>
                  <a:bodyPr/>
                  <a:lstStyle/>
                  <a:p>
                    <a:r>
                      <a:rPr lang="es-ES"/>
                      <a:t>101.897
89,58%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417B-4C3A-BE4C-280E149B7AFE}"/>
                </c:ext>
              </c:extLst>
            </c:dLbl>
            <c:dLbl>
              <c:idx val="18"/>
              <c:tx>
                <c:rich>
                  <a:bodyPr/>
                  <a:lstStyle/>
                  <a:p>
                    <a:r>
                      <a:rPr lang="es-ES"/>
                      <a:t>19.260
89,47%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417B-4C3A-BE4C-280E149B7AFE}"/>
                </c:ext>
              </c:extLst>
            </c:dLbl>
            <c:dLbl>
              <c:idx val="19"/>
              <c:tx>
                <c:rich>
                  <a:bodyPr/>
                  <a:lstStyle/>
                  <a:p>
                    <a:r>
                      <a:rPr lang="es-ES"/>
                      <a:t>24.505
88,86%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417B-4C3A-BE4C-280E149B7AFE}"/>
                </c:ext>
              </c:extLst>
            </c:dLbl>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Castilla y León</c:v>
              </c:pt>
              <c:pt idx="1">
                <c:v>Aragón</c:v>
              </c:pt>
              <c:pt idx="2">
                <c:v>Galicia</c:v>
              </c:pt>
              <c:pt idx="3">
                <c:v>Canarias</c:v>
              </c:pt>
              <c:pt idx="4">
                <c:v>Navarra, Comunidad Foral de</c:v>
              </c:pt>
              <c:pt idx="5">
                <c:v>Asturias, Principado de</c:v>
              </c:pt>
              <c:pt idx="6">
                <c:v>Cantabria</c:v>
              </c:pt>
              <c:pt idx="7">
                <c:v>Andalucía</c:v>
              </c:pt>
              <c:pt idx="8">
                <c:v>Castilla - La Mancha</c:v>
              </c:pt>
              <c:pt idx="9">
                <c:v>Total Nacional</c:v>
              </c:pt>
              <c:pt idx="10">
                <c:v>Ceuta</c:v>
              </c:pt>
              <c:pt idx="11">
                <c:v>Madrid, Comunidad de</c:v>
              </c:pt>
              <c:pt idx="12">
                <c:v>Comunitat Valenciana</c:v>
              </c:pt>
              <c:pt idx="13">
                <c:v>Melilla</c:v>
              </c:pt>
              <c:pt idx="14">
                <c:v>Rioja, La</c:v>
              </c:pt>
              <c:pt idx="15">
                <c:v>Balears, Illes</c:v>
              </c:pt>
              <c:pt idx="16">
                <c:v>Extremadura</c:v>
              </c:pt>
              <c:pt idx="17">
                <c:v>Cataluña</c:v>
              </c:pt>
              <c:pt idx="18">
                <c:v>Murcia, Región de</c:v>
              </c:pt>
              <c:pt idx="19">
                <c:v>País Vasco</c:v>
              </c:pt>
            </c:strLit>
          </c:cat>
          <c:val>
            <c:numLit>
              <c:formatCode>General</c:formatCode>
              <c:ptCount val="20"/>
              <c:pt idx="0">
                <c:v>42717</c:v>
              </c:pt>
              <c:pt idx="1">
                <c:v>18475</c:v>
              </c:pt>
              <c:pt idx="2">
                <c:v>33120</c:v>
              </c:pt>
              <c:pt idx="3">
                <c:v>28806</c:v>
              </c:pt>
              <c:pt idx="4">
                <c:v>6496</c:v>
              </c:pt>
              <c:pt idx="5">
                <c:v>11974</c:v>
              </c:pt>
              <c:pt idx="6">
                <c:v>8847</c:v>
              </c:pt>
              <c:pt idx="7">
                <c:v>151880</c:v>
              </c:pt>
              <c:pt idx="8">
                <c:v>26924</c:v>
              </c:pt>
              <c:pt idx="9">
                <c:v>663028</c:v>
              </c:pt>
              <c:pt idx="10">
                <c:v>586</c:v>
              </c:pt>
              <c:pt idx="11">
                <c:v>87530</c:v>
              </c:pt>
              <c:pt idx="12">
                <c:v>70472</c:v>
              </c:pt>
              <c:pt idx="13">
                <c:v>953</c:v>
              </c:pt>
              <c:pt idx="14">
                <c:v>4311</c:v>
              </c:pt>
              <c:pt idx="15">
                <c:v>11378</c:v>
              </c:pt>
              <c:pt idx="16">
                <c:v>12897</c:v>
              </c:pt>
              <c:pt idx="17">
                <c:v>101897</c:v>
              </c:pt>
              <c:pt idx="18">
                <c:v>19260</c:v>
              </c:pt>
              <c:pt idx="19">
                <c:v>24505</c:v>
              </c:pt>
            </c:numLit>
          </c:val>
          <c:extLst>
            <c:ext xmlns:c16="http://schemas.microsoft.com/office/drawing/2014/chart" uri="{C3380CC4-5D6E-409C-BE32-E72D297353CC}">
              <c16:uniqueId val="{00000000-417B-4C3A-BE4C-280E149B7AFE}"/>
            </c:ext>
          </c:extLst>
        </c:ser>
        <c:ser>
          <c:idx val="1"/>
          <c:order val="1"/>
          <c:tx>
            <c:v>Personas beneficiarias con derecho a prestación pendientes de resolución de PIA</c:v>
          </c:tx>
          <c:spPr>
            <a:solidFill>
              <a:srgbClr val="8784C6"/>
            </a:solidFill>
            <a:ln w="9525">
              <a:solidFill>
                <a:srgbClr val="000000"/>
              </a:solidFill>
            </a:ln>
          </c:spPr>
          <c:invertIfNegative val="0"/>
          <c:dPt>
            <c:idx val="9"/>
            <c:invertIfNegative val="0"/>
            <c:bubble3D val="0"/>
            <c:spPr>
              <a:solidFill>
                <a:srgbClr val="373472"/>
              </a:solidFill>
              <a:ln w="9525">
                <a:solidFill>
                  <a:srgbClr val="000000"/>
                </a:solidFill>
              </a:ln>
            </c:spPr>
            <c:extLst>
              <c:ext xmlns:c16="http://schemas.microsoft.com/office/drawing/2014/chart" uri="{C3380CC4-5D6E-409C-BE32-E72D297353CC}">
                <c16:uniqueId val="{0000001F-417B-4C3A-BE4C-280E149B7AFE}"/>
              </c:ext>
            </c:extLst>
          </c:dPt>
          <c:dLbls>
            <c:dLbl>
              <c:idx val="0"/>
              <c:tx>
                <c:rich>
                  <a:bodyPr/>
                  <a:lstStyle/>
                  <a:p>
                    <a:r>
                      <a:rPr lang="es-ES"/>
                      <a:t>60
0,14%</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417B-4C3A-BE4C-280E149B7AFE}"/>
                </c:ext>
              </c:extLst>
            </c:dLbl>
            <c:dLbl>
              <c:idx val="1"/>
              <c:tx>
                <c:rich>
                  <a:bodyPr/>
                  <a:lstStyle/>
                  <a:p>
                    <a:r>
                      <a:rPr lang="es-ES"/>
                      <a:t>26
0,14%</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417B-4C3A-BE4C-280E149B7AFE}"/>
                </c:ext>
              </c:extLst>
            </c:dLbl>
            <c:dLbl>
              <c:idx val="2"/>
              <c:tx>
                <c:rich>
                  <a:bodyPr/>
                  <a:lstStyle/>
                  <a:p>
                    <a:r>
                      <a:rPr lang="es-ES"/>
                      <a:t>90
0,27%</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417B-4C3A-BE4C-280E149B7AFE}"/>
                </c:ext>
              </c:extLst>
            </c:dLbl>
            <c:dLbl>
              <c:idx val="3"/>
              <c:tx>
                <c:rich>
                  <a:bodyPr/>
                  <a:lstStyle/>
                  <a:p>
                    <a:r>
                      <a:rPr lang="es-ES"/>
                      <a:t>121
0,42%</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417B-4C3A-BE4C-280E149B7AFE}"/>
                </c:ext>
              </c:extLst>
            </c:dLbl>
            <c:dLbl>
              <c:idx val="4"/>
              <c:tx>
                <c:rich>
                  <a:bodyPr/>
                  <a:lstStyle/>
                  <a:p>
                    <a:r>
                      <a:rPr lang="es-ES"/>
                      <a:t>69
1,05%</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417B-4C3A-BE4C-280E149B7AFE}"/>
                </c:ext>
              </c:extLst>
            </c:dLbl>
            <c:dLbl>
              <c:idx val="5"/>
              <c:tx>
                <c:rich>
                  <a:bodyPr/>
                  <a:lstStyle/>
                  <a:p>
                    <a:r>
                      <a:rPr lang="es-ES"/>
                      <a:t>191
1,57%</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417B-4C3A-BE4C-280E149B7AFE}"/>
                </c:ext>
              </c:extLst>
            </c:dLbl>
            <c:dLbl>
              <c:idx val="6"/>
              <c:tx>
                <c:rich>
                  <a:bodyPr/>
                  <a:lstStyle/>
                  <a:p>
                    <a:r>
                      <a:rPr lang="es-ES"/>
                      <a:t>194
2,15%</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417B-4C3A-BE4C-280E149B7AFE}"/>
                </c:ext>
              </c:extLst>
            </c:dLbl>
            <c:dLbl>
              <c:idx val="7"/>
              <c:tx>
                <c:rich>
                  <a:bodyPr/>
                  <a:lstStyle/>
                  <a:p>
                    <a:r>
                      <a:rPr lang="es-ES"/>
                      <a:t>3.883
2,49%</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417B-4C3A-BE4C-280E149B7AFE}"/>
                </c:ext>
              </c:extLst>
            </c:dLbl>
            <c:dLbl>
              <c:idx val="8"/>
              <c:tx>
                <c:rich>
                  <a:bodyPr/>
                  <a:lstStyle/>
                  <a:p>
                    <a:r>
                      <a:rPr lang="es-ES"/>
                      <a:t>1.039
3,72%</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417B-4C3A-BE4C-280E149B7AFE}"/>
                </c:ext>
              </c:extLst>
            </c:dLbl>
            <c:dLbl>
              <c:idx val="9"/>
              <c:tx>
                <c:rich>
                  <a:bodyPr rot="-5400000" vert="horz" wrap="square" lIns="38100" tIns="19050" rIns="38100" bIns="19050" anchor="ctr">
                    <a:spAutoFit/>
                  </a:bodyPr>
                  <a:lstStyle/>
                  <a:p>
                    <a:pPr>
                      <a:defRPr sz="900" b="1">
                        <a:solidFill>
                          <a:srgbClr val="FFFFFF"/>
                        </a:solidFill>
                        <a:latin typeface="Calibri"/>
                        <a:ea typeface="Calibri"/>
                        <a:cs typeface="Calibri"/>
                      </a:defRPr>
                    </a:pPr>
                    <a:r>
                      <a:rPr lang="es-ES"/>
                      <a:t>34.789
4,99%</a:t>
                    </a:r>
                  </a:p>
                </c:rich>
              </c:tx>
              <c:spPr>
                <a:noFill/>
                <a:ln>
                  <a:noFill/>
                </a:ln>
                <a:effectLst/>
              </c:spPr>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417B-4C3A-BE4C-280E149B7AFE}"/>
                </c:ext>
              </c:extLst>
            </c:dLbl>
            <c:dLbl>
              <c:idx val="10"/>
              <c:tx>
                <c:rich>
                  <a:bodyPr/>
                  <a:lstStyle/>
                  <a:p>
                    <a:r>
                      <a:rPr lang="es-ES"/>
                      <a:t>32
5,18%</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417B-4C3A-BE4C-280E149B7AFE}"/>
                </c:ext>
              </c:extLst>
            </c:dLbl>
            <c:dLbl>
              <c:idx val="11"/>
              <c:tx>
                <c:rich>
                  <a:bodyPr/>
                  <a:lstStyle/>
                  <a:p>
                    <a:r>
                      <a:rPr lang="es-ES"/>
                      <a:t>4.884
5,28%</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417B-4C3A-BE4C-280E149B7AFE}"/>
                </c:ext>
              </c:extLst>
            </c:dLbl>
            <c:dLbl>
              <c:idx val="12"/>
              <c:tx>
                <c:rich>
                  <a:bodyPr/>
                  <a:lstStyle/>
                  <a:p>
                    <a:r>
                      <a:rPr lang="es-ES"/>
                      <a:t>4.238
5,67%</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417B-4C3A-BE4C-280E149B7AFE}"/>
                </c:ext>
              </c:extLst>
            </c:dLbl>
            <c:dLbl>
              <c:idx val="13"/>
              <c:tx>
                <c:rich>
                  <a:bodyPr/>
                  <a:lstStyle/>
                  <a:p>
                    <a:r>
                      <a:rPr lang="es-ES"/>
                      <a:t>60
5,92%</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417B-4C3A-BE4C-280E149B7AFE}"/>
                </c:ext>
              </c:extLst>
            </c:dLbl>
            <c:dLbl>
              <c:idx val="14"/>
              <c:tx>
                <c:rich>
                  <a:bodyPr/>
                  <a:lstStyle/>
                  <a:p>
                    <a:r>
                      <a:rPr lang="es-ES"/>
                      <a:t>294
6,38%</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417B-4C3A-BE4C-280E149B7AFE}"/>
                </c:ext>
              </c:extLst>
            </c:dLbl>
            <c:dLbl>
              <c:idx val="15"/>
              <c:tx>
                <c:rich>
                  <a:bodyPr/>
                  <a:lstStyle/>
                  <a:p>
                    <a:r>
                      <a:rPr lang="es-ES"/>
                      <a:t>1.107
8,87%</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417B-4C3A-BE4C-280E149B7AFE}"/>
                </c:ext>
              </c:extLst>
            </c:dLbl>
            <c:dLbl>
              <c:idx val="16"/>
              <c:tx>
                <c:rich>
                  <a:bodyPr/>
                  <a:lstStyle/>
                  <a:p>
                    <a:r>
                      <a:rPr lang="es-ES"/>
                      <a:t>1.309
9,21%</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417B-4C3A-BE4C-280E149B7AFE}"/>
                </c:ext>
              </c:extLst>
            </c:dLbl>
            <c:dLbl>
              <c:idx val="17"/>
              <c:tx>
                <c:rich>
                  <a:bodyPr/>
                  <a:lstStyle/>
                  <a:p>
                    <a:r>
                      <a:rPr lang="es-ES"/>
                      <a:t>11.853
10,42%</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417B-4C3A-BE4C-280E149B7AFE}"/>
                </c:ext>
              </c:extLst>
            </c:dLbl>
            <c:dLbl>
              <c:idx val="18"/>
              <c:tx>
                <c:rich>
                  <a:bodyPr/>
                  <a:lstStyle/>
                  <a:p>
                    <a:r>
                      <a:rPr lang="es-ES"/>
                      <a:t>2.266
10,53%</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8-417B-4C3A-BE4C-280E149B7AFE}"/>
                </c:ext>
              </c:extLst>
            </c:dLbl>
            <c:dLbl>
              <c:idx val="19"/>
              <c:tx>
                <c:rich>
                  <a:bodyPr/>
                  <a:lstStyle/>
                  <a:p>
                    <a:r>
                      <a:rPr lang="es-ES"/>
                      <a:t>3.073
11,14%</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417B-4C3A-BE4C-280E149B7AFE}"/>
                </c:ext>
              </c:extLst>
            </c:dLbl>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Castilla y León</c:v>
              </c:pt>
              <c:pt idx="1">
                <c:v>Aragón</c:v>
              </c:pt>
              <c:pt idx="2">
                <c:v>Galicia</c:v>
              </c:pt>
              <c:pt idx="3">
                <c:v>Canarias</c:v>
              </c:pt>
              <c:pt idx="4">
                <c:v>Navarra, Comunidad Foral de</c:v>
              </c:pt>
              <c:pt idx="5">
                <c:v>Asturias, Principado de</c:v>
              </c:pt>
              <c:pt idx="6">
                <c:v>Cantabria</c:v>
              </c:pt>
              <c:pt idx="7">
                <c:v>Andalucía</c:v>
              </c:pt>
              <c:pt idx="8">
                <c:v>Castilla - La Mancha</c:v>
              </c:pt>
              <c:pt idx="9">
                <c:v>Total Nacional</c:v>
              </c:pt>
              <c:pt idx="10">
                <c:v>Ceuta</c:v>
              </c:pt>
              <c:pt idx="11">
                <c:v>Madrid, Comunidad de</c:v>
              </c:pt>
              <c:pt idx="12">
                <c:v>Comunitat Valenciana</c:v>
              </c:pt>
              <c:pt idx="13">
                <c:v>Melilla</c:v>
              </c:pt>
              <c:pt idx="14">
                <c:v>Rioja, La</c:v>
              </c:pt>
              <c:pt idx="15">
                <c:v>Balears, Illes</c:v>
              </c:pt>
              <c:pt idx="16">
                <c:v>Extremadura</c:v>
              </c:pt>
              <c:pt idx="17">
                <c:v>Cataluña</c:v>
              </c:pt>
              <c:pt idx="18">
                <c:v>Murcia, Región de</c:v>
              </c:pt>
              <c:pt idx="19">
                <c:v>País Vasco</c:v>
              </c:pt>
            </c:strLit>
          </c:cat>
          <c:val>
            <c:numLit>
              <c:formatCode>General</c:formatCode>
              <c:ptCount val="20"/>
              <c:pt idx="0">
                <c:v>60</c:v>
              </c:pt>
              <c:pt idx="1">
                <c:v>26</c:v>
              </c:pt>
              <c:pt idx="2">
                <c:v>90</c:v>
              </c:pt>
              <c:pt idx="3">
                <c:v>121</c:v>
              </c:pt>
              <c:pt idx="4">
                <c:v>69</c:v>
              </c:pt>
              <c:pt idx="5">
                <c:v>191</c:v>
              </c:pt>
              <c:pt idx="6">
                <c:v>194</c:v>
              </c:pt>
              <c:pt idx="7">
                <c:v>3883</c:v>
              </c:pt>
              <c:pt idx="8">
                <c:v>1039</c:v>
              </c:pt>
              <c:pt idx="9">
                <c:v>34789</c:v>
              </c:pt>
              <c:pt idx="10">
                <c:v>32</c:v>
              </c:pt>
              <c:pt idx="11">
                <c:v>4884</c:v>
              </c:pt>
              <c:pt idx="12">
                <c:v>4238</c:v>
              </c:pt>
              <c:pt idx="13">
                <c:v>60</c:v>
              </c:pt>
              <c:pt idx="14">
                <c:v>294</c:v>
              </c:pt>
              <c:pt idx="15">
                <c:v>1107</c:v>
              </c:pt>
              <c:pt idx="16">
                <c:v>1309</c:v>
              </c:pt>
              <c:pt idx="17">
                <c:v>11853</c:v>
              </c:pt>
              <c:pt idx="18">
                <c:v>2266</c:v>
              </c:pt>
              <c:pt idx="19">
                <c:v>3073</c:v>
              </c:pt>
            </c:numLit>
          </c:val>
          <c:extLst>
            <c:ext xmlns:c16="http://schemas.microsoft.com/office/drawing/2014/chart" uri="{C3380CC4-5D6E-409C-BE32-E72D297353CC}">
              <c16:uniqueId val="{00000015-417B-4C3A-BE4C-280E149B7AFE}"/>
            </c:ext>
          </c:extLst>
        </c:ser>
        <c:dLbls>
          <c:showLegendKey val="0"/>
          <c:showVal val="0"/>
          <c:showCatName val="0"/>
          <c:showSerName val="0"/>
          <c:showPercent val="0"/>
          <c:showBubbleSize val="0"/>
        </c:dLbls>
        <c:gapWidth val="40"/>
        <c:overlap val="100"/>
        <c:axId val="1287670799"/>
        <c:axId val="1144250703"/>
      </c:barChart>
      <c:catAx>
        <c:axId val="1287670799"/>
        <c:scaling>
          <c:orientation val="minMax"/>
        </c:scaling>
        <c:delete val="0"/>
        <c:axPos val="b"/>
        <c:numFmt formatCode="General" sourceLinked="1"/>
        <c:majorTickMark val="out"/>
        <c:minorTickMark val="none"/>
        <c:tickLblPos val="nextTo"/>
        <c:txPr>
          <a:bodyPr rot="-2700000" vert="horz"/>
          <a:lstStyle/>
          <a:p>
            <a:pPr>
              <a:defRPr sz="900" b="1">
                <a:solidFill>
                  <a:srgbClr val="000000"/>
                </a:solidFill>
                <a:latin typeface="Calibri"/>
                <a:ea typeface="Calibri"/>
                <a:cs typeface="Calibri"/>
              </a:defRPr>
            </a:pPr>
            <a:endParaRPr lang="es-ES"/>
          </a:p>
        </c:txPr>
        <c:crossAx val="1144250703"/>
        <c:crosses val="autoZero"/>
        <c:auto val="1"/>
        <c:lblAlgn val="ctr"/>
        <c:lblOffset val="100"/>
        <c:noMultiLvlLbl val="0"/>
      </c:catAx>
      <c:valAx>
        <c:axId val="1144250703"/>
        <c:scaling>
          <c:orientation val="minMax"/>
          <c:max val="1"/>
          <c:min val="0"/>
        </c:scaling>
        <c:delete val="0"/>
        <c:axPos val="l"/>
        <c:numFmt formatCode="0%" sourceLinked="0"/>
        <c:majorTickMark val="out"/>
        <c:minorTickMark val="none"/>
        <c:tickLblPos val="nextTo"/>
        <c:txPr>
          <a:bodyPr/>
          <a:lstStyle/>
          <a:p>
            <a:pPr>
              <a:defRPr sz="900">
                <a:solidFill>
                  <a:srgbClr val="000000"/>
                </a:solidFill>
                <a:latin typeface="Calibri"/>
                <a:ea typeface="Calibri"/>
                <a:cs typeface="Calibri"/>
              </a:defRPr>
            </a:pPr>
            <a:endParaRPr lang="es-ES"/>
          </a:p>
        </c:txPr>
        <c:crossAx val="1287670799"/>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1000">
              <a:solidFill>
                <a:srgbClr val="000000"/>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percentStacked"/>
        <c:varyColors val="0"/>
        <c:ser>
          <c:idx val="0"/>
          <c:order val="0"/>
          <c:tx>
            <c:v>Personas beneficiarias con derecho a prestación con resolución de PIA</c:v>
          </c:tx>
          <c:spPr>
            <a:solidFill>
              <a:srgbClr val="AD84C6"/>
            </a:solidFill>
            <a:ln w="9525">
              <a:solidFill>
                <a:srgbClr val="000000"/>
              </a:solidFill>
            </a:ln>
          </c:spPr>
          <c:invertIfNegative val="0"/>
          <c:dPt>
            <c:idx val="12"/>
            <c:invertIfNegative val="0"/>
            <c:bubble3D val="0"/>
            <c:spPr>
              <a:solidFill>
                <a:srgbClr val="5A3471"/>
              </a:solidFill>
              <a:ln w="9525">
                <a:solidFill>
                  <a:srgbClr val="000000"/>
                </a:solidFill>
              </a:ln>
            </c:spPr>
            <c:extLst>
              <c:ext xmlns:c16="http://schemas.microsoft.com/office/drawing/2014/chart" uri="{C3380CC4-5D6E-409C-BE32-E72D297353CC}">
                <c16:uniqueId val="{0000000D-E80B-45AB-BED6-086664959C0A}"/>
              </c:ext>
            </c:extLst>
          </c:dPt>
          <c:dLbls>
            <c:dLbl>
              <c:idx val="0"/>
              <c:tx>
                <c:rich>
                  <a:bodyPr/>
                  <a:lstStyle/>
                  <a:p>
                    <a:r>
                      <a:rPr lang="es-ES"/>
                      <a:t>52.425
99,85%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E80B-45AB-BED6-086664959C0A}"/>
                </c:ext>
              </c:extLst>
            </c:dLbl>
            <c:dLbl>
              <c:idx val="1"/>
              <c:tx>
                <c:rich>
                  <a:bodyPr/>
                  <a:lstStyle/>
                  <a:p>
                    <a:r>
                      <a:rPr lang="es-ES"/>
                      <a:t>18.584
99,83%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E80B-45AB-BED6-086664959C0A}"/>
                </c:ext>
              </c:extLst>
            </c:dLbl>
            <c:dLbl>
              <c:idx val="2"/>
              <c:tx>
                <c:rich>
                  <a:bodyPr/>
                  <a:lstStyle/>
                  <a:p>
                    <a:r>
                      <a:rPr lang="es-ES"/>
                      <a:t>23.975
99,53%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E80B-45AB-BED6-086664959C0A}"/>
                </c:ext>
              </c:extLst>
            </c:dLbl>
            <c:dLbl>
              <c:idx val="3"/>
              <c:tx>
                <c:rich>
                  <a:bodyPr/>
                  <a:lstStyle/>
                  <a:p>
                    <a:r>
                      <a:rPr lang="es-ES"/>
                      <a:t>38.538
99,02%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E80B-45AB-BED6-086664959C0A}"/>
                </c:ext>
              </c:extLst>
            </c:dLbl>
            <c:dLbl>
              <c:idx val="4"/>
              <c:tx>
                <c:rich>
                  <a:bodyPr/>
                  <a:lstStyle/>
                  <a:p>
                    <a:r>
                      <a:rPr lang="es-ES"/>
                      <a:t>17.764
98,79%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E80B-45AB-BED6-086664959C0A}"/>
                </c:ext>
              </c:extLst>
            </c:dLbl>
            <c:dLbl>
              <c:idx val="5"/>
              <c:tx>
                <c:rich>
                  <a:bodyPr/>
                  <a:lstStyle/>
                  <a:p>
                    <a:r>
                      <a:rPr lang="es-ES"/>
                      <a:t>7.750
96,06%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E80B-45AB-BED6-086664959C0A}"/>
                </c:ext>
              </c:extLst>
            </c:dLbl>
            <c:dLbl>
              <c:idx val="6"/>
              <c:tx>
                <c:rich>
                  <a:bodyPr/>
                  <a:lstStyle/>
                  <a:p>
                    <a:r>
                      <a:rPr lang="es-ES"/>
                      <a:t>120.857
95,63%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E80B-45AB-BED6-086664959C0A}"/>
                </c:ext>
              </c:extLst>
            </c:dLbl>
            <c:dLbl>
              <c:idx val="7"/>
              <c:tx>
                <c:rich>
                  <a:bodyPr/>
                  <a:lstStyle/>
                  <a:p>
                    <a:r>
                      <a:rPr lang="es-ES"/>
                      <a:t>654
95,34%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E80B-45AB-BED6-086664959C0A}"/>
                </c:ext>
              </c:extLst>
            </c:dLbl>
            <c:dLbl>
              <c:idx val="8"/>
              <c:tx>
                <c:rich>
                  <a:bodyPr/>
                  <a:lstStyle/>
                  <a:p>
                    <a:r>
                      <a:rPr lang="es-ES"/>
                      <a:t>30.853
94,99%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E80B-45AB-BED6-086664959C0A}"/>
                </c:ext>
              </c:extLst>
            </c:dLbl>
            <c:dLbl>
              <c:idx val="9"/>
              <c:tx>
                <c:rich>
                  <a:bodyPr/>
                  <a:lstStyle/>
                  <a:p>
                    <a:r>
                      <a:rPr lang="es-ES"/>
                      <a:t>6.300
93,90%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E80B-45AB-BED6-086664959C0A}"/>
                </c:ext>
              </c:extLst>
            </c:dLbl>
            <c:dLbl>
              <c:idx val="10"/>
              <c:tx>
                <c:rich>
                  <a:bodyPr/>
                  <a:lstStyle/>
                  <a:p>
                    <a:r>
                      <a:rPr lang="es-ES"/>
                      <a:t>65.755
91,56%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E80B-45AB-BED6-086664959C0A}"/>
                </c:ext>
              </c:extLst>
            </c:dLbl>
            <c:dLbl>
              <c:idx val="11"/>
              <c:tx>
                <c:rich>
                  <a:bodyPr/>
                  <a:lstStyle/>
                  <a:p>
                    <a:r>
                      <a:rPr lang="es-ES"/>
                      <a:t>68.472
91,04%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E80B-45AB-BED6-086664959C0A}"/>
                </c:ext>
              </c:extLst>
            </c:dLbl>
            <c:dLbl>
              <c:idx val="12"/>
              <c:tx>
                <c:rich>
                  <a:bodyPr rot="-5400000" vert="horz" wrap="square" lIns="38100" tIns="19050" rIns="38100" bIns="19050" anchor="ctr">
                    <a:spAutoFit/>
                  </a:bodyPr>
                  <a:lstStyle/>
                  <a:p>
                    <a:pPr>
                      <a:defRPr sz="900" b="1">
                        <a:solidFill>
                          <a:srgbClr val="FFFFFF"/>
                        </a:solidFill>
                        <a:latin typeface="Calibri"/>
                        <a:ea typeface="Calibri"/>
                        <a:cs typeface="Calibri"/>
                      </a:defRPr>
                    </a:pPr>
                    <a:r>
                      <a:rPr lang="es-ES"/>
                      <a:t>657.622
90,70%</a:t>
                    </a:r>
                  </a:p>
                </c:rich>
              </c:tx>
              <c:spPr>
                <a:noFill/>
                <a:ln>
                  <a:noFill/>
                </a:ln>
                <a:effectLst/>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E80B-45AB-BED6-086664959C0A}"/>
                </c:ext>
              </c:extLst>
            </c:dLbl>
            <c:dLbl>
              <c:idx val="13"/>
              <c:tx>
                <c:rich>
                  <a:bodyPr/>
                  <a:lstStyle/>
                  <a:p>
                    <a:r>
                      <a:rPr lang="es-ES"/>
                      <a:t>645
90,21%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E80B-45AB-BED6-086664959C0A}"/>
                </c:ext>
              </c:extLst>
            </c:dLbl>
            <c:dLbl>
              <c:idx val="14"/>
              <c:tx>
                <c:rich>
                  <a:bodyPr/>
                  <a:lstStyle/>
                  <a:p>
                    <a:r>
                      <a:rPr lang="es-ES"/>
                      <a:t>15.938
86,68%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E80B-45AB-BED6-086664959C0A}"/>
                </c:ext>
              </c:extLst>
            </c:dLbl>
            <c:dLbl>
              <c:idx val="15"/>
              <c:tx>
                <c:rich>
                  <a:bodyPr/>
                  <a:lstStyle/>
                  <a:p>
                    <a:r>
                      <a:rPr lang="es-ES"/>
                      <a:t>3.350
85,66%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E80B-45AB-BED6-086664959C0A}"/>
                </c:ext>
              </c:extLst>
            </c:dLbl>
            <c:dLbl>
              <c:idx val="16"/>
              <c:tx>
                <c:rich>
                  <a:bodyPr/>
                  <a:lstStyle/>
                  <a:p>
                    <a:r>
                      <a:rPr lang="es-ES"/>
                      <a:t>12.784
83,70%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E80B-45AB-BED6-086664959C0A}"/>
                </c:ext>
              </c:extLst>
            </c:dLbl>
            <c:dLbl>
              <c:idx val="17"/>
              <c:tx>
                <c:rich>
                  <a:bodyPr/>
                  <a:lstStyle/>
                  <a:p>
                    <a:r>
                      <a:rPr lang="es-ES"/>
                      <a:t>18.884
82,90%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E80B-45AB-BED6-086664959C0A}"/>
                </c:ext>
              </c:extLst>
            </c:dLbl>
            <c:dLbl>
              <c:idx val="18"/>
              <c:tx>
                <c:rich>
                  <a:bodyPr/>
                  <a:lstStyle/>
                  <a:p>
                    <a:r>
                      <a:rPr lang="es-ES"/>
                      <a:t>33.660
81,74%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E80B-45AB-BED6-086664959C0A}"/>
                </c:ext>
              </c:extLst>
            </c:dLbl>
            <c:dLbl>
              <c:idx val="19"/>
              <c:tx>
                <c:rich>
                  <a:bodyPr/>
                  <a:lstStyle/>
                  <a:p>
                    <a:r>
                      <a:rPr lang="es-ES"/>
                      <a:t>120.434
80,64%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E80B-45AB-BED6-086664959C0A}"/>
                </c:ext>
              </c:extLst>
            </c:dLbl>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Castilla y León</c:v>
              </c:pt>
              <c:pt idx="1">
                <c:v>Aragón</c:v>
              </c:pt>
              <c:pt idx="2">
                <c:v>Canarias</c:v>
              </c:pt>
              <c:pt idx="3">
                <c:v>Galicia</c:v>
              </c:pt>
              <c:pt idx="4">
                <c:v>Asturias, Principado de</c:v>
              </c:pt>
              <c:pt idx="5">
                <c:v>Navarra, Comunidad Foral de</c:v>
              </c:pt>
              <c:pt idx="6">
                <c:v>Andalucía</c:v>
              </c:pt>
              <c:pt idx="7">
                <c:v>Ceuta</c:v>
              </c:pt>
              <c:pt idx="8">
                <c:v>Castilla - La Mancha</c:v>
              </c:pt>
              <c:pt idx="9">
                <c:v>Cantabria</c:v>
              </c:pt>
              <c:pt idx="10">
                <c:v>Comunitat Valenciana</c:v>
              </c:pt>
              <c:pt idx="11">
                <c:v>Madrid, Comunidad de</c:v>
              </c:pt>
              <c:pt idx="12">
                <c:v>Total Nacional</c:v>
              </c:pt>
              <c:pt idx="13">
                <c:v>Melilla</c:v>
              </c:pt>
              <c:pt idx="14">
                <c:v>Balears, Illes</c:v>
              </c:pt>
              <c:pt idx="15">
                <c:v>Rioja, La</c:v>
              </c:pt>
              <c:pt idx="16">
                <c:v>Extremadura</c:v>
              </c:pt>
              <c:pt idx="17">
                <c:v>Murcia, Región de</c:v>
              </c:pt>
              <c:pt idx="18">
                <c:v>País Vasco</c:v>
              </c:pt>
              <c:pt idx="19">
                <c:v>Cataluña</c:v>
              </c:pt>
            </c:strLit>
          </c:cat>
          <c:val>
            <c:numLit>
              <c:formatCode>General</c:formatCode>
              <c:ptCount val="20"/>
              <c:pt idx="0">
                <c:v>52425</c:v>
              </c:pt>
              <c:pt idx="1">
                <c:v>18584</c:v>
              </c:pt>
              <c:pt idx="2">
                <c:v>23975</c:v>
              </c:pt>
              <c:pt idx="3">
                <c:v>38538</c:v>
              </c:pt>
              <c:pt idx="4">
                <c:v>17764</c:v>
              </c:pt>
              <c:pt idx="5">
                <c:v>7750</c:v>
              </c:pt>
              <c:pt idx="6">
                <c:v>120857</c:v>
              </c:pt>
              <c:pt idx="7">
                <c:v>654</c:v>
              </c:pt>
              <c:pt idx="8">
                <c:v>30853</c:v>
              </c:pt>
              <c:pt idx="9">
                <c:v>6300</c:v>
              </c:pt>
              <c:pt idx="10">
                <c:v>65755</c:v>
              </c:pt>
              <c:pt idx="11">
                <c:v>68472</c:v>
              </c:pt>
              <c:pt idx="12">
                <c:v>657622</c:v>
              </c:pt>
              <c:pt idx="13">
                <c:v>645</c:v>
              </c:pt>
              <c:pt idx="14">
                <c:v>15938</c:v>
              </c:pt>
              <c:pt idx="15">
                <c:v>3350</c:v>
              </c:pt>
              <c:pt idx="16">
                <c:v>12784</c:v>
              </c:pt>
              <c:pt idx="17">
                <c:v>18884</c:v>
              </c:pt>
              <c:pt idx="18">
                <c:v>33660</c:v>
              </c:pt>
              <c:pt idx="19">
                <c:v>120434</c:v>
              </c:pt>
            </c:numLit>
          </c:val>
          <c:extLst>
            <c:ext xmlns:c16="http://schemas.microsoft.com/office/drawing/2014/chart" uri="{C3380CC4-5D6E-409C-BE32-E72D297353CC}">
              <c16:uniqueId val="{00000000-E80B-45AB-BED6-086664959C0A}"/>
            </c:ext>
          </c:extLst>
        </c:ser>
        <c:ser>
          <c:idx val="1"/>
          <c:order val="1"/>
          <c:tx>
            <c:v>Personas beneficiarias con derecho a prestación pendientes de resolución de PIA</c:v>
          </c:tx>
          <c:spPr>
            <a:solidFill>
              <a:srgbClr val="8784C6"/>
            </a:solidFill>
            <a:ln w="9525">
              <a:solidFill>
                <a:srgbClr val="000000"/>
              </a:solidFill>
            </a:ln>
          </c:spPr>
          <c:invertIfNegative val="0"/>
          <c:dPt>
            <c:idx val="12"/>
            <c:invertIfNegative val="0"/>
            <c:bubble3D val="0"/>
            <c:spPr>
              <a:solidFill>
                <a:srgbClr val="373472"/>
              </a:solidFill>
              <a:ln w="9525">
                <a:solidFill>
                  <a:srgbClr val="000000"/>
                </a:solidFill>
              </a:ln>
            </c:spPr>
            <c:extLst>
              <c:ext xmlns:c16="http://schemas.microsoft.com/office/drawing/2014/chart" uri="{C3380CC4-5D6E-409C-BE32-E72D297353CC}">
                <c16:uniqueId val="{00000022-E80B-45AB-BED6-086664959C0A}"/>
              </c:ext>
            </c:extLst>
          </c:dPt>
          <c:dLbls>
            <c:dLbl>
              <c:idx val="0"/>
              <c:tx>
                <c:rich>
                  <a:bodyPr/>
                  <a:lstStyle/>
                  <a:p>
                    <a:r>
                      <a:rPr lang="es-ES"/>
                      <a:t>79
0,15%</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E80B-45AB-BED6-086664959C0A}"/>
                </c:ext>
              </c:extLst>
            </c:dLbl>
            <c:dLbl>
              <c:idx val="1"/>
              <c:tx>
                <c:rich>
                  <a:bodyPr/>
                  <a:lstStyle/>
                  <a:p>
                    <a:r>
                      <a:rPr lang="es-ES"/>
                      <a:t>31
0,17%</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E80B-45AB-BED6-086664959C0A}"/>
                </c:ext>
              </c:extLst>
            </c:dLbl>
            <c:dLbl>
              <c:idx val="2"/>
              <c:tx>
                <c:rich>
                  <a:bodyPr/>
                  <a:lstStyle/>
                  <a:p>
                    <a:r>
                      <a:rPr lang="es-ES"/>
                      <a:t>113
0,47%</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E80B-45AB-BED6-086664959C0A}"/>
                </c:ext>
              </c:extLst>
            </c:dLbl>
            <c:dLbl>
              <c:idx val="3"/>
              <c:tx>
                <c:rich>
                  <a:bodyPr/>
                  <a:lstStyle/>
                  <a:p>
                    <a:r>
                      <a:rPr lang="es-ES"/>
                      <a:t>380
0,98%</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E80B-45AB-BED6-086664959C0A}"/>
                </c:ext>
              </c:extLst>
            </c:dLbl>
            <c:dLbl>
              <c:idx val="4"/>
              <c:tx>
                <c:rich>
                  <a:bodyPr/>
                  <a:lstStyle/>
                  <a:p>
                    <a:r>
                      <a:rPr lang="es-ES"/>
                      <a:t>217
1,21%</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E80B-45AB-BED6-086664959C0A}"/>
                </c:ext>
              </c:extLst>
            </c:dLbl>
            <c:dLbl>
              <c:idx val="5"/>
              <c:tx>
                <c:rich>
                  <a:bodyPr/>
                  <a:lstStyle/>
                  <a:p>
                    <a:r>
                      <a:rPr lang="es-ES"/>
                      <a:t>318
3,94%</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E80B-45AB-BED6-086664959C0A}"/>
                </c:ext>
              </c:extLst>
            </c:dLbl>
            <c:dLbl>
              <c:idx val="6"/>
              <c:tx>
                <c:rich>
                  <a:bodyPr/>
                  <a:lstStyle/>
                  <a:p>
                    <a:r>
                      <a:rPr lang="es-ES"/>
                      <a:t>5.519
4,37%</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E80B-45AB-BED6-086664959C0A}"/>
                </c:ext>
              </c:extLst>
            </c:dLbl>
            <c:dLbl>
              <c:idx val="7"/>
              <c:tx>
                <c:rich>
                  <a:bodyPr/>
                  <a:lstStyle/>
                  <a:p>
                    <a:r>
                      <a:rPr lang="es-ES"/>
                      <a:t>32
4,66%</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E80B-45AB-BED6-086664959C0A}"/>
                </c:ext>
              </c:extLst>
            </c:dLbl>
            <c:dLbl>
              <c:idx val="8"/>
              <c:tx>
                <c:rich>
                  <a:bodyPr/>
                  <a:lstStyle/>
                  <a:p>
                    <a:r>
                      <a:rPr lang="es-ES"/>
                      <a:t>1.627
5,01%</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E80B-45AB-BED6-086664959C0A}"/>
                </c:ext>
              </c:extLst>
            </c:dLbl>
            <c:dLbl>
              <c:idx val="9"/>
              <c:tx>
                <c:rich>
                  <a:bodyPr/>
                  <a:lstStyle/>
                  <a:p>
                    <a:r>
                      <a:rPr lang="es-ES"/>
                      <a:t>409
6,10%</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E80B-45AB-BED6-086664959C0A}"/>
                </c:ext>
              </c:extLst>
            </c:dLbl>
            <c:dLbl>
              <c:idx val="10"/>
              <c:tx>
                <c:rich>
                  <a:bodyPr/>
                  <a:lstStyle/>
                  <a:p>
                    <a:r>
                      <a:rPr lang="es-ES"/>
                      <a:t>6.059
8,44%</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E80B-45AB-BED6-086664959C0A}"/>
                </c:ext>
              </c:extLst>
            </c:dLbl>
            <c:dLbl>
              <c:idx val="11"/>
              <c:tx>
                <c:rich>
                  <a:bodyPr/>
                  <a:lstStyle/>
                  <a:p>
                    <a:r>
                      <a:rPr lang="es-ES"/>
                      <a:t>6.743
8,96%</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E80B-45AB-BED6-086664959C0A}"/>
                </c:ext>
              </c:extLst>
            </c:dLbl>
            <c:dLbl>
              <c:idx val="12"/>
              <c:tx>
                <c:rich>
                  <a:bodyPr rot="-5400000" vert="horz" wrap="square" lIns="38100" tIns="19050" rIns="38100" bIns="19050" anchor="ctr">
                    <a:spAutoFit/>
                  </a:bodyPr>
                  <a:lstStyle/>
                  <a:p>
                    <a:pPr>
                      <a:defRPr sz="900" b="1">
                        <a:solidFill>
                          <a:srgbClr val="FFFFFF"/>
                        </a:solidFill>
                        <a:latin typeface="Calibri"/>
                        <a:ea typeface="Calibri"/>
                        <a:cs typeface="Calibri"/>
                      </a:defRPr>
                    </a:pPr>
                    <a:r>
                      <a:rPr lang="es-ES"/>
                      <a:t>67.429
9,30%</a:t>
                    </a:r>
                  </a:p>
                </c:rich>
              </c:tx>
              <c:spPr>
                <a:noFill/>
                <a:ln>
                  <a:noFill/>
                </a:ln>
                <a:effectLst/>
              </c:spPr>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E80B-45AB-BED6-086664959C0A}"/>
                </c:ext>
              </c:extLst>
            </c:dLbl>
            <c:dLbl>
              <c:idx val="13"/>
              <c:tx>
                <c:rich>
                  <a:bodyPr/>
                  <a:lstStyle/>
                  <a:p>
                    <a:r>
                      <a:rPr lang="es-ES"/>
                      <a:t>70
9,79%</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E80B-45AB-BED6-086664959C0A}"/>
                </c:ext>
              </c:extLst>
            </c:dLbl>
            <c:dLbl>
              <c:idx val="14"/>
              <c:tx>
                <c:rich>
                  <a:bodyPr/>
                  <a:lstStyle/>
                  <a:p>
                    <a:r>
                      <a:rPr lang="es-ES"/>
                      <a:t>2.450
13,32%</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E80B-45AB-BED6-086664959C0A}"/>
                </c:ext>
              </c:extLst>
            </c:dLbl>
            <c:dLbl>
              <c:idx val="15"/>
              <c:tx>
                <c:rich>
                  <a:bodyPr/>
                  <a:lstStyle/>
                  <a:p>
                    <a:r>
                      <a:rPr lang="es-ES"/>
                      <a:t>561
14,34%</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E80B-45AB-BED6-086664959C0A}"/>
                </c:ext>
              </c:extLst>
            </c:dLbl>
            <c:dLbl>
              <c:idx val="16"/>
              <c:tx>
                <c:rich>
                  <a:bodyPr/>
                  <a:lstStyle/>
                  <a:p>
                    <a:r>
                      <a:rPr lang="es-ES"/>
                      <a:t>2.489
16,30%</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E80B-45AB-BED6-086664959C0A}"/>
                </c:ext>
              </c:extLst>
            </c:dLbl>
            <c:dLbl>
              <c:idx val="17"/>
              <c:tx>
                <c:rich>
                  <a:bodyPr/>
                  <a:lstStyle/>
                  <a:p>
                    <a:r>
                      <a:rPr lang="es-ES"/>
                      <a:t>3.895
17,10%</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E80B-45AB-BED6-086664959C0A}"/>
                </c:ext>
              </c:extLst>
            </c:dLbl>
            <c:dLbl>
              <c:idx val="18"/>
              <c:tx>
                <c:rich>
                  <a:bodyPr/>
                  <a:lstStyle/>
                  <a:p>
                    <a:r>
                      <a:rPr lang="es-ES"/>
                      <a:t>7.520
18,26%</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8-E80B-45AB-BED6-086664959C0A}"/>
                </c:ext>
              </c:extLst>
            </c:dLbl>
            <c:dLbl>
              <c:idx val="19"/>
              <c:tx>
                <c:rich>
                  <a:bodyPr/>
                  <a:lstStyle/>
                  <a:p>
                    <a:r>
                      <a:rPr lang="es-ES"/>
                      <a:t>28.917
19,36%</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E80B-45AB-BED6-086664959C0A}"/>
                </c:ext>
              </c:extLst>
            </c:dLbl>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Castilla y León</c:v>
              </c:pt>
              <c:pt idx="1">
                <c:v>Aragón</c:v>
              </c:pt>
              <c:pt idx="2">
                <c:v>Canarias</c:v>
              </c:pt>
              <c:pt idx="3">
                <c:v>Galicia</c:v>
              </c:pt>
              <c:pt idx="4">
                <c:v>Asturias, Principado de</c:v>
              </c:pt>
              <c:pt idx="5">
                <c:v>Navarra, Comunidad Foral de</c:v>
              </c:pt>
              <c:pt idx="6">
                <c:v>Andalucía</c:v>
              </c:pt>
              <c:pt idx="7">
                <c:v>Ceuta</c:v>
              </c:pt>
              <c:pt idx="8">
                <c:v>Castilla - La Mancha</c:v>
              </c:pt>
              <c:pt idx="9">
                <c:v>Cantabria</c:v>
              </c:pt>
              <c:pt idx="10">
                <c:v>Comunitat Valenciana</c:v>
              </c:pt>
              <c:pt idx="11">
                <c:v>Madrid, Comunidad de</c:v>
              </c:pt>
              <c:pt idx="12">
                <c:v>Total Nacional</c:v>
              </c:pt>
              <c:pt idx="13">
                <c:v>Melilla</c:v>
              </c:pt>
              <c:pt idx="14">
                <c:v>Balears, Illes</c:v>
              </c:pt>
              <c:pt idx="15">
                <c:v>Rioja, La</c:v>
              </c:pt>
              <c:pt idx="16">
                <c:v>Extremadura</c:v>
              </c:pt>
              <c:pt idx="17">
                <c:v>Murcia, Región de</c:v>
              </c:pt>
              <c:pt idx="18">
                <c:v>País Vasco</c:v>
              </c:pt>
              <c:pt idx="19">
                <c:v>Cataluña</c:v>
              </c:pt>
            </c:strLit>
          </c:cat>
          <c:val>
            <c:numLit>
              <c:formatCode>General</c:formatCode>
              <c:ptCount val="20"/>
              <c:pt idx="0">
                <c:v>79</c:v>
              </c:pt>
              <c:pt idx="1">
                <c:v>31</c:v>
              </c:pt>
              <c:pt idx="2">
                <c:v>113</c:v>
              </c:pt>
              <c:pt idx="3">
                <c:v>380</c:v>
              </c:pt>
              <c:pt idx="4">
                <c:v>217</c:v>
              </c:pt>
              <c:pt idx="5">
                <c:v>318</c:v>
              </c:pt>
              <c:pt idx="6">
                <c:v>5519</c:v>
              </c:pt>
              <c:pt idx="7">
                <c:v>32</c:v>
              </c:pt>
              <c:pt idx="8">
                <c:v>1627</c:v>
              </c:pt>
              <c:pt idx="9">
                <c:v>409</c:v>
              </c:pt>
              <c:pt idx="10">
                <c:v>6059</c:v>
              </c:pt>
              <c:pt idx="11">
                <c:v>6743</c:v>
              </c:pt>
              <c:pt idx="12">
                <c:v>67429</c:v>
              </c:pt>
              <c:pt idx="13">
                <c:v>70</c:v>
              </c:pt>
              <c:pt idx="14">
                <c:v>2450</c:v>
              </c:pt>
              <c:pt idx="15">
                <c:v>561</c:v>
              </c:pt>
              <c:pt idx="16">
                <c:v>2489</c:v>
              </c:pt>
              <c:pt idx="17">
                <c:v>3895</c:v>
              </c:pt>
              <c:pt idx="18">
                <c:v>7520</c:v>
              </c:pt>
              <c:pt idx="19">
                <c:v>28917</c:v>
              </c:pt>
            </c:numLit>
          </c:val>
          <c:extLst>
            <c:ext xmlns:c16="http://schemas.microsoft.com/office/drawing/2014/chart" uri="{C3380CC4-5D6E-409C-BE32-E72D297353CC}">
              <c16:uniqueId val="{00000015-E80B-45AB-BED6-086664959C0A}"/>
            </c:ext>
          </c:extLst>
        </c:ser>
        <c:dLbls>
          <c:showLegendKey val="0"/>
          <c:showVal val="0"/>
          <c:showCatName val="0"/>
          <c:showSerName val="0"/>
          <c:showPercent val="0"/>
          <c:showBubbleSize val="0"/>
        </c:dLbls>
        <c:gapWidth val="40"/>
        <c:overlap val="100"/>
        <c:axId val="1287671727"/>
        <c:axId val="1144122543"/>
      </c:barChart>
      <c:catAx>
        <c:axId val="1287671727"/>
        <c:scaling>
          <c:orientation val="minMax"/>
        </c:scaling>
        <c:delete val="0"/>
        <c:axPos val="b"/>
        <c:numFmt formatCode="General" sourceLinked="1"/>
        <c:majorTickMark val="out"/>
        <c:minorTickMark val="none"/>
        <c:tickLblPos val="nextTo"/>
        <c:txPr>
          <a:bodyPr rot="-2700000" vert="horz"/>
          <a:lstStyle/>
          <a:p>
            <a:pPr>
              <a:defRPr sz="900" b="1">
                <a:solidFill>
                  <a:srgbClr val="000000"/>
                </a:solidFill>
                <a:latin typeface="Calibri"/>
                <a:ea typeface="Calibri"/>
                <a:cs typeface="Calibri"/>
              </a:defRPr>
            </a:pPr>
            <a:endParaRPr lang="es-ES"/>
          </a:p>
        </c:txPr>
        <c:crossAx val="1144122543"/>
        <c:crosses val="autoZero"/>
        <c:auto val="1"/>
        <c:lblAlgn val="ctr"/>
        <c:lblOffset val="100"/>
        <c:noMultiLvlLbl val="0"/>
      </c:catAx>
      <c:valAx>
        <c:axId val="1144122543"/>
        <c:scaling>
          <c:orientation val="minMax"/>
          <c:max val="1"/>
          <c:min val="0"/>
        </c:scaling>
        <c:delete val="0"/>
        <c:axPos val="l"/>
        <c:numFmt formatCode="0%" sourceLinked="0"/>
        <c:majorTickMark val="out"/>
        <c:minorTickMark val="none"/>
        <c:tickLblPos val="nextTo"/>
        <c:txPr>
          <a:bodyPr/>
          <a:lstStyle/>
          <a:p>
            <a:pPr>
              <a:defRPr sz="900">
                <a:solidFill>
                  <a:srgbClr val="000000"/>
                </a:solidFill>
                <a:latin typeface="Calibri"/>
                <a:ea typeface="Calibri"/>
                <a:cs typeface="Calibri"/>
              </a:defRPr>
            </a:pPr>
            <a:endParaRPr lang="es-ES"/>
          </a:p>
        </c:txPr>
        <c:crossAx val="1287671727"/>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1000">
              <a:solidFill>
                <a:srgbClr val="000000"/>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2.jpeg"/><Relationship Id="rId5" Type="http://schemas.openxmlformats.org/officeDocument/2006/relationships/chart" Target="../charts/chart6.xml"/><Relationship Id="rId4" Type="http://schemas.openxmlformats.org/officeDocument/2006/relationships/chart" Target="../charts/chart5.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image" Target="../media/image2.jpeg"/></Relationships>
</file>

<file path=xl/drawings/_rels/drawing18.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image" Target="../media/image2.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0.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image" Target="../media/image2.jpeg"/></Relationships>
</file>

<file path=xl/drawings/_rels/drawing21.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image" Target="../media/image2.jpeg"/></Relationships>
</file>

<file path=xl/drawings/_rels/drawing22.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image" Target="../media/image2.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9.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chart" Target="../charts/chart13.xml"/><Relationship Id="rId1" Type="http://schemas.openxmlformats.org/officeDocument/2006/relationships/image" Target="../media/image2.jpeg"/><Relationship Id="rId5" Type="http://schemas.openxmlformats.org/officeDocument/2006/relationships/chart" Target="../charts/chart16.xml"/><Relationship Id="rId4" Type="http://schemas.openxmlformats.org/officeDocument/2006/relationships/chart" Target="../charts/chart15.xml"/></Relationships>
</file>

<file path=xl/drawings/_rels/drawing30.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image" Target="../media/image2.jpeg"/></Relationships>
</file>

<file path=xl/drawings/_rels/drawing31.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chart" Target="../charts/chart18.xml"/><Relationship Id="rId1" Type="http://schemas.openxmlformats.org/officeDocument/2006/relationships/image" Target="../media/image2.jpeg"/></Relationships>
</file>

<file path=xl/drawings/_rels/drawing32.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chart" Target="../charts/chart20.xml"/><Relationship Id="rId1" Type="http://schemas.openxmlformats.org/officeDocument/2006/relationships/image" Target="../media/image2.jpeg"/></Relationships>
</file>

<file path=xl/drawings/_rels/drawing33.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image" Target="../media/image2.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5.xml.rels><?xml version="1.0" encoding="UTF-8" standalone="yes"?>
<Relationships xmlns="http://schemas.openxmlformats.org/package/2006/relationships"><Relationship Id="rId2" Type="http://schemas.openxmlformats.org/officeDocument/2006/relationships/chart" Target="../charts/chart24.xml"/><Relationship Id="rId1" Type="http://schemas.openxmlformats.org/officeDocument/2006/relationships/image" Target="../media/image2.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7.xml.rels><?xml version="1.0" encoding="UTF-8" standalone="yes"?>
<Relationships xmlns="http://schemas.openxmlformats.org/package/2006/relationships"><Relationship Id="rId2" Type="http://schemas.openxmlformats.org/officeDocument/2006/relationships/chart" Target="../charts/chart25.xml"/><Relationship Id="rId1" Type="http://schemas.openxmlformats.org/officeDocument/2006/relationships/image" Target="../media/image2.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9.xml.rels><?xml version="1.0" encoding="UTF-8" standalone="yes"?>
<Relationships xmlns="http://schemas.openxmlformats.org/package/2006/relationships"><Relationship Id="rId2" Type="http://schemas.openxmlformats.org/officeDocument/2006/relationships/chart" Target="../charts/chart26.xml"/><Relationship Id="rId1" Type="http://schemas.openxmlformats.org/officeDocument/2006/relationships/image" Target="../media/image2.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1.xml.rels><?xml version="1.0" encoding="UTF-8" standalone="yes"?>
<Relationships xmlns="http://schemas.openxmlformats.org/package/2006/relationships"><Relationship Id="rId2" Type="http://schemas.openxmlformats.org/officeDocument/2006/relationships/chart" Target="../charts/chart27.xml"/><Relationship Id="rId1" Type="http://schemas.openxmlformats.org/officeDocument/2006/relationships/image" Target="../media/image2.jpeg"/></Relationships>
</file>

<file path=xl/drawings/_rels/drawing42.xml.rels><?xml version="1.0" encoding="UTF-8" standalone="yes"?>
<Relationships xmlns="http://schemas.openxmlformats.org/package/2006/relationships"><Relationship Id="rId2" Type="http://schemas.openxmlformats.org/officeDocument/2006/relationships/chart" Target="../charts/chart28.xml"/><Relationship Id="rId1" Type="http://schemas.openxmlformats.org/officeDocument/2006/relationships/image" Target="../media/image2.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8.xml.rels><?xml version="1.0" encoding="UTF-8" standalone="yes"?>
<Relationships xmlns="http://schemas.openxmlformats.org/package/2006/relationships"><Relationship Id="rId3" Type="http://schemas.openxmlformats.org/officeDocument/2006/relationships/chart" Target="../charts/chart30.xml"/><Relationship Id="rId2" Type="http://schemas.openxmlformats.org/officeDocument/2006/relationships/chart" Target="../charts/chart29.xml"/><Relationship Id="rId1" Type="http://schemas.openxmlformats.org/officeDocument/2006/relationships/image" Target="../media/image2.jpeg"/><Relationship Id="rId5" Type="http://schemas.openxmlformats.org/officeDocument/2006/relationships/chart" Target="../charts/chart32.xml"/><Relationship Id="rId4" Type="http://schemas.openxmlformats.org/officeDocument/2006/relationships/chart" Target="../charts/chart31.xml"/></Relationships>
</file>

<file path=xl/drawings/_rels/drawing49.xml.rels><?xml version="1.0" encoding="UTF-8" standalone="yes"?>
<Relationships xmlns="http://schemas.openxmlformats.org/package/2006/relationships"><Relationship Id="rId2" Type="http://schemas.openxmlformats.org/officeDocument/2006/relationships/chart" Target="../charts/chart33.xml"/><Relationship Id="rId1" Type="http://schemas.openxmlformats.org/officeDocument/2006/relationships/image" Target="../media/image2.jpeg"/></Relationships>
</file>

<file path=xl/drawings/_rels/drawing50.xml.rels><?xml version="1.0" encoding="UTF-8" standalone="yes"?>
<Relationships xmlns="http://schemas.openxmlformats.org/package/2006/relationships"><Relationship Id="rId3" Type="http://schemas.openxmlformats.org/officeDocument/2006/relationships/chart" Target="../charts/chart35.xml"/><Relationship Id="rId2" Type="http://schemas.openxmlformats.org/officeDocument/2006/relationships/chart" Target="../charts/chart34.xml"/><Relationship Id="rId1" Type="http://schemas.openxmlformats.org/officeDocument/2006/relationships/image" Target="../media/image2.jpeg"/></Relationships>
</file>

<file path=xl/drawings/_rels/drawing51.xml.rels><?xml version="1.0" encoding="UTF-8" standalone="yes"?>
<Relationships xmlns="http://schemas.openxmlformats.org/package/2006/relationships"><Relationship Id="rId3" Type="http://schemas.openxmlformats.org/officeDocument/2006/relationships/chart" Target="../charts/chart37.xml"/><Relationship Id="rId2" Type="http://schemas.openxmlformats.org/officeDocument/2006/relationships/chart" Target="../charts/chart36.xml"/><Relationship Id="rId1" Type="http://schemas.openxmlformats.org/officeDocument/2006/relationships/image" Target="../media/image2.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9.xml.rels><?xml version="1.0" encoding="UTF-8" standalone="yes"?>
<Relationships xmlns="http://schemas.openxmlformats.org/package/2006/relationships"><Relationship Id="rId3" Type="http://schemas.openxmlformats.org/officeDocument/2006/relationships/chart" Target="../charts/chart39.xml"/><Relationship Id="rId2" Type="http://schemas.openxmlformats.org/officeDocument/2006/relationships/chart" Target="../charts/chart38.xml"/><Relationship Id="rId1" Type="http://schemas.openxmlformats.org/officeDocument/2006/relationships/image" Target="../media/image2.jpeg"/><Relationship Id="rId4" Type="http://schemas.openxmlformats.org/officeDocument/2006/relationships/chart" Target="../charts/chart40.xml"/></Relationships>
</file>

<file path=xl/drawings/_rels/drawing70.xml.rels><?xml version="1.0" encoding="UTF-8" standalone="yes"?>
<Relationships xmlns="http://schemas.openxmlformats.org/package/2006/relationships"><Relationship Id="rId2" Type="http://schemas.openxmlformats.org/officeDocument/2006/relationships/chart" Target="../charts/chart41.xml"/><Relationship Id="rId1" Type="http://schemas.openxmlformats.org/officeDocument/2006/relationships/image" Target="../media/image2.jpeg"/></Relationships>
</file>

<file path=xl/drawings/_rels/drawing7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3.xml.rels><?xml version="1.0" encoding="UTF-8" standalone="yes"?>
<Relationships xmlns="http://schemas.openxmlformats.org/package/2006/relationships"><Relationship Id="rId3" Type="http://schemas.openxmlformats.org/officeDocument/2006/relationships/chart" Target="../charts/chart43.xml"/><Relationship Id="rId2" Type="http://schemas.openxmlformats.org/officeDocument/2006/relationships/chart" Target="../charts/chart42.xml"/><Relationship Id="rId1" Type="http://schemas.openxmlformats.org/officeDocument/2006/relationships/image" Target="../media/image2.jpeg"/><Relationship Id="rId4" Type="http://schemas.openxmlformats.org/officeDocument/2006/relationships/chart" Target="../charts/chart44.xml"/></Relationships>
</file>

<file path=xl/drawings/_rels/drawing7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7.xml.rels><?xml version="1.0" encoding="UTF-8" standalone="yes"?>
<Relationships xmlns="http://schemas.openxmlformats.org/package/2006/relationships"><Relationship Id="rId3" Type="http://schemas.openxmlformats.org/officeDocument/2006/relationships/chart" Target="../charts/chart46.xml"/><Relationship Id="rId2" Type="http://schemas.openxmlformats.org/officeDocument/2006/relationships/chart" Target="../charts/chart45.xml"/><Relationship Id="rId1" Type="http://schemas.openxmlformats.org/officeDocument/2006/relationships/image" Target="../media/image2.jpeg"/><Relationship Id="rId4" Type="http://schemas.openxmlformats.org/officeDocument/2006/relationships/chart" Target="../charts/chart47.xml"/></Relationships>
</file>

<file path=xl/drawings/_rels/drawing7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5.xml.rels><?xml version="1.0" encoding="UTF-8" standalone="yes"?>
<Relationships xmlns="http://schemas.openxmlformats.org/package/2006/relationships"><Relationship Id="rId2" Type="http://schemas.openxmlformats.org/officeDocument/2006/relationships/chart" Target="../charts/chart48.xml"/><Relationship Id="rId1" Type="http://schemas.openxmlformats.org/officeDocument/2006/relationships/image" Target="../media/image2.jpeg"/></Relationships>
</file>

<file path=xl/drawings/_rels/drawing8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9.xml.rels><?xml version="1.0" encoding="UTF-8" standalone="yes"?>
<Relationships xmlns="http://schemas.openxmlformats.org/package/2006/relationships"><Relationship Id="rId2" Type="http://schemas.openxmlformats.org/officeDocument/2006/relationships/chart" Target="../charts/chart49.xml"/><Relationship Id="rId1" Type="http://schemas.openxmlformats.org/officeDocument/2006/relationships/image" Target="../media/image2.jpeg"/></Relationships>
</file>

<file path=xl/drawings/_rels/drawing90.xml.rels><?xml version="1.0" encoding="UTF-8" standalone="yes"?>
<Relationships xmlns="http://schemas.openxmlformats.org/package/2006/relationships"><Relationship Id="rId2" Type="http://schemas.openxmlformats.org/officeDocument/2006/relationships/chart" Target="../charts/chart50.xml"/><Relationship Id="rId1" Type="http://schemas.openxmlformats.org/officeDocument/2006/relationships/image" Target="../media/image2.jpeg"/></Relationships>
</file>

<file path=xl/drawings/_rels/drawing91.xml.rels><?xml version="1.0" encoding="UTF-8" standalone="yes"?>
<Relationships xmlns="http://schemas.openxmlformats.org/package/2006/relationships"><Relationship Id="rId2" Type="http://schemas.openxmlformats.org/officeDocument/2006/relationships/chart" Target="../charts/chart51.xml"/><Relationship Id="rId1" Type="http://schemas.openxmlformats.org/officeDocument/2006/relationships/image" Target="../media/image2.jpeg"/></Relationships>
</file>

<file path=xl/drawings/_rels/drawing92.xml.rels><?xml version="1.0" encoding="UTF-8" standalone="yes"?>
<Relationships xmlns="http://schemas.openxmlformats.org/package/2006/relationships"><Relationship Id="rId2" Type="http://schemas.openxmlformats.org/officeDocument/2006/relationships/chart" Target="../charts/chart52.xml"/><Relationship Id="rId1" Type="http://schemas.openxmlformats.org/officeDocument/2006/relationships/image" Target="../media/image2.jpeg"/></Relationships>
</file>

<file path=xl/drawings/_rels/drawing9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7.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0687050" cy="7419975"/>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10</xdr:col>
      <xdr:colOff>0</xdr:colOff>
      <xdr:row>20</xdr:row>
      <xdr:rowOff>0</xdr:rowOff>
    </xdr:from>
    <xdr:to>
      <xdr:col>17</xdr:col>
      <xdr:colOff>177800</xdr:colOff>
      <xdr:row>33</xdr:row>
      <xdr:rowOff>146050</xdr:rowOff>
    </xdr:to>
    <xdr:sp macro="" textlink="">
      <xdr:nvSpPr>
        <xdr:cNvPr id="3" name="CuadroTexto 2">
          <a:extLst>
            <a:ext uri="{FF2B5EF4-FFF2-40B4-BE49-F238E27FC236}">
              <a16:creationId xmlns:a16="http://schemas.microsoft.com/office/drawing/2014/main" id="{F81CAD6A-3F1F-CE68-C611-86ACFCF6EEC3}"/>
            </a:ext>
          </a:extLst>
        </xdr:cNvPr>
        <xdr:cNvSpPr txBox="1"/>
      </xdr:nvSpPr>
      <xdr:spPr>
        <a:xfrm>
          <a:off x="6096000" y="3683000"/>
          <a:ext cx="4445000" cy="2540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oAutofit/>
        </a:bodyPr>
        <a:lstStyle/>
        <a:p>
          <a:pPr algn="l"/>
          <a:r>
            <a:rPr lang="es-ES" sz="2600" b="1">
              <a:solidFill>
                <a:srgbClr val="FFFFFF"/>
              </a:solidFill>
              <a:latin typeface="Calibri" panose="020F0502020204030204" pitchFamily="34" charset="0"/>
            </a:rPr>
            <a:t>INFORMACIÓN ESTADÍSTICA DEL SISTEMA PARA LA AUTONOMÍA Y ATENCIÓN A LA DEPENDENCIA</a:t>
          </a:r>
        </a:p>
      </xdr:txBody>
    </xdr:sp>
    <xdr:clientData/>
  </xdr:twoCellAnchor>
  <xdr:twoCellAnchor>
    <xdr:from>
      <xdr:col>10</xdr:col>
      <xdr:colOff>0</xdr:colOff>
      <xdr:row>34</xdr:row>
      <xdr:rowOff>38100</xdr:rowOff>
    </xdr:from>
    <xdr:to>
      <xdr:col>11</xdr:col>
      <xdr:colOff>333600</xdr:colOff>
      <xdr:row>34</xdr:row>
      <xdr:rowOff>102900</xdr:rowOff>
    </xdr:to>
    <xdr:sp macro="" textlink="">
      <xdr:nvSpPr>
        <xdr:cNvPr id="4" name="Rectángulo 3">
          <a:extLst>
            <a:ext uri="{FF2B5EF4-FFF2-40B4-BE49-F238E27FC236}">
              <a16:creationId xmlns:a16="http://schemas.microsoft.com/office/drawing/2014/main" id="{A4206FE7-12FA-F28E-FCCD-A6750A6F4035}"/>
            </a:ext>
          </a:extLst>
        </xdr:cNvPr>
        <xdr:cNvSpPr/>
      </xdr:nvSpPr>
      <xdr:spPr>
        <a:xfrm>
          <a:off x="6096000" y="6299200"/>
          <a:ext cx="943200" cy="64800"/>
        </a:xfrm>
        <a:prstGeom prst="rect">
          <a:avLst/>
        </a:prstGeom>
        <a:solidFill>
          <a:srgbClr val="FFFFFF"/>
        </a:solidFill>
        <a:ln w="25400" cap="flat" cmpd="sng" algn="ctr">
          <a:noFill/>
          <a:prstDash val="solid"/>
        </a:ln>
        <a:effectLst/>
        <a:extLst>
          <a:ext uri="{91240B29-F687-4F45-9708-019B960494DF}">
            <a14:hiddenLine xmlns:a14="http://schemas.microsoft.com/office/drawing/2010/main" w="25400" cap="flat" cmpd="sng" algn="ctr">
              <a:solidFill>
                <a:schemeClr val="accent1">
                  <a:shade val="15000"/>
                </a:schemeClr>
              </a:solidFill>
              <a:prstDash val="solid"/>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11</xdr:col>
      <xdr:colOff>333600</xdr:colOff>
      <xdr:row>34</xdr:row>
      <xdr:rowOff>38100</xdr:rowOff>
    </xdr:from>
    <xdr:to>
      <xdr:col>13</xdr:col>
      <xdr:colOff>57600</xdr:colOff>
      <xdr:row>34</xdr:row>
      <xdr:rowOff>102900</xdr:rowOff>
    </xdr:to>
    <xdr:sp macro="" textlink="">
      <xdr:nvSpPr>
        <xdr:cNvPr id="5" name="Rectángulo 4">
          <a:extLst>
            <a:ext uri="{FF2B5EF4-FFF2-40B4-BE49-F238E27FC236}">
              <a16:creationId xmlns:a16="http://schemas.microsoft.com/office/drawing/2014/main" id="{D5CEA33B-C925-CD01-C55B-1F0F26C02E7B}"/>
            </a:ext>
          </a:extLst>
        </xdr:cNvPr>
        <xdr:cNvSpPr/>
      </xdr:nvSpPr>
      <xdr:spPr>
        <a:xfrm>
          <a:off x="7039200" y="6299200"/>
          <a:ext cx="943200" cy="64800"/>
        </a:xfrm>
        <a:prstGeom prst="rect">
          <a:avLst/>
        </a:prstGeom>
        <a:solidFill>
          <a:srgbClr val="FFFFFF">
            <a:alpha val="70000"/>
          </a:srgbClr>
        </a:solidFill>
        <a:ln w="25400" cap="flat" cmpd="sng" algn="ctr">
          <a:noFill/>
          <a:prstDash val="solid"/>
        </a:ln>
        <a:effectLst/>
        <a:extLst>
          <a:ext uri="{91240B29-F687-4F45-9708-019B960494DF}">
            <a14:hiddenLine xmlns:a14="http://schemas.microsoft.com/office/drawing/2010/main" w="25400" cap="flat" cmpd="sng" algn="ctr">
              <a:solidFill>
                <a:schemeClr val="accent1">
                  <a:shade val="15000"/>
                </a:schemeClr>
              </a:solidFill>
              <a:prstDash val="solid"/>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13</xdr:col>
      <xdr:colOff>57600</xdr:colOff>
      <xdr:row>34</xdr:row>
      <xdr:rowOff>38100</xdr:rowOff>
    </xdr:from>
    <xdr:to>
      <xdr:col>14</xdr:col>
      <xdr:colOff>391200</xdr:colOff>
      <xdr:row>34</xdr:row>
      <xdr:rowOff>102900</xdr:rowOff>
    </xdr:to>
    <xdr:sp macro="" textlink="">
      <xdr:nvSpPr>
        <xdr:cNvPr id="6" name="Rectángulo 5">
          <a:extLst>
            <a:ext uri="{FF2B5EF4-FFF2-40B4-BE49-F238E27FC236}">
              <a16:creationId xmlns:a16="http://schemas.microsoft.com/office/drawing/2014/main" id="{F901931B-F673-DDB5-3E43-91777D8CDEA8}"/>
            </a:ext>
          </a:extLst>
        </xdr:cNvPr>
        <xdr:cNvSpPr/>
      </xdr:nvSpPr>
      <xdr:spPr>
        <a:xfrm>
          <a:off x="7982400" y="6299200"/>
          <a:ext cx="943200" cy="64800"/>
        </a:xfrm>
        <a:prstGeom prst="rect">
          <a:avLst/>
        </a:prstGeom>
        <a:solidFill>
          <a:srgbClr val="FFFFFF">
            <a:alpha val="40000"/>
          </a:srgbClr>
        </a:solidFill>
        <a:ln w="25400" cap="flat" cmpd="sng" algn="ctr">
          <a:noFill/>
          <a:prstDash val="solid"/>
        </a:ln>
        <a:effectLst/>
        <a:extLst>
          <a:ext uri="{91240B29-F687-4F45-9708-019B960494DF}">
            <a14:hiddenLine xmlns:a14="http://schemas.microsoft.com/office/drawing/2010/main" w="25400" cap="flat" cmpd="sng" algn="ctr">
              <a:solidFill>
                <a:schemeClr val="accent1">
                  <a:shade val="15000"/>
                </a:schemeClr>
              </a:solidFill>
              <a:prstDash val="solid"/>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14</xdr:col>
      <xdr:colOff>391200</xdr:colOff>
      <xdr:row>34</xdr:row>
      <xdr:rowOff>38100</xdr:rowOff>
    </xdr:from>
    <xdr:to>
      <xdr:col>16</xdr:col>
      <xdr:colOff>115200</xdr:colOff>
      <xdr:row>34</xdr:row>
      <xdr:rowOff>102900</xdr:rowOff>
    </xdr:to>
    <xdr:sp macro="" textlink="">
      <xdr:nvSpPr>
        <xdr:cNvPr id="7" name="Rectángulo 6">
          <a:extLst>
            <a:ext uri="{FF2B5EF4-FFF2-40B4-BE49-F238E27FC236}">
              <a16:creationId xmlns:a16="http://schemas.microsoft.com/office/drawing/2014/main" id="{CBB0DD60-A861-BBB4-C61A-EDDE0C6DED7F}"/>
            </a:ext>
          </a:extLst>
        </xdr:cNvPr>
        <xdr:cNvSpPr/>
      </xdr:nvSpPr>
      <xdr:spPr>
        <a:xfrm>
          <a:off x="8925600" y="6299200"/>
          <a:ext cx="943200" cy="64800"/>
        </a:xfrm>
        <a:prstGeom prst="rect">
          <a:avLst/>
        </a:prstGeom>
        <a:solidFill>
          <a:srgbClr val="FFFFFF">
            <a:alpha val="10000"/>
          </a:srgbClr>
        </a:solidFill>
        <a:ln w="25400" cap="flat" cmpd="sng" algn="ctr">
          <a:noFill/>
          <a:prstDash val="solid"/>
        </a:ln>
        <a:effectLst/>
        <a:extLst>
          <a:ext uri="{91240B29-F687-4F45-9708-019B960494DF}">
            <a14:hiddenLine xmlns:a14="http://schemas.microsoft.com/office/drawing/2010/main" w="25400" cap="flat" cmpd="sng" algn="ctr">
              <a:solidFill>
                <a:schemeClr val="accent1">
                  <a:shade val="15000"/>
                </a:schemeClr>
              </a:solidFill>
              <a:prstDash val="solid"/>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10</xdr:col>
      <xdr:colOff>0</xdr:colOff>
      <xdr:row>34</xdr:row>
      <xdr:rowOff>179100</xdr:rowOff>
    </xdr:from>
    <xdr:to>
      <xdr:col>16</xdr:col>
      <xdr:colOff>115200</xdr:colOff>
      <xdr:row>37</xdr:row>
      <xdr:rowOff>129570</xdr:rowOff>
    </xdr:to>
    <xdr:sp macro="" textlink="">
      <xdr:nvSpPr>
        <xdr:cNvPr id="8" name="CuadroTexto 7">
          <a:extLst>
            <a:ext uri="{FF2B5EF4-FFF2-40B4-BE49-F238E27FC236}">
              <a16:creationId xmlns:a16="http://schemas.microsoft.com/office/drawing/2014/main" id="{78A8BE35-E433-2B86-688A-A36F54069785}"/>
            </a:ext>
          </a:extLst>
        </xdr:cNvPr>
        <xdr:cNvSpPr txBox="1"/>
      </xdr:nvSpPr>
      <xdr:spPr>
        <a:xfrm>
          <a:off x="6096000" y="6440200"/>
          <a:ext cx="3772800" cy="50292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oAutofit/>
        </a:bodyPr>
        <a:lstStyle/>
        <a:p>
          <a:pPr algn="l"/>
          <a:r>
            <a:rPr lang="es-ES" sz="1800" b="1">
              <a:solidFill>
                <a:srgbClr val="FFFFFF"/>
              </a:solidFill>
              <a:latin typeface="Calibri" panose="020F0502020204030204" pitchFamily="34" charset="0"/>
            </a:rPr>
            <a:t>30 de septiembre de 2026</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oneCellAnchor>
    <xdr:from>
      <xdr:col>10</xdr:col>
      <xdr:colOff>0</xdr:colOff>
      <xdr:row>0</xdr:row>
      <xdr:rowOff>0</xdr:rowOff>
    </xdr:from>
    <xdr:ext cx="2171700" cy="847725"/>
    <xdr:pic>
      <xdr:nvPicPr>
        <xdr:cNvPr id="3" name="Image 2" descr="Picture">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oneCellAnchor>
    <xdr:from>
      <xdr:col>10</xdr:col>
      <xdr:colOff>0</xdr:colOff>
      <xdr:row>0</xdr:row>
      <xdr:rowOff>0</xdr:rowOff>
    </xdr:from>
    <xdr:ext cx="2171700" cy="847725"/>
    <xdr:pic>
      <xdr:nvPicPr>
        <xdr:cNvPr id="3" name="Image 2" descr="Picture">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5</xdr:col>
      <xdr:colOff>0</xdr:colOff>
      <xdr:row>6</xdr:row>
      <xdr:rowOff>0</xdr:rowOff>
    </xdr:from>
    <xdr:to>
      <xdr:col>16</xdr:col>
      <xdr:colOff>0</xdr:colOff>
      <xdr:row>30</xdr:row>
      <xdr:rowOff>0</xdr:rowOff>
    </xdr:to>
    <xdr:graphicFrame macro="">
      <xdr:nvGraphicFramePr>
        <xdr:cNvPr id="3" name="grafico_21solsaad_solicitudes">
          <a:extLst>
            <a:ext uri="{FF2B5EF4-FFF2-40B4-BE49-F238E27FC236}">
              <a16:creationId xmlns:a16="http://schemas.microsoft.com/office/drawing/2014/main" id="{8617D1ED-D33C-D15C-618D-27AD0257AFF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12</xdr:col>
      <xdr:colOff>0</xdr:colOff>
      <xdr:row>6</xdr:row>
      <xdr:rowOff>0</xdr:rowOff>
    </xdr:from>
    <xdr:to>
      <xdr:col>20</xdr:col>
      <xdr:colOff>0</xdr:colOff>
      <xdr:row>30</xdr:row>
      <xdr:rowOff>0</xdr:rowOff>
    </xdr:to>
    <xdr:graphicFrame macro="">
      <xdr:nvGraphicFramePr>
        <xdr:cNvPr id="3" name="grafico_22solcasaadpot_total">
          <a:extLst>
            <a:ext uri="{FF2B5EF4-FFF2-40B4-BE49-F238E27FC236}">
              <a16:creationId xmlns:a16="http://schemas.microsoft.com/office/drawing/2014/main" id="{C4237C15-C9E2-BD9A-B531-61213D18864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0</xdr:col>
      <xdr:colOff>0</xdr:colOff>
      <xdr:row>9</xdr:row>
      <xdr:rowOff>0</xdr:rowOff>
    </xdr:from>
    <xdr:to>
      <xdr:col>10</xdr:col>
      <xdr:colOff>0</xdr:colOff>
      <xdr:row>30</xdr:row>
      <xdr:rowOff>0</xdr:rowOff>
    </xdr:to>
    <xdr:graphicFrame macro="">
      <xdr:nvGraphicFramePr>
        <xdr:cNvPr id="3" name="grafico_24asolcasaad_pobl_total">
          <a:extLst>
            <a:ext uri="{FF2B5EF4-FFF2-40B4-BE49-F238E27FC236}">
              <a16:creationId xmlns:a16="http://schemas.microsoft.com/office/drawing/2014/main" id="{89276F4B-0B93-F552-5CD3-1A97661A137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9</xdr:row>
      <xdr:rowOff>0</xdr:rowOff>
    </xdr:from>
    <xdr:to>
      <xdr:col>20</xdr:col>
      <xdr:colOff>0</xdr:colOff>
      <xdr:row>30</xdr:row>
      <xdr:rowOff>0</xdr:rowOff>
    </xdr:to>
    <xdr:graphicFrame macro="">
      <xdr:nvGraphicFramePr>
        <xdr:cNvPr id="4" name="grafico_24asolcasaad_pobl_0_64">
          <a:extLst>
            <a:ext uri="{FF2B5EF4-FFF2-40B4-BE49-F238E27FC236}">
              <a16:creationId xmlns:a16="http://schemas.microsoft.com/office/drawing/2014/main" id="{BF569992-D917-CCD2-E008-CEBA657E0AF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30</xdr:row>
      <xdr:rowOff>0</xdr:rowOff>
    </xdr:from>
    <xdr:to>
      <xdr:col>10</xdr:col>
      <xdr:colOff>0</xdr:colOff>
      <xdr:row>51</xdr:row>
      <xdr:rowOff>0</xdr:rowOff>
    </xdr:to>
    <xdr:graphicFrame macro="">
      <xdr:nvGraphicFramePr>
        <xdr:cNvPr id="5" name="grafico_24asolcasaad_pobl_65_79">
          <a:extLst>
            <a:ext uri="{FF2B5EF4-FFF2-40B4-BE49-F238E27FC236}">
              <a16:creationId xmlns:a16="http://schemas.microsoft.com/office/drawing/2014/main" id="{C7EDE014-B71A-4B25-AAEE-F612BB61507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0</xdr:colOff>
      <xdr:row>30</xdr:row>
      <xdr:rowOff>0</xdr:rowOff>
    </xdr:from>
    <xdr:to>
      <xdr:col>20</xdr:col>
      <xdr:colOff>0</xdr:colOff>
      <xdr:row>51</xdr:row>
      <xdr:rowOff>0</xdr:rowOff>
    </xdr:to>
    <xdr:graphicFrame macro="">
      <xdr:nvGraphicFramePr>
        <xdr:cNvPr id="6" name="grafico_24asolcasaad_pobl_80_mas">
          <a:extLst>
            <a:ext uri="{FF2B5EF4-FFF2-40B4-BE49-F238E27FC236}">
              <a16:creationId xmlns:a16="http://schemas.microsoft.com/office/drawing/2014/main" id="{DAA2720E-4626-92E0-E519-DF6F3974564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7.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6</xdr:col>
      <xdr:colOff>0</xdr:colOff>
      <xdr:row>36</xdr:row>
      <xdr:rowOff>0</xdr:rowOff>
    </xdr:from>
    <xdr:to>
      <xdr:col>14</xdr:col>
      <xdr:colOff>0</xdr:colOff>
      <xdr:row>50</xdr:row>
      <xdr:rowOff>0</xdr:rowOff>
    </xdr:to>
    <xdr:graphicFrame macro="">
      <xdr:nvGraphicFramePr>
        <xdr:cNvPr id="3" name="grafico_25solaltabaja_altas_bajas">
          <a:extLst>
            <a:ext uri="{FF2B5EF4-FFF2-40B4-BE49-F238E27FC236}">
              <a16:creationId xmlns:a16="http://schemas.microsoft.com/office/drawing/2014/main" id="{65DE1C8B-B3C9-998D-61DB-F7D85E041AA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8.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1</xdr:col>
      <xdr:colOff>0</xdr:colOff>
      <xdr:row>16</xdr:row>
      <xdr:rowOff>0</xdr:rowOff>
    </xdr:from>
    <xdr:to>
      <xdr:col>11</xdr:col>
      <xdr:colOff>0</xdr:colOff>
      <xdr:row>35</xdr:row>
      <xdr:rowOff>0</xdr:rowOff>
    </xdr:to>
    <xdr:graphicFrame macro="">
      <xdr:nvGraphicFramePr>
        <xdr:cNvPr id="3" name="grafico_26perfsaad_solicitantes_sexo">
          <a:extLst>
            <a:ext uri="{FF2B5EF4-FFF2-40B4-BE49-F238E27FC236}">
              <a16:creationId xmlns:a16="http://schemas.microsoft.com/office/drawing/2014/main" id="{2569584A-8583-92EC-C7CB-425599F3BDD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0</xdr:colOff>
      <xdr:row>16</xdr:row>
      <xdr:rowOff>0</xdr:rowOff>
    </xdr:from>
    <xdr:to>
      <xdr:col>29</xdr:col>
      <xdr:colOff>0</xdr:colOff>
      <xdr:row>35</xdr:row>
      <xdr:rowOff>0</xdr:rowOff>
    </xdr:to>
    <xdr:graphicFrame macro="">
      <xdr:nvGraphicFramePr>
        <xdr:cNvPr id="4" name="grafico_26_tramo_edad">
          <a:extLst>
            <a:ext uri="{FF2B5EF4-FFF2-40B4-BE49-F238E27FC236}">
              <a16:creationId xmlns:a16="http://schemas.microsoft.com/office/drawing/2014/main" id="{64A2613E-AD7F-B2AF-F943-9FFBFCD116D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9.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2</xdr:col>
      <xdr:colOff>0</xdr:colOff>
      <xdr:row>8</xdr:row>
      <xdr:rowOff>0</xdr:rowOff>
    </xdr:from>
    <xdr:to>
      <xdr:col>19</xdr:col>
      <xdr:colOff>0</xdr:colOff>
      <xdr:row>43</xdr:row>
      <xdr:rowOff>0</xdr:rowOff>
    </xdr:to>
    <xdr:graphicFrame macro="">
      <xdr:nvGraphicFramePr>
        <xdr:cNvPr id="3" name="grafico_31adictsaad_grados">
          <a:extLst>
            <a:ext uri="{FF2B5EF4-FFF2-40B4-BE49-F238E27FC236}">
              <a16:creationId xmlns:a16="http://schemas.microsoft.com/office/drawing/2014/main" id="{3C038B57-566B-35CB-7509-7492B5BA9DA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1.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4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2</xdr:col>
      <xdr:colOff>0</xdr:colOff>
      <xdr:row>8</xdr:row>
      <xdr:rowOff>0</xdr:rowOff>
    </xdr:from>
    <xdr:to>
      <xdr:col>19</xdr:col>
      <xdr:colOff>0</xdr:colOff>
      <xdr:row>43</xdr:row>
      <xdr:rowOff>0</xdr:rowOff>
    </xdr:to>
    <xdr:graphicFrame macro="">
      <xdr:nvGraphicFramePr>
        <xdr:cNvPr id="3" name="grafico_31bdictsaad_beneficiarios_grado">
          <a:extLst>
            <a:ext uri="{FF2B5EF4-FFF2-40B4-BE49-F238E27FC236}">
              <a16:creationId xmlns:a16="http://schemas.microsoft.com/office/drawing/2014/main" id="{85DD661C-25ED-69A5-9FBF-82A571D3B31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2.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5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12</xdr:col>
      <xdr:colOff>0</xdr:colOff>
      <xdr:row>6</xdr:row>
      <xdr:rowOff>0</xdr:rowOff>
    </xdr:from>
    <xdr:to>
      <xdr:col>20</xdr:col>
      <xdr:colOff>0</xdr:colOff>
      <xdr:row>30</xdr:row>
      <xdr:rowOff>0</xdr:rowOff>
    </xdr:to>
    <xdr:graphicFrame macro="">
      <xdr:nvGraphicFramePr>
        <xdr:cNvPr id="3" name="grafico_32dictcasaadpot_total">
          <a:extLst>
            <a:ext uri="{FF2B5EF4-FFF2-40B4-BE49-F238E27FC236}">
              <a16:creationId xmlns:a16="http://schemas.microsoft.com/office/drawing/2014/main" id="{12DD8B67-82BE-8294-06B9-6B09A2B2DCD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3.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6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7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8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9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A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B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C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0</xdr:col>
      <xdr:colOff>0</xdr:colOff>
      <xdr:row>9</xdr:row>
      <xdr:rowOff>0</xdr:rowOff>
    </xdr:from>
    <xdr:to>
      <xdr:col>10</xdr:col>
      <xdr:colOff>0</xdr:colOff>
      <xdr:row>30</xdr:row>
      <xdr:rowOff>0</xdr:rowOff>
    </xdr:to>
    <xdr:graphicFrame macro="">
      <xdr:nvGraphicFramePr>
        <xdr:cNvPr id="3" name="grafico_34bdictcasaad_total">
          <a:extLst>
            <a:ext uri="{FF2B5EF4-FFF2-40B4-BE49-F238E27FC236}">
              <a16:creationId xmlns:a16="http://schemas.microsoft.com/office/drawing/2014/main" id="{A1A31916-71BB-FEEC-3AA4-6BF034F37D1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9</xdr:row>
      <xdr:rowOff>0</xdr:rowOff>
    </xdr:from>
    <xdr:to>
      <xdr:col>20</xdr:col>
      <xdr:colOff>0</xdr:colOff>
      <xdr:row>30</xdr:row>
      <xdr:rowOff>0</xdr:rowOff>
    </xdr:to>
    <xdr:graphicFrame macro="">
      <xdr:nvGraphicFramePr>
        <xdr:cNvPr id="4" name="grafico_34bdictcasaad_0_64">
          <a:extLst>
            <a:ext uri="{FF2B5EF4-FFF2-40B4-BE49-F238E27FC236}">
              <a16:creationId xmlns:a16="http://schemas.microsoft.com/office/drawing/2014/main" id="{8E42A50D-C955-5499-5C7D-782C54B4682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30</xdr:row>
      <xdr:rowOff>0</xdr:rowOff>
    </xdr:from>
    <xdr:to>
      <xdr:col>10</xdr:col>
      <xdr:colOff>0</xdr:colOff>
      <xdr:row>51</xdr:row>
      <xdr:rowOff>0</xdr:rowOff>
    </xdr:to>
    <xdr:graphicFrame macro="">
      <xdr:nvGraphicFramePr>
        <xdr:cNvPr id="5" name="grafico_34bdictcasaad_65_79">
          <a:extLst>
            <a:ext uri="{FF2B5EF4-FFF2-40B4-BE49-F238E27FC236}">
              <a16:creationId xmlns:a16="http://schemas.microsoft.com/office/drawing/2014/main" id="{2C6C4976-6295-3087-DEF0-4741BB98384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0</xdr:colOff>
      <xdr:row>30</xdr:row>
      <xdr:rowOff>0</xdr:rowOff>
    </xdr:from>
    <xdr:to>
      <xdr:col>20</xdr:col>
      <xdr:colOff>0</xdr:colOff>
      <xdr:row>51</xdr:row>
      <xdr:rowOff>0</xdr:rowOff>
    </xdr:to>
    <xdr:graphicFrame macro="">
      <xdr:nvGraphicFramePr>
        <xdr:cNvPr id="6" name="grafico_34bdictcasaad_80_mas">
          <a:extLst>
            <a:ext uri="{FF2B5EF4-FFF2-40B4-BE49-F238E27FC236}">
              <a16:creationId xmlns:a16="http://schemas.microsoft.com/office/drawing/2014/main" id="{B5A69457-529A-8B94-0C69-34E61C83D29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30.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D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6</xdr:col>
      <xdr:colOff>0</xdr:colOff>
      <xdr:row>36</xdr:row>
      <xdr:rowOff>0</xdr:rowOff>
    </xdr:from>
    <xdr:to>
      <xdr:col>14</xdr:col>
      <xdr:colOff>0</xdr:colOff>
      <xdr:row>50</xdr:row>
      <xdr:rowOff>0</xdr:rowOff>
    </xdr:to>
    <xdr:graphicFrame macro="">
      <xdr:nvGraphicFramePr>
        <xdr:cNvPr id="3" name="grafico_35resolgra_altas_bajas">
          <a:extLst>
            <a:ext uri="{FF2B5EF4-FFF2-40B4-BE49-F238E27FC236}">
              <a16:creationId xmlns:a16="http://schemas.microsoft.com/office/drawing/2014/main" id="{AB903556-A039-CDBF-D4B0-655A4153E75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1.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E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1</xdr:col>
      <xdr:colOff>0</xdr:colOff>
      <xdr:row>23</xdr:row>
      <xdr:rowOff>0</xdr:rowOff>
    </xdr:from>
    <xdr:to>
      <xdr:col>12</xdr:col>
      <xdr:colOff>0</xdr:colOff>
      <xdr:row>42</xdr:row>
      <xdr:rowOff>0</xdr:rowOff>
    </xdr:to>
    <xdr:graphicFrame macro="">
      <xdr:nvGraphicFramePr>
        <xdr:cNvPr id="3" name="grafico_36perfresol_sexo">
          <a:extLst>
            <a:ext uri="{FF2B5EF4-FFF2-40B4-BE49-F238E27FC236}">
              <a16:creationId xmlns:a16="http://schemas.microsoft.com/office/drawing/2014/main" id="{6A699ED2-DEE1-AB96-3DB5-D91CBA28408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0</xdr:colOff>
      <xdr:row>23</xdr:row>
      <xdr:rowOff>0</xdr:rowOff>
    </xdr:from>
    <xdr:to>
      <xdr:col>30</xdr:col>
      <xdr:colOff>0</xdr:colOff>
      <xdr:row>42</xdr:row>
      <xdr:rowOff>0</xdr:rowOff>
    </xdr:to>
    <xdr:graphicFrame macro="">
      <xdr:nvGraphicFramePr>
        <xdr:cNvPr id="4" name="grafico_36_tramo_edad">
          <a:extLst>
            <a:ext uri="{FF2B5EF4-FFF2-40B4-BE49-F238E27FC236}">
              <a16:creationId xmlns:a16="http://schemas.microsoft.com/office/drawing/2014/main" id="{F457957E-D772-6A7F-43B5-E866785DAB5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2.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F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4</xdr:col>
      <xdr:colOff>0</xdr:colOff>
      <xdr:row>8</xdr:row>
      <xdr:rowOff>0</xdr:rowOff>
    </xdr:from>
    <xdr:to>
      <xdr:col>16</xdr:col>
      <xdr:colOff>0</xdr:colOff>
      <xdr:row>24</xdr:row>
      <xdr:rowOff>0</xdr:rowOff>
    </xdr:to>
    <xdr:graphicFrame macro="">
      <xdr:nvGraphicFramePr>
        <xdr:cNvPr id="3" name="grafico_36aperfresol_mujeres">
          <a:extLst>
            <a:ext uri="{FF2B5EF4-FFF2-40B4-BE49-F238E27FC236}">
              <a16:creationId xmlns:a16="http://schemas.microsoft.com/office/drawing/2014/main" id="{4DD1BE93-AABD-30A2-88EE-FE62A000CAA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0</xdr:colOff>
      <xdr:row>24</xdr:row>
      <xdr:rowOff>0</xdr:rowOff>
    </xdr:from>
    <xdr:to>
      <xdr:col>16</xdr:col>
      <xdr:colOff>0</xdr:colOff>
      <xdr:row>40</xdr:row>
      <xdr:rowOff>0</xdr:rowOff>
    </xdr:to>
    <xdr:graphicFrame macro="">
      <xdr:nvGraphicFramePr>
        <xdr:cNvPr id="4" name="grafico_36aperfresol_hombres">
          <a:extLst>
            <a:ext uri="{FF2B5EF4-FFF2-40B4-BE49-F238E27FC236}">
              <a16:creationId xmlns:a16="http://schemas.microsoft.com/office/drawing/2014/main" id="{9140D3DA-3529-E993-E799-8988BE9F545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3.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4</xdr:col>
      <xdr:colOff>0</xdr:colOff>
      <xdr:row>8</xdr:row>
      <xdr:rowOff>0</xdr:rowOff>
    </xdr:from>
    <xdr:to>
      <xdr:col>16</xdr:col>
      <xdr:colOff>0</xdr:colOff>
      <xdr:row>24</xdr:row>
      <xdr:rowOff>0</xdr:rowOff>
    </xdr:to>
    <xdr:graphicFrame macro="">
      <xdr:nvGraphicFramePr>
        <xdr:cNvPr id="3" name="grafico_36bperfresol_mujeres">
          <a:extLst>
            <a:ext uri="{FF2B5EF4-FFF2-40B4-BE49-F238E27FC236}">
              <a16:creationId xmlns:a16="http://schemas.microsoft.com/office/drawing/2014/main" id="{E88851BB-AA2E-1664-52B4-C2D5D4CC796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0</xdr:colOff>
      <xdr:row>24</xdr:row>
      <xdr:rowOff>0</xdr:rowOff>
    </xdr:from>
    <xdr:to>
      <xdr:col>16</xdr:col>
      <xdr:colOff>0</xdr:colOff>
      <xdr:row>40</xdr:row>
      <xdr:rowOff>0</xdr:rowOff>
    </xdr:to>
    <xdr:graphicFrame macro="">
      <xdr:nvGraphicFramePr>
        <xdr:cNvPr id="4" name="grafico_36bperfresol_hombres">
          <a:extLst>
            <a:ext uri="{FF2B5EF4-FFF2-40B4-BE49-F238E27FC236}">
              <a16:creationId xmlns:a16="http://schemas.microsoft.com/office/drawing/2014/main" id="{F714C245-73D2-9FF7-80BE-6DC4CDD8C1B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4.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2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2</xdr:col>
      <xdr:colOff>0</xdr:colOff>
      <xdr:row>8</xdr:row>
      <xdr:rowOff>0</xdr:rowOff>
    </xdr:from>
    <xdr:to>
      <xdr:col>19</xdr:col>
      <xdr:colOff>0</xdr:colOff>
      <xdr:row>43</xdr:row>
      <xdr:rowOff>0</xdr:rowOff>
    </xdr:to>
    <xdr:graphicFrame macro="">
      <xdr:nvGraphicFramePr>
        <xdr:cNvPr id="3" name="grafico_41benpresaad">
          <a:extLst>
            <a:ext uri="{FF2B5EF4-FFF2-40B4-BE49-F238E27FC236}">
              <a16:creationId xmlns:a16="http://schemas.microsoft.com/office/drawing/2014/main" id="{2034D303-8CB1-A42C-7872-426B9F2AD5B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6.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3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4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2</xdr:col>
      <xdr:colOff>0</xdr:colOff>
      <xdr:row>8</xdr:row>
      <xdr:rowOff>0</xdr:rowOff>
    </xdr:from>
    <xdr:to>
      <xdr:col>19</xdr:col>
      <xdr:colOff>0</xdr:colOff>
      <xdr:row>43</xdr:row>
      <xdr:rowOff>0</xdr:rowOff>
    </xdr:to>
    <xdr:graphicFrame macro="">
      <xdr:nvGraphicFramePr>
        <xdr:cNvPr id="3" name="grafico_41abenpreGIII">
          <a:extLst>
            <a:ext uri="{FF2B5EF4-FFF2-40B4-BE49-F238E27FC236}">
              <a16:creationId xmlns:a16="http://schemas.microsoft.com/office/drawing/2014/main" id="{F079B12D-BC1F-D633-F513-59C02CEDEC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8.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5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6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2</xdr:col>
      <xdr:colOff>0</xdr:colOff>
      <xdr:row>8</xdr:row>
      <xdr:rowOff>0</xdr:rowOff>
    </xdr:from>
    <xdr:to>
      <xdr:col>19</xdr:col>
      <xdr:colOff>0</xdr:colOff>
      <xdr:row>43</xdr:row>
      <xdr:rowOff>0</xdr:rowOff>
    </xdr:to>
    <xdr:graphicFrame macro="">
      <xdr:nvGraphicFramePr>
        <xdr:cNvPr id="3" name="grafico_41abenpreGII">
          <a:extLst>
            <a:ext uri="{FF2B5EF4-FFF2-40B4-BE49-F238E27FC236}">
              <a16:creationId xmlns:a16="http://schemas.microsoft.com/office/drawing/2014/main" id="{C9EF1F39-6259-ED02-9AF6-BA172CB5B5E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0.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7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8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2</xdr:col>
      <xdr:colOff>0</xdr:colOff>
      <xdr:row>8</xdr:row>
      <xdr:rowOff>0</xdr:rowOff>
    </xdr:from>
    <xdr:to>
      <xdr:col>19</xdr:col>
      <xdr:colOff>0</xdr:colOff>
      <xdr:row>43</xdr:row>
      <xdr:rowOff>0</xdr:rowOff>
    </xdr:to>
    <xdr:graphicFrame macro="">
      <xdr:nvGraphicFramePr>
        <xdr:cNvPr id="3" name="grafico_41abenpreGI">
          <a:extLst>
            <a:ext uri="{FF2B5EF4-FFF2-40B4-BE49-F238E27FC236}">
              <a16:creationId xmlns:a16="http://schemas.microsoft.com/office/drawing/2014/main" id="{69211E3C-6FFA-4FEF-E764-DED8F3198AB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2.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9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12</xdr:col>
      <xdr:colOff>0</xdr:colOff>
      <xdr:row>6</xdr:row>
      <xdr:rowOff>0</xdr:rowOff>
    </xdr:from>
    <xdr:to>
      <xdr:col>20</xdr:col>
      <xdr:colOff>0</xdr:colOff>
      <xdr:row>30</xdr:row>
      <xdr:rowOff>0</xdr:rowOff>
    </xdr:to>
    <xdr:graphicFrame macro="">
      <xdr:nvGraphicFramePr>
        <xdr:cNvPr id="3" name="grafico_42pbpcasaadpot_total">
          <a:extLst>
            <a:ext uri="{FF2B5EF4-FFF2-40B4-BE49-F238E27FC236}">
              <a16:creationId xmlns:a16="http://schemas.microsoft.com/office/drawing/2014/main" id="{9C73EC40-556B-18AA-B403-E50EE9A2E21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3.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A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B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C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D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E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F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0</xdr:col>
      <xdr:colOff>0</xdr:colOff>
      <xdr:row>9</xdr:row>
      <xdr:rowOff>0</xdr:rowOff>
    </xdr:from>
    <xdr:to>
      <xdr:col>10</xdr:col>
      <xdr:colOff>0</xdr:colOff>
      <xdr:row>30</xdr:row>
      <xdr:rowOff>0</xdr:rowOff>
    </xdr:to>
    <xdr:graphicFrame macro="">
      <xdr:nvGraphicFramePr>
        <xdr:cNvPr id="3" name="grafico_44bpbpcasaad_total">
          <a:extLst>
            <a:ext uri="{FF2B5EF4-FFF2-40B4-BE49-F238E27FC236}">
              <a16:creationId xmlns:a16="http://schemas.microsoft.com/office/drawing/2014/main" id="{CA51FCAD-29CE-2413-7849-FA841D0178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9</xdr:row>
      <xdr:rowOff>0</xdr:rowOff>
    </xdr:from>
    <xdr:to>
      <xdr:col>20</xdr:col>
      <xdr:colOff>0</xdr:colOff>
      <xdr:row>30</xdr:row>
      <xdr:rowOff>0</xdr:rowOff>
    </xdr:to>
    <xdr:graphicFrame macro="">
      <xdr:nvGraphicFramePr>
        <xdr:cNvPr id="4" name="grafico_44bpbpcasaad_0_64">
          <a:extLst>
            <a:ext uri="{FF2B5EF4-FFF2-40B4-BE49-F238E27FC236}">
              <a16:creationId xmlns:a16="http://schemas.microsoft.com/office/drawing/2014/main" id="{CD26CFC3-3E4D-BF59-F5F2-9B586F60B03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30</xdr:row>
      <xdr:rowOff>0</xdr:rowOff>
    </xdr:from>
    <xdr:to>
      <xdr:col>10</xdr:col>
      <xdr:colOff>0</xdr:colOff>
      <xdr:row>51</xdr:row>
      <xdr:rowOff>0</xdr:rowOff>
    </xdr:to>
    <xdr:graphicFrame macro="">
      <xdr:nvGraphicFramePr>
        <xdr:cNvPr id="5" name="grafico_44bpbpcasaad_65_79">
          <a:extLst>
            <a:ext uri="{FF2B5EF4-FFF2-40B4-BE49-F238E27FC236}">
              <a16:creationId xmlns:a16="http://schemas.microsoft.com/office/drawing/2014/main" id="{183DBDBB-24B2-6E1C-7DE8-A8D6C1D7A30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0</xdr:colOff>
      <xdr:row>30</xdr:row>
      <xdr:rowOff>0</xdr:rowOff>
    </xdr:from>
    <xdr:to>
      <xdr:col>20</xdr:col>
      <xdr:colOff>0</xdr:colOff>
      <xdr:row>51</xdr:row>
      <xdr:rowOff>0</xdr:rowOff>
    </xdr:to>
    <xdr:graphicFrame macro="">
      <xdr:nvGraphicFramePr>
        <xdr:cNvPr id="6" name="grafico_44bpbpcasaad_80_mas">
          <a:extLst>
            <a:ext uri="{FF2B5EF4-FFF2-40B4-BE49-F238E27FC236}">
              <a16:creationId xmlns:a16="http://schemas.microsoft.com/office/drawing/2014/main" id="{114B539F-64DE-E557-E1C7-D1F9C0692A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49.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6</xdr:col>
      <xdr:colOff>0</xdr:colOff>
      <xdr:row>36</xdr:row>
      <xdr:rowOff>0</xdr:rowOff>
    </xdr:from>
    <xdr:to>
      <xdr:col>14</xdr:col>
      <xdr:colOff>0</xdr:colOff>
      <xdr:row>50</xdr:row>
      <xdr:rowOff>0</xdr:rowOff>
    </xdr:to>
    <xdr:graphicFrame macro="">
      <xdr:nvGraphicFramePr>
        <xdr:cNvPr id="3" name="grafico_45resolpia_altas_bajas">
          <a:extLst>
            <a:ext uri="{FF2B5EF4-FFF2-40B4-BE49-F238E27FC236}">
              <a16:creationId xmlns:a16="http://schemas.microsoft.com/office/drawing/2014/main" id="{95A78DEA-1A7C-5441-DD70-AF1D2AB4111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0.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16</xdr:col>
      <xdr:colOff>0</xdr:colOff>
      <xdr:row>23</xdr:row>
      <xdr:rowOff>0</xdr:rowOff>
    </xdr:from>
    <xdr:to>
      <xdr:col>30</xdr:col>
      <xdr:colOff>0</xdr:colOff>
      <xdr:row>42</xdr:row>
      <xdr:rowOff>0</xdr:rowOff>
    </xdr:to>
    <xdr:graphicFrame macro="">
      <xdr:nvGraphicFramePr>
        <xdr:cNvPr id="3" name="grafico_46_tramo_edad">
          <a:extLst>
            <a:ext uri="{FF2B5EF4-FFF2-40B4-BE49-F238E27FC236}">
              <a16:creationId xmlns:a16="http://schemas.microsoft.com/office/drawing/2014/main" id="{072C1B2F-B41A-F55F-E526-A789D82B967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23</xdr:row>
      <xdr:rowOff>0</xdr:rowOff>
    </xdr:from>
    <xdr:to>
      <xdr:col>12</xdr:col>
      <xdr:colOff>0</xdr:colOff>
      <xdr:row>42</xdr:row>
      <xdr:rowOff>0</xdr:rowOff>
    </xdr:to>
    <xdr:graphicFrame macro="">
      <xdr:nvGraphicFramePr>
        <xdr:cNvPr id="4" name="grafico_46perfpbsaad_sexo">
          <a:extLst>
            <a:ext uri="{FF2B5EF4-FFF2-40B4-BE49-F238E27FC236}">
              <a16:creationId xmlns:a16="http://schemas.microsoft.com/office/drawing/2014/main" id="{858DE20D-9B6E-9169-D97F-6B0DE6C03E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1.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2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4</xdr:col>
      <xdr:colOff>0</xdr:colOff>
      <xdr:row>8</xdr:row>
      <xdr:rowOff>0</xdr:rowOff>
    </xdr:from>
    <xdr:to>
      <xdr:col>16</xdr:col>
      <xdr:colOff>0</xdr:colOff>
      <xdr:row>24</xdr:row>
      <xdr:rowOff>0</xdr:rowOff>
    </xdr:to>
    <xdr:graphicFrame macro="">
      <xdr:nvGraphicFramePr>
        <xdr:cNvPr id="3" name="grafico_46aperfpb_mujeres">
          <a:extLst>
            <a:ext uri="{FF2B5EF4-FFF2-40B4-BE49-F238E27FC236}">
              <a16:creationId xmlns:a16="http://schemas.microsoft.com/office/drawing/2014/main" id="{3BE643ED-1898-4ABE-37C5-8984490BE51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0</xdr:colOff>
      <xdr:row>24</xdr:row>
      <xdr:rowOff>0</xdr:rowOff>
    </xdr:from>
    <xdr:to>
      <xdr:col>16</xdr:col>
      <xdr:colOff>0</xdr:colOff>
      <xdr:row>40</xdr:row>
      <xdr:rowOff>0</xdr:rowOff>
    </xdr:to>
    <xdr:graphicFrame macro="">
      <xdr:nvGraphicFramePr>
        <xdr:cNvPr id="4" name="grafico_46aperfpb_hombres">
          <a:extLst>
            <a:ext uri="{FF2B5EF4-FFF2-40B4-BE49-F238E27FC236}">
              <a16:creationId xmlns:a16="http://schemas.microsoft.com/office/drawing/2014/main" id="{E14704B7-0990-AC77-17FE-AC11AC9F96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2.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3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4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5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6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7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8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9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A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B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C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D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E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F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2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3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4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2</xdr:col>
      <xdr:colOff>0</xdr:colOff>
      <xdr:row>8</xdr:row>
      <xdr:rowOff>0</xdr:rowOff>
    </xdr:from>
    <xdr:to>
      <xdr:col>10</xdr:col>
      <xdr:colOff>0</xdr:colOff>
      <xdr:row>24</xdr:row>
      <xdr:rowOff>0</xdr:rowOff>
    </xdr:to>
    <xdr:graphicFrame macro="">
      <xdr:nvGraphicFramePr>
        <xdr:cNvPr id="3" name="grafico_6perfcuidador_parentesco">
          <a:extLst>
            <a:ext uri="{FF2B5EF4-FFF2-40B4-BE49-F238E27FC236}">
              <a16:creationId xmlns:a16="http://schemas.microsoft.com/office/drawing/2014/main" id="{1C2F46AC-BE20-3F37-3E43-FDA185A4A8C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8</xdr:row>
      <xdr:rowOff>0</xdr:rowOff>
    </xdr:from>
    <xdr:to>
      <xdr:col>18</xdr:col>
      <xdr:colOff>0</xdr:colOff>
      <xdr:row>24</xdr:row>
      <xdr:rowOff>0</xdr:rowOff>
    </xdr:to>
    <xdr:graphicFrame macro="">
      <xdr:nvGraphicFramePr>
        <xdr:cNvPr id="4" name="grafico_6perfcuidador_edad">
          <a:extLst>
            <a:ext uri="{FF2B5EF4-FFF2-40B4-BE49-F238E27FC236}">
              <a16:creationId xmlns:a16="http://schemas.microsoft.com/office/drawing/2014/main" id="{EEC9BB00-AC62-7DF0-8308-1A518BC8AE0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24</xdr:row>
      <xdr:rowOff>0</xdr:rowOff>
    </xdr:from>
    <xdr:to>
      <xdr:col>15</xdr:col>
      <xdr:colOff>0</xdr:colOff>
      <xdr:row>40</xdr:row>
      <xdr:rowOff>0</xdr:rowOff>
    </xdr:to>
    <xdr:graphicFrame macro="">
      <xdr:nvGraphicFramePr>
        <xdr:cNvPr id="5" name="grafico_6perfcuidador_sexo">
          <a:extLst>
            <a:ext uri="{FF2B5EF4-FFF2-40B4-BE49-F238E27FC236}">
              <a16:creationId xmlns:a16="http://schemas.microsoft.com/office/drawing/2014/main" id="{7E3476BA-298B-B98B-73D8-1978753A54E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0.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5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3</xdr:col>
      <xdr:colOff>0</xdr:colOff>
      <xdr:row>8</xdr:row>
      <xdr:rowOff>0</xdr:rowOff>
    </xdr:from>
    <xdr:to>
      <xdr:col>18</xdr:col>
      <xdr:colOff>0</xdr:colOff>
      <xdr:row>45</xdr:row>
      <xdr:rowOff>0</xdr:rowOff>
    </xdr:to>
    <xdr:graphicFrame macro="">
      <xdr:nvGraphicFramePr>
        <xdr:cNvPr id="3" name="grafico_61aperfcuidadorccaa">
          <a:extLst>
            <a:ext uri="{FF2B5EF4-FFF2-40B4-BE49-F238E27FC236}">
              <a16:creationId xmlns:a16="http://schemas.microsoft.com/office/drawing/2014/main" id="{62659BEC-3C64-5A32-6BE9-C0402D0126A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1.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6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7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8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1</xdr:col>
      <xdr:colOff>0</xdr:colOff>
      <xdr:row>21</xdr:row>
      <xdr:rowOff>0</xdr:rowOff>
    </xdr:from>
    <xdr:to>
      <xdr:col>6</xdr:col>
      <xdr:colOff>0</xdr:colOff>
      <xdr:row>34</xdr:row>
      <xdr:rowOff>0</xdr:rowOff>
    </xdr:to>
    <xdr:graphicFrame macro="">
      <xdr:nvGraphicFramePr>
        <xdr:cNvPr id="3" name="grafico_7intensidad_grado_i">
          <a:extLst>
            <a:ext uri="{FF2B5EF4-FFF2-40B4-BE49-F238E27FC236}">
              <a16:creationId xmlns:a16="http://schemas.microsoft.com/office/drawing/2014/main" id="{F5736934-940C-1FFF-F062-64A337E2DC7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0</xdr:colOff>
      <xdr:row>21</xdr:row>
      <xdr:rowOff>0</xdr:rowOff>
    </xdr:from>
    <xdr:to>
      <xdr:col>12</xdr:col>
      <xdr:colOff>0</xdr:colOff>
      <xdr:row>36</xdr:row>
      <xdr:rowOff>0</xdr:rowOff>
    </xdr:to>
    <xdr:graphicFrame macro="">
      <xdr:nvGraphicFramePr>
        <xdr:cNvPr id="4" name="grafico_7intensidad_grado_ii">
          <a:extLst>
            <a:ext uri="{FF2B5EF4-FFF2-40B4-BE49-F238E27FC236}">
              <a16:creationId xmlns:a16="http://schemas.microsoft.com/office/drawing/2014/main" id="{E14BEF38-3BD7-9152-668E-6687085D547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0</xdr:colOff>
      <xdr:row>21</xdr:row>
      <xdr:rowOff>0</xdr:rowOff>
    </xdr:from>
    <xdr:to>
      <xdr:col>18</xdr:col>
      <xdr:colOff>0</xdr:colOff>
      <xdr:row>34</xdr:row>
      <xdr:rowOff>0</xdr:rowOff>
    </xdr:to>
    <xdr:graphicFrame macro="">
      <xdr:nvGraphicFramePr>
        <xdr:cNvPr id="5" name="grafico_7intensidad_grado_iii">
          <a:extLst>
            <a:ext uri="{FF2B5EF4-FFF2-40B4-BE49-F238E27FC236}">
              <a16:creationId xmlns:a16="http://schemas.microsoft.com/office/drawing/2014/main" id="{F3330578-78A8-304A-7E73-491C82E3207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4.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9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A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B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C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1</xdr:col>
      <xdr:colOff>0</xdr:colOff>
      <xdr:row>20</xdr:row>
      <xdr:rowOff>0</xdr:rowOff>
    </xdr:from>
    <xdr:to>
      <xdr:col>6</xdr:col>
      <xdr:colOff>0</xdr:colOff>
      <xdr:row>33</xdr:row>
      <xdr:rowOff>0</xdr:rowOff>
    </xdr:to>
    <xdr:graphicFrame macro="">
      <xdr:nvGraphicFramePr>
        <xdr:cNvPr id="3" name="grafico_8cuantia_grado_i">
          <a:extLst>
            <a:ext uri="{FF2B5EF4-FFF2-40B4-BE49-F238E27FC236}">
              <a16:creationId xmlns:a16="http://schemas.microsoft.com/office/drawing/2014/main" id="{E07640BA-44BE-10D1-1E1D-BA9C3DB60CF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0</xdr:colOff>
      <xdr:row>20</xdr:row>
      <xdr:rowOff>0</xdr:rowOff>
    </xdr:from>
    <xdr:to>
      <xdr:col>12</xdr:col>
      <xdr:colOff>0</xdr:colOff>
      <xdr:row>36</xdr:row>
      <xdr:rowOff>0</xdr:rowOff>
    </xdr:to>
    <xdr:graphicFrame macro="">
      <xdr:nvGraphicFramePr>
        <xdr:cNvPr id="4" name="grafico_8cuantia_grado_ii">
          <a:extLst>
            <a:ext uri="{FF2B5EF4-FFF2-40B4-BE49-F238E27FC236}">
              <a16:creationId xmlns:a16="http://schemas.microsoft.com/office/drawing/2014/main" id="{7BB90D88-14D6-D80B-A475-8F143D75606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0</xdr:colOff>
      <xdr:row>20</xdr:row>
      <xdr:rowOff>0</xdr:rowOff>
    </xdr:from>
    <xdr:to>
      <xdr:col>18</xdr:col>
      <xdr:colOff>0</xdr:colOff>
      <xdr:row>33</xdr:row>
      <xdr:rowOff>0</xdr:rowOff>
    </xdr:to>
    <xdr:graphicFrame macro="">
      <xdr:nvGraphicFramePr>
        <xdr:cNvPr id="5" name="grafico_8cuantia_grado_iii">
          <a:extLst>
            <a:ext uri="{FF2B5EF4-FFF2-40B4-BE49-F238E27FC236}">
              <a16:creationId xmlns:a16="http://schemas.microsoft.com/office/drawing/2014/main" id="{81F10944-90F4-B8B1-AC65-4E71A13F4A6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8.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D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E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F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2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3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4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11</xdr:col>
      <xdr:colOff>0</xdr:colOff>
      <xdr:row>9</xdr:row>
      <xdr:rowOff>0</xdr:rowOff>
    </xdr:from>
    <xdr:to>
      <xdr:col>20</xdr:col>
      <xdr:colOff>0</xdr:colOff>
      <xdr:row>33</xdr:row>
      <xdr:rowOff>0</xdr:rowOff>
    </xdr:to>
    <xdr:graphicFrame macro="">
      <xdr:nvGraphicFramePr>
        <xdr:cNvPr id="3" name="grafico_9tiempoespera">
          <a:extLst>
            <a:ext uri="{FF2B5EF4-FFF2-40B4-BE49-F238E27FC236}">
              <a16:creationId xmlns:a16="http://schemas.microsoft.com/office/drawing/2014/main" id="{173FC252-8A8E-AFDC-E8AA-182DD7E0A2B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6.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5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6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7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8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2</xdr:col>
      <xdr:colOff>0</xdr:colOff>
      <xdr:row>8</xdr:row>
      <xdr:rowOff>0</xdr:rowOff>
    </xdr:from>
    <xdr:to>
      <xdr:col>19</xdr:col>
      <xdr:colOff>0</xdr:colOff>
      <xdr:row>44</xdr:row>
      <xdr:rowOff>0</xdr:rowOff>
    </xdr:to>
    <xdr:graphicFrame macro="">
      <xdr:nvGraphicFramePr>
        <xdr:cNvPr id="3" name="grafico_11_lista_espera_total">
          <a:extLst>
            <a:ext uri="{FF2B5EF4-FFF2-40B4-BE49-F238E27FC236}">
              <a16:creationId xmlns:a16="http://schemas.microsoft.com/office/drawing/2014/main" id="{833DE560-7A71-9D4A-D84C-7B593260E04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44</xdr:row>
      <xdr:rowOff>25400</xdr:rowOff>
    </xdr:from>
    <xdr:to>
      <xdr:col>19</xdr:col>
      <xdr:colOff>0</xdr:colOff>
      <xdr:row>47</xdr:row>
      <xdr:rowOff>6350</xdr:rowOff>
    </xdr:to>
    <xdr:sp macro="" textlink="">
      <xdr:nvSpPr>
        <xdr:cNvPr id="4" name="grafico_11_lista_espera_total_nota">
          <a:extLst>
            <a:ext uri="{FF2B5EF4-FFF2-40B4-BE49-F238E27FC236}">
              <a16:creationId xmlns:a16="http://schemas.microsoft.com/office/drawing/2014/main" id="{16022690-4CD9-6A17-6A30-F3929D89BDF6}"/>
            </a:ext>
          </a:extLst>
        </xdr:cNvPr>
        <xdr:cNvSpPr txBox="1"/>
      </xdr:nvSpPr>
      <xdr:spPr>
        <a:xfrm>
          <a:off x="1219200" y="8223250"/>
          <a:ext cx="10363200" cy="5334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lIns="0" tIns="0" rIns="0" bIns="0" rtlCol="0" anchor="t"/>
        <a:lstStyle/>
        <a:p>
          <a:pPr algn="l"/>
          <a:r>
            <a:rPr lang="es-ES" sz="900" b="0" i="1">
              <a:solidFill>
                <a:srgbClr val="595959"/>
              </a:solidFill>
              <a:latin typeface="Calibri" panose="020F0502020204030204" pitchFamily="34" charset="0"/>
            </a:rPr>
            <a:t>*En las personas beneficiarias con derecho a prestación pendientes de resolución de PIA se incluyen todas las personas beneficiarias con derecho a prestación pendientes de resolución de PIA, independientemente del tiempo que llevan esperando la resolución de PIA y de si existe o no motivo de exclusión no imputable a la Administración</a:t>
          </a:r>
        </a:p>
      </xdr:txBody>
    </xdr:sp>
    <xdr:clientData/>
  </xdr:twoCellAnchor>
</xdr:wsDr>
</file>

<file path=xl/drawings/drawing90.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9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2</xdr:col>
      <xdr:colOff>0</xdr:colOff>
      <xdr:row>8</xdr:row>
      <xdr:rowOff>0</xdr:rowOff>
    </xdr:from>
    <xdr:to>
      <xdr:col>19</xdr:col>
      <xdr:colOff>0</xdr:colOff>
      <xdr:row>44</xdr:row>
      <xdr:rowOff>0</xdr:rowOff>
    </xdr:to>
    <xdr:graphicFrame macro="">
      <xdr:nvGraphicFramePr>
        <xdr:cNvPr id="3" name="grafico_11_lista_espera_giii">
          <a:extLst>
            <a:ext uri="{FF2B5EF4-FFF2-40B4-BE49-F238E27FC236}">
              <a16:creationId xmlns:a16="http://schemas.microsoft.com/office/drawing/2014/main" id="{A19B94B9-36EF-5000-667E-78E3F28702F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44</xdr:row>
      <xdr:rowOff>25400</xdr:rowOff>
    </xdr:from>
    <xdr:to>
      <xdr:col>19</xdr:col>
      <xdr:colOff>0</xdr:colOff>
      <xdr:row>47</xdr:row>
      <xdr:rowOff>6350</xdr:rowOff>
    </xdr:to>
    <xdr:sp macro="" textlink="">
      <xdr:nvSpPr>
        <xdr:cNvPr id="4" name="grafico_11_lista_espera_giii_nota">
          <a:extLst>
            <a:ext uri="{FF2B5EF4-FFF2-40B4-BE49-F238E27FC236}">
              <a16:creationId xmlns:a16="http://schemas.microsoft.com/office/drawing/2014/main" id="{82A06FC1-7AE8-4B8B-47C8-B91FCE9DA00B}"/>
            </a:ext>
          </a:extLst>
        </xdr:cNvPr>
        <xdr:cNvSpPr txBox="1"/>
      </xdr:nvSpPr>
      <xdr:spPr>
        <a:xfrm>
          <a:off x="1219200" y="8223250"/>
          <a:ext cx="10363200" cy="5334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lIns="0" tIns="0" rIns="0" bIns="0" rtlCol="0" anchor="t"/>
        <a:lstStyle/>
        <a:p>
          <a:pPr algn="l"/>
          <a:r>
            <a:rPr lang="es-ES" sz="900" b="0" i="1">
              <a:solidFill>
                <a:srgbClr val="595959"/>
              </a:solidFill>
              <a:latin typeface="Calibri" panose="020F0502020204030204" pitchFamily="34" charset="0"/>
            </a:rPr>
            <a:t>*En las personas beneficiarias con derecho a prestación pendientes de resolución de PIA se incluyen todas las personas beneficiarias con derecho a prestación pendientes de resolución de PIA, independientemente del tiempo que llevan esperando la resolución de PIA y de si existe o no motivo de exclusión no imputable a la Administración</a:t>
          </a:r>
        </a:p>
      </xdr:txBody>
    </xdr:sp>
    <xdr:clientData/>
  </xdr:twoCellAnchor>
</xdr:wsDr>
</file>

<file path=xl/drawings/drawing91.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A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2</xdr:col>
      <xdr:colOff>0</xdr:colOff>
      <xdr:row>8</xdr:row>
      <xdr:rowOff>0</xdr:rowOff>
    </xdr:from>
    <xdr:to>
      <xdr:col>19</xdr:col>
      <xdr:colOff>0</xdr:colOff>
      <xdr:row>44</xdr:row>
      <xdr:rowOff>0</xdr:rowOff>
    </xdr:to>
    <xdr:graphicFrame macro="">
      <xdr:nvGraphicFramePr>
        <xdr:cNvPr id="3" name="grafico_11_lista_espera_gii">
          <a:extLst>
            <a:ext uri="{FF2B5EF4-FFF2-40B4-BE49-F238E27FC236}">
              <a16:creationId xmlns:a16="http://schemas.microsoft.com/office/drawing/2014/main" id="{87D507ED-7BC8-1BCF-DAE4-80AE75EB866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44</xdr:row>
      <xdr:rowOff>25400</xdr:rowOff>
    </xdr:from>
    <xdr:to>
      <xdr:col>19</xdr:col>
      <xdr:colOff>0</xdr:colOff>
      <xdr:row>47</xdr:row>
      <xdr:rowOff>6350</xdr:rowOff>
    </xdr:to>
    <xdr:sp macro="" textlink="">
      <xdr:nvSpPr>
        <xdr:cNvPr id="4" name="grafico_11_lista_espera_gii_nota">
          <a:extLst>
            <a:ext uri="{FF2B5EF4-FFF2-40B4-BE49-F238E27FC236}">
              <a16:creationId xmlns:a16="http://schemas.microsoft.com/office/drawing/2014/main" id="{EB0ECEB9-0791-DD60-2D8E-9AEB3878EA11}"/>
            </a:ext>
          </a:extLst>
        </xdr:cNvPr>
        <xdr:cNvSpPr txBox="1"/>
      </xdr:nvSpPr>
      <xdr:spPr>
        <a:xfrm>
          <a:off x="1219200" y="8223250"/>
          <a:ext cx="10363200" cy="5334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lIns="0" tIns="0" rIns="0" bIns="0" rtlCol="0" anchor="t"/>
        <a:lstStyle/>
        <a:p>
          <a:pPr algn="l"/>
          <a:r>
            <a:rPr lang="es-ES" sz="900" b="0" i="1">
              <a:solidFill>
                <a:srgbClr val="595959"/>
              </a:solidFill>
              <a:latin typeface="Calibri" panose="020F0502020204030204" pitchFamily="34" charset="0"/>
            </a:rPr>
            <a:t>*En las personas beneficiarias con derecho a prestación pendientes de resolución de PIA se incluyen todas las personas beneficiarias con derecho a prestación pendientes de resolución de PIA, independientemente del tiempo que llevan esperando la resolución de PIA y de si existe o no motivo de exclusión no imputable a la Administración</a:t>
          </a:r>
        </a:p>
      </xdr:txBody>
    </xdr:sp>
    <xdr:clientData/>
  </xdr:twoCellAnchor>
</xdr:wsDr>
</file>

<file path=xl/drawings/drawing92.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B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2</xdr:col>
      <xdr:colOff>0</xdr:colOff>
      <xdr:row>8</xdr:row>
      <xdr:rowOff>0</xdr:rowOff>
    </xdr:from>
    <xdr:to>
      <xdr:col>19</xdr:col>
      <xdr:colOff>0</xdr:colOff>
      <xdr:row>44</xdr:row>
      <xdr:rowOff>0</xdr:rowOff>
    </xdr:to>
    <xdr:graphicFrame macro="">
      <xdr:nvGraphicFramePr>
        <xdr:cNvPr id="3" name="grafico_11_lista_espera_gi">
          <a:extLst>
            <a:ext uri="{FF2B5EF4-FFF2-40B4-BE49-F238E27FC236}">
              <a16:creationId xmlns:a16="http://schemas.microsoft.com/office/drawing/2014/main" id="{4EF8B047-800C-B6C1-829A-1F46901D36B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44</xdr:row>
      <xdr:rowOff>25400</xdr:rowOff>
    </xdr:from>
    <xdr:to>
      <xdr:col>19</xdr:col>
      <xdr:colOff>0</xdr:colOff>
      <xdr:row>47</xdr:row>
      <xdr:rowOff>6350</xdr:rowOff>
    </xdr:to>
    <xdr:sp macro="" textlink="">
      <xdr:nvSpPr>
        <xdr:cNvPr id="4" name="grafico_11_lista_espera_gi_nota">
          <a:extLst>
            <a:ext uri="{FF2B5EF4-FFF2-40B4-BE49-F238E27FC236}">
              <a16:creationId xmlns:a16="http://schemas.microsoft.com/office/drawing/2014/main" id="{241E224F-C7DD-2542-B58E-2CBC2EA12CA0}"/>
            </a:ext>
          </a:extLst>
        </xdr:cNvPr>
        <xdr:cNvSpPr txBox="1"/>
      </xdr:nvSpPr>
      <xdr:spPr>
        <a:xfrm>
          <a:off x="1219200" y="8223250"/>
          <a:ext cx="10363200" cy="5334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lIns="0" tIns="0" rIns="0" bIns="0" rtlCol="0" anchor="t"/>
        <a:lstStyle/>
        <a:p>
          <a:pPr algn="l"/>
          <a:r>
            <a:rPr lang="es-ES" sz="900" b="0" i="1">
              <a:solidFill>
                <a:srgbClr val="595959"/>
              </a:solidFill>
              <a:latin typeface="Calibri" panose="020F0502020204030204" pitchFamily="34" charset="0"/>
            </a:rPr>
            <a:t>*En las personas beneficiarias con derecho a prestación pendientes de resolución de PIA se incluyen todas las personas beneficiarias con derecho a prestación pendientes de resolución de PIA, independientemente del tiempo que llevan esperando la resolución de PIA y de si existe o no motivo de exclusión no imputable a la Administración</a:t>
          </a:r>
        </a:p>
      </xdr:txBody>
    </xdr:sp>
    <xdr:clientData/>
  </xdr:twoCellAnchor>
</xdr:wsDr>
</file>

<file path=xl/drawings/drawing93.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C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D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E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F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6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ColWidth="8.7265625" defaultRowHeight="14.5"/>
  <sheetData/>
  <printOptions horizontalCentered="1" verticalCentered="1"/>
  <pageMargins left="0.27777777777777779" right="0.27777777777777779" top="0.27777777777777779" bottom="0.27777777777777779" header="0.1388888888888889" footer="0.1388888888888889"/>
  <pageSetup paperSize="9"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N31"/>
  <sheetViews>
    <sheetView showGridLines="0" workbookViewId="0"/>
  </sheetViews>
  <sheetFormatPr baseColWidth="10" defaultColWidth="8.7265625" defaultRowHeight="14.5"/>
  <cols>
    <col min="1" max="1" width="2" customWidth="1"/>
  </cols>
  <sheetData>
    <row r="2" spans="2:14" ht="70" customHeight="1"/>
    <row r="3" spans="2:14" ht="15.5">
      <c r="B3" s="1" t="s">
        <v>0</v>
      </c>
    </row>
    <row r="5" spans="2:14" ht="25.5" customHeight="1">
      <c r="B5" s="1" t="s">
        <v>1</v>
      </c>
      <c r="N5" s="1" t="s">
        <v>2</v>
      </c>
    </row>
    <row r="7" spans="2:14">
      <c r="B7" s="2" t="s">
        <v>3</v>
      </c>
    </row>
    <row r="8" spans="2:14">
      <c r="B8" s="3" t="s">
        <v>4</v>
      </c>
    </row>
    <row r="9" spans="2:14">
      <c r="B9" s="3" t="s">
        <v>5</v>
      </c>
    </row>
    <row r="10" spans="2:14">
      <c r="B10" s="3" t="s">
        <v>6</v>
      </c>
    </row>
    <row r="11" spans="2:14">
      <c r="B11" s="3" t="s">
        <v>7</v>
      </c>
    </row>
    <row r="12" spans="2:14">
      <c r="B12" s="3" t="s">
        <v>8</v>
      </c>
    </row>
    <row r="13" spans="2:14">
      <c r="B13" s="3" t="s">
        <v>9</v>
      </c>
    </row>
    <row r="14" spans="2:14">
      <c r="B14" s="3" t="s">
        <v>10</v>
      </c>
    </row>
    <row r="16" spans="2:14">
      <c r="B16" s="2" t="s">
        <v>11</v>
      </c>
    </row>
    <row r="17" spans="2:2">
      <c r="B17" s="3" t="s">
        <v>12</v>
      </c>
    </row>
    <row r="18" spans="2:2">
      <c r="B18" s="3" t="s">
        <v>13</v>
      </c>
    </row>
    <row r="19" spans="2:2">
      <c r="B19" s="3" t="s">
        <v>14</v>
      </c>
    </row>
    <row r="20" spans="2:2">
      <c r="B20" s="3" t="s">
        <v>15</v>
      </c>
    </row>
    <row r="21" spans="2:2">
      <c r="B21" s="3" t="s">
        <v>16</v>
      </c>
    </row>
    <row r="22" spans="2:2">
      <c r="B22" s="3" t="s">
        <v>17</v>
      </c>
    </row>
    <row r="23" spans="2:2">
      <c r="B23" s="3" t="s">
        <v>18</v>
      </c>
    </row>
    <row r="25" spans="2:2">
      <c r="B25" s="2" t="s">
        <v>19</v>
      </c>
    </row>
    <row r="26" spans="2:2">
      <c r="B26" s="3" t="s">
        <v>20</v>
      </c>
    </row>
    <row r="27" spans="2:2">
      <c r="B27" s="3" t="s">
        <v>21</v>
      </c>
    </row>
    <row r="28" spans="2:2">
      <c r="B28" s="3" t="s">
        <v>22</v>
      </c>
    </row>
    <row r="29" spans="2:2">
      <c r="B29" s="3" t="s">
        <v>23</v>
      </c>
    </row>
    <row r="30" spans="2:2">
      <c r="B30" s="3" t="s">
        <v>24</v>
      </c>
    </row>
    <row r="31" spans="2:2">
      <c r="B31" s="3" t="s">
        <v>25</v>
      </c>
    </row>
  </sheetData>
  <hyperlinks>
    <hyperlink ref="B8" location="'EVO'!A1" display="1.1. EVOLUCIÓN DE LAS PRINCIPALES VARIABLES" xr:uid="{00000000-0004-0000-0100-000000000000}"/>
    <hyperlink ref="B9" location="'EVO_sol'!A1" display="1.2. EVOLUCIÓN DE LAS SOLICITUDES POR COMUNIDADES AUTÓNOMAS." xr:uid="{00000000-0004-0000-0100-000001000000}"/>
    <hyperlink ref="B10" location="'EVO_resol'!A1" display="1.3. EVOLUCIÓN DE LAS RESOLUCIONES DE GRADO POR COMUNIDADES AUTÓNOMAS." xr:uid="{00000000-0004-0000-0100-000002000000}"/>
    <hyperlink ref="B11" location="'EVO_derecho'!A1" display="1.4. EVOLUCIÓN DE LAS PERSONAS CON DERECHO A PRESTACIÓN POR COMUNIDADES AUTÓNOMAS." xr:uid="{00000000-0004-0000-0100-000003000000}"/>
    <hyperlink ref="B12" location="'EVO_resolPIA'!A1" display="1.5. EVOLUCIÓN DE LAS RESOLUCIONES DE PIA POR COMUNIDADES AUTÓNOMAS." xr:uid="{00000000-0004-0000-0100-000004000000}"/>
    <hyperlink ref="B13" location="'EVO_sinPIA'!A1" display="1.6. EVOLUCIÓN DE LAS PERSONAS CON DERECHO A PRESTACIÓN PENDIENTES DE PIA POR COMUNIDADES AUTÓNOMAS." xr:uid="{00000000-0004-0000-0100-000005000000}"/>
    <hyperlink ref="B14" location="'EVO_prest'!A1" display="1.7. EVOLUCIÓN DE LAS PRESTACIONES POR COMUNIDADES AUTÓNOMAS." xr:uid="{00000000-0004-0000-0100-000006000000}"/>
    <hyperlink ref="B17" location="'20pobl'!A1" display="2.0. POBLACIÓN DE LAS COMUNIDADES AUTÓNOMAS POR SEXO Y TRAMOS DE EDAD" xr:uid="{00000000-0004-0000-0100-000007000000}"/>
    <hyperlink ref="B18" location="'21solsaad'!A1" display="2.1. SOLICITUDES." xr:uid="{00000000-0004-0000-0100-000008000000}"/>
    <hyperlink ref="B19" location="'22solcasaadpot'!A1" display="2.2. SOLICITUDES EN RELACIÓN A LA POBLACIÓN POTENCIALMENTE DEPENDIENTE DE LAS COMUNIDADES AUTÓNOMAS." xr:uid="{00000000-0004-0000-0100-000009000000}"/>
    <hyperlink ref="B20" location="'23solcasaad'!A1" display="2.3. SOLICITUDES DE LAS COMUNIDADES AUTÓNOMAS POR SEXO Y TRAMOS DE EDAD" xr:uid="{00000000-0004-0000-0100-00000A000000}"/>
    <hyperlink ref="B21" location="'24solcasaad_pobl'!A1" display="2.4.a., 2.4.b SOLICITUDES EN RELACIÓN A LA POBLACIÓN DE LAS COMUNIDADES AUTÓNOMAS POR TRAMOS DE EDAD" xr:uid="{00000000-0004-0000-0100-00000B000000}"/>
    <hyperlink ref="B22" location="'25solaltabaja'!A1" display="2.5. ALTAS Y BAJAS DE SOLICITUDES EN EL ÚLTIMO MES" xr:uid="{00000000-0004-0000-0100-00000C000000}"/>
    <hyperlink ref="B23" location="'26perfsaad'!A1" display="2.6. PERFIL DE LA PERSONA SOLICITANTE: SEXO Y EDAD" xr:uid="{00000000-0004-0000-0100-00000D000000}"/>
    <hyperlink ref="B26" location="'31dictsaad'!A1" display="3.1. RESOLUCIONES DE GRADO." xr:uid="{00000000-0004-0000-0100-00000E000000}"/>
    <hyperlink ref="B27" location="'32dictcasaadpot'!A1" display="3.2. RESOLUCIONES DE GRADO EN RELACIÓN A LA POBLACIÓN POTENCIALMENTE DEPENDIENTE DE LAS COMUNIDADES AUTÓNOMAS." xr:uid="{00000000-0004-0000-0100-00000F000000}"/>
    <hyperlink ref="B28" location="'33dictcasaad'!A1" display="3.3., 3.3.a.-3.3.d. RESOLUCIONES DE GRADO DE LAS COMUNIDADES AUTÓNOMAS POR SEXO, TRAMOS DE EDAD Y GRADO" xr:uid="{00000000-0004-0000-0100-000010000000}"/>
    <hyperlink ref="B29" location="'34adictcasaad'!A1" display="3.4.a., 3.4.b. RESOLUCIONES DE GRADO EN RELACIÓN A LA POBLACIÓN DE LAS COMUNIDADES AUTÓNOMAS POR TRAMOS DE EDAD" xr:uid="{00000000-0004-0000-0100-000011000000}"/>
    <hyperlink ref="B30" location="'35ResolGraAltaBaj'!A1" display="3.5. ALTAS Y BAJAS DE RESOLUCIONES DE GRADO EN EL ÚLTIMO MES" xr:uid="{00000000-0004-0000-0100-000012000000}"/>
    <hyperlink ref="B31" location="'36perfresol'!A1" display="3.6., 3.6.a., 3.6.b. PERFIL DE LA PERSONA CON RESOLUCIÓN DE GRADO: SEXO Y EDAD. GRÁFICO" xr:uid="{00000000-0004-0000-0100-000013000000}"/>
  </hyperlinks>
  <printOptions horizontalCentered="1" verticalCentered="1"/>
  <pageMargins left="0.27777777777777779" right="0.27777777777777779" top="0.27777777777777779" bottom="0.27777777777777779" header="0.1388888888888889" footer="0.1388888888888889"/>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N35"/>
  <sheetViews>
    <sheetView showGridLines="0" workbookViewId="0"/>
  </sheetViews>
  <sheetFormatPr baseColWidth="10" defaultColWidth="8.7265625" defaultRowHeight="14.5"/>
  <cols>
    <col min="1" max="1" width="2" customWidth="1"/>
  </cols>
  <sheetData>
    <row r="2" spans="2:14" ht="70" customHeight="1"/>
    <row r="3" spans="2:14" ht="15.5">
      <c r="B3" s="1" t="s">
        <v>26</v>
      </c>
    </row>
    <row r="5" spans="2:14" ht="25.5" customHeight="1">
      <c r="B5" s="1" t="s">
        <v>1</v>
      </c>
      <c r="N5" s="1" t="s">
        <v>2</v>
      </c>
    </row>
    <row r="7" spans="2:14">
      <c r="B7" s="2" t="s">
        <v>27</v>
      </c>
    </row>
    <row r="8" spans="2:14">
      <c r="B8" s="3" t="s">
        <v>28</v>
      </c>
    </row>
    <row r="9" spans="2:14">
      <c r="B9" s="3" t="s">
        <v>29</v>
      </c>
    </row>
    <row r="10" spans="2:14">
      <c r="B10" s="3" t="s">
        <v>30</v>
      </c>
    </row>
    <row r="11" spans="2:14">
      <c r="B11" s="3" t="s">
        <v>31</v>
      </c>
    </row>
    <row r="12" spans="2:14">
      <c r="B12" s="3" t="s">
        <v>32</v>
      </c>
    </row>
    <row r="13" spans="2:14">
      <c r="B13" s="3" t="s">
        <v>33</v>
      </c>
    </row>
    <row r="15" spans="2:14">
      <c r="B15" s="2" t="s">
        <v>34</v>
      </c>
    </row>
    <row r="16" spans="2:14">
      <c r="B16" s="3" t="s">
        <v>35</v>
      </c>
    </row>
    <row r="17" spans="2:2">
      <c r="B17" s="3" t="s">
        <v>36</v>
      </c>
    </row>
    <row r="18" spans="2:2">
      <c r="B18" s="3" t="s">
        <v>37</v>
      </c>
    </row>
    <row r="20" spans="2:2">
      <c r="B20" s="2" t="s">
        <v>38</v>
      </c>
    </row>
    <row r="21" spans="2:2">
      <c r="B21" s="3" t="s">
        <v>39</v>
      </c>
    </row>
    <row r="23" spans="2:2">
      <c r="B23" s="2" t="s">
        <v>40</v>
      </c>
    </row>
    <row r="24" spans="2:2">
      <c r="B24" s="3" t="s">
        <v>40</v>
      </c>
    </row>
    <row r="25" spans="2:2">
      <c r="B25" s="3" t="s">
        <v>41</v>
      </c>
    </row>
    <row r="27" spans="2:2">
      <c r="B27" s="2" t="s">
        <v>42</v>
      </c>
    </row>
    <row r="28" spans="2:2">
      <c r="B28" s="3" t="s">
        <v>42</v>
      </c>
    </row>
    <row r="29" spans="2:2">
      <c r="B29" s="3" t="s">
        <v>43</v>
      </c>
    </row>
    <row r="31" spans="2:2">
      <c r="B31" s="2" t="s">
        <v>44</v>
      </c>
    </row>
    <row r="32" spans="2:2">
      <c r="B32" s="3" t="s">
        <v>45</v>
      </c>
    </row>
    <row r="33" spans="2:2">
      <c r="B33" s="3" t="s">
        <v>46</v>
      </c>
    </row>
    <row r="34" spans="2:2">
      <c r="B34" s="3" t="s">
        <v>47</v>
      </c>
    </row>
    <row r="35" spans="2:2">
      <c r="B35" s="3" t="s">
        <v>48</v>
      </c>
    </row>
  </sheetData>
  <hyperlinks>
    <hyperlink ref="B8" location="'41benpresaad'!A1" display="4.1., 4.1.1.-4.1.3./4.1.a, 4.1.1.a.-4.1.3.a. PERSONAS CON RESOLUCIÓN DE PIA Y PRESTACIONES TOTALES. POR GRADO. GRÁFICOS" xr:uid="{00000000-0004-0000-0200-000000000000}"/>
    <hyperlink ref="B9" location="'42pbpcasaadpot'!A1" display="4.2. PERSONAS CON RESOLUCIÓN DE PIA EN RELACIÓN A LA POBLACIÓN POTENCIALMENTE DEPENDIENTE DE LAS CCAA." xr:uid="{00000000-0004-0000-0200-000001000000}"/>
    <hyperlink ref="B10" location="'43pbpcasaad'!A1" display="4.3., 4.3.1.-4.3.2. PERSONAS CON RESOLUCIÓN DE PIA POR CCAA, SEXO, TRAMOS DE EDAD Y GRADO" xr:uid="{00000000-0004-0000-0200-000002000000}"/>
    <hyperlink ref="B11" location="'44apbpcasaad'!A1" display="4.4.a, 4.4.b. PERSONAS CON RESOLUCIÓN DE PIA EN RELACIÓN A LA POBLACIÓN DE LAS CCAA POR TRAMOS DE EDAD. GRÁFICO" xr:uid="{00000000-0004-0000-0200-000003000000}"/>
    <hyperlink ref="B12" location="'45ResolPIAAltaBaj'!A1" display="4.5. ALTAS Y BAJAS DE RESOLUCIONES DE PIA EN EL ÚLTIMO MES" xr:uid="{00000000-0004-0000-0200-000004000000}"/>
    <hyperlink ref="B13" location="'46perfpbsaad'!A1" display="4.6., 4.6.a. PERFIL DE LA PERSONA CON RESOLUCIÓN DE PIA POR GRADO: SEXO Y EDAD. GRÁFICO" xr:uid="{00000000-0004-0000-0200-000005000000}"/>
    <hyperlink ref="B16" location="'51pbgrado'!A1" display="5.1. PRESTACIONES Y RESOLUCIONES DE PIA POR GRADO" xr:uid="{00000000-0004-0000-0200-000006000000}"/>
    <hyperlink ref="B17" location="'51aPAPDgrado'!A1" display="5.1.a.-5.1.h. PRESTACIONES POR TIPO DE PRESTACIÓN, COMUNIDAD AUTÓNOMA Y POR GRADO." xr:uid="{00000000-0004-0000-0200-000007000000}"/>
    <hyperlink ref="B18" location="'52SubtipoVinculada'!A1" display="5.2., 5.2.1., 5.2.2. y 5.2.3. SUBTIPO DE PRESTACIÓN ECONÓMICA VINCULADA AL SERVICIO. POR GRADO" xr:uid="{00000000-0004-0000-0200-000008000000}"/>
    <hyperlink ref="B21" location="'6perfcuidador'!A1" display="6., 6.1. - 6.3. PERFIL DEL CUIDADOR TOTAL Y POR CCAA" xr:uid="{00000000-0004-0000-0200-000009000000}"/>
    <hyperlink ref="B24" location="'7Intensidad'!A1" display="7. INTENSIDAD DE LA AYUDA A DOMICILIO" xr:uid="{00000000-0004-0000-0200-00000A000000}"/>
    <hyperlink ref="B25" location="'7IntensidadCCAA'!A1" display="7.1., 7.1.a.-7.1.b. INTENSIDAD DE LA AYUDA A DOMICILIO POR CCAA Y TIPO DE PRESTACIÓN" xr:uid="{00000000-0004-0000-0200-00000B000000}"/>
    <hyperlink ref="B28" location="'8CuantíaPrest'!A1" display="8. CUANTÍA DE LAS PRESTACIONES ECONÓMICAS" xr:uid="{00000000-0004-0000-0200-00000C000000}"/>
    <hyperlink ref="B29" location="'8CuantíaPEC_CCAA'!A1" display="8.1.a.-8.1.g. CUANTÍA DE LAS PRESTACIONES POR CCAA Y TIPO DE PRESTACIÓN" xr:uid="{00000000-0004-0000-0200-00000D000000}"/>
    <hyperlink ref="B32" location="'9TiempoEspera'!A1" display="9. TIEMPO MEDIO DE RESOLUCIÓN POR CCAA" xr:uid="{00000000-0004-0000-0200-00000E000000}"/>
    <hyperlink ref="B33" location="'10pendResol'!A1" display="10.1., 10.2., 10.3. PERSONAS PENDIENTES DE RESOLUCIÓN DE GRADO O PENDIENTES DE RESOLUCIÓN DE PIA" xr:uid="{00000000-0004-0000-0200-00000F000000}"/>
    <hyperlink ref="B34" location="'11ListaEspera'!A1" display="11., 11.1.-11.3. PERSONAS BENEFICIARIAS CON DERECHO Y RESOLUCIONES DE PIA POR CCAA Y GRADO" xr:uid="{00000000-0004-0000-0200-000010000000}"/>
    <hyperlink ref="B35" location="'12BenefEfect'!A1" display="12., 12.1., 12.1.1-12.1.3. PERSONAS CON RESOLUCIÓN DE PIA Y PRESTACIÓN EFECTIVA O NO EFECTIVA POR GRADO" xr:uid="{00000000-0004-0000-0200-000011000000}"/>
  </hyperlinks>
  <printOptions horizontalCentered="1" verticalCentered="1"/>
  <pageMargins left="0.27777777777777779" right="0.27777777777777779" top="0.27777777777777779" bottom="0.27777777777777779" header="0.1388888888888889" footer="0.1388888888888889"/>
  <pageSetup paperSize="9" scale="9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A43"/>
  <sheetViews>
    <sheetView showGridLines="0" workbookViewId="0"/>
  </sheetViews>
  <sheetFormatPr baseColWidth="10" defaultColWidth="8.7265625" defaultRowHeight="14.5"/>
  <cols>
    <col min="1" max="1" width="1.1796875" customWidth="1"/>
    <col min="2" max="2" width="35.54296875" customWidth="1"/>
    <col min="3" max="3" width="0.6328125" customWidth="1"/>
    <col min="4" max="12" width="10.1796875" customWidth="1"/>
    <col min="13" max="13" width="0.81640625" customWidth="1"/>
  </cols>
  <sheetData>
    <row r="2" spans="2:27" ht="49" customHeight="1"/>
    <row r="3" spans="2:27" ht="24" customHeight="1">
      <c r="B3" s="201" t="s">
        <v>4</v>
      </c>
      <c r="C3" s="202"/>
      <c r="D3" s="202"/>
      <c r="E3" s="202"/>
      <c r="F3" s="202"/>
      <c r="G3" s="202"/>
      <c r="H3" s="202"/>
      <c r="I3" s="202"/>
      <c r="J3" s="202"/>
      <c r="K3" s="202"/>
      <c r="L3" s="202"/>
      <c r="M3" s="202"/>
      <c r="N3" s="202"/>
      <c r="O3" s="202"/>
      <c r="P3" s="202"/>
      <c r="Q3" s="202"/>
      <c r="R3" s="202"/>
      <c r="S3" s="202"/>
      <c r="T3" s="202"/>
      <c r="U3" s="202"/>
      <c r="V3" s="202"/>
      <c r="W3" s="202"/>
      <c r="X3" s="202"/>
      <c r="Y3" s="202"/>
      <c r="Z3" s="202"/>
      <c r="AA3" s="202"/>
    </row>
    <row r="5" spans="2:27">
      <c r="D5" s="204" t="s">
        <v>49</v>
      </c>
      <c r="E5" s="205"/>
      <c r="F5" s="205"/>
      <c r="G5" s="205"/>
      <c r="H5" s="205"/>
      <c r="I5" s="205"/>
      <c r="J5" s="205"/>
      <c r="K5" s="205"/>
      <c r="L5" s="206"/>
      <c r="N5" s="204" t="s">
        <v>50</v>
      </c>
      <c r="O5" s="210"/>
      <c r="P5" s="210"/>
      <c r="Q5" s="210"/>
      <c r="R5" s="210"/>
      <c r="S5" s="210"/>
      <c r="T5" s="210"/>
      <c r="U5" s="210"/>
      <c r="V5" s="210"/>
      <c r="W5" s="210"/>
      <c r="X5" s="210"/>
      <c r="Y5" s="210"/>
      <c r="Z5" s="210"/>
      <c r="AA5" s="211"/>
    </row>
    <row r="6" spans="2:27" ht="21" customHeight="1">
      <c r="D6" s="207"/>
      <c r="E6" s="208"/>
      <c r="F6" s="208"/>
      <c r="G6" s="208"/>
      <c r="H6" s="208"/>
      <c r="I6" s="208"/>
      <c r="J6" s="208"/>
      <c r="K6" s="208"/>
      <c r="L6" s="209"/>
      <c r="N6" s="204" t="s">
        <v>51</v>
      </c>
      <c r="O6" s="211"/>
      <c r="P6" s="204" t="s">
        <v>52</v>
      </c>
      <c r="Q6" s="211"/>
      <c r="R6" s="204" t="s">
        <v>53</v>
      </c>
      <c r="S6" s="211"/>
      <c r="T6" s="204" t="s">
        <v>54</v>
      </c>
      <c r="U6" s="211"/>
      <c r="V6" s="204" t="s">
        <v>55</v>
      </c>
      <c r="W6" s="211"/>
      <c r="X6" s="204" t="s">
        <v>56</v>
      </c>
      <c r="Y6" s="211"/>
      <c r="Z6" s="204" t="s">
        <v>2</v>
      </c>
      <c r="AA6" s="211"/>
    </row>
    <row r="7" spans="2:27">
      <c r="D7" s="4" t="s">
        <v>57</v>
      </c>
      <c r="E7" s="4" t="s">
        <v>51</v>
      </c>
      <c r="F7" s="4" t="s">
        <v>52</v>
      </c>
      <c r="G7" s="4" t="s">
        <v>53</v>
      </c>
      <c r="H7" s="4" t="s">
        <v>54</v>
      </c>
      <c r="I7" s="4" t="s">
        <v>55</v>
      </c>
      <c r="J7" s="4" t="s">
        <v>56</v>
      </c>
      <c r="K7" s="4" t="s">
        <v>2</v>
      </c>
      <c r="L7" s="4"/>
      <c r="N7" s="4" t="s">
        <v>58</v>
      </c>
      <c r="O7" s="4" t="s">
        <v>59</v>
      </c>
      <c r="P7" s="4" t="s">
        <v>58</v>
      </c>
      <c r="Q7" s="4" t="s">
        <v>59</v>
      </c>
      <c r="R7" s="4" t="s">
        <v>58</v>
      </c>
      <c r="S7" s="4" t="s">
        <v>59</v>
      </c>
      <c r="T7" s="4" t="s">
        <v>58</v>
      </c>
      <c r="U7" s="4" t="s">
        <v>59</v>
      </c>
      <c r="V7" s="4" t="s">
        <v>58</v>
      </c>
      <c r="W7" s="4" t="s">
        <v>59</v>
      </c>
      <c r="X7" s="4" t="s">
        <v>58</v>
      </c>
      <c r="Y7" s="4" t="s">
        <v>59</v>
      </c>
      <c r="Z7" s="4" t="s">
        <v>58</v>
      </c>
      <c r="AA7" s="4" t="s">
        <v>59</v>
      </c>
    </row>
    <row r="8" spans="2:27" ht="8.5" customHeight="1"/>
    <row r="9" spans="2:27">
      <c r="B9" s="31" t="s">
        <v>60</v>
      </c>
      <c r="D9" s="60">
        <v>1894744</v>
      </c>
      <c r="E9" s="61">
        <v>1850950</v>
      </c>
      <c r="F9" s="61">
        <v>1892604</v>
      </c>
      <c r="G9" s="61">
        <v>1982018</v>
      </c>
      <c r="H9" s="61">
        <v>2061372</v>
      </c>
      <c r="I9" s="61">
        <v>2165648</v>
      </c>
      <c r="J9" s="62">
        <v>2326315</v>
      </c>
      <c r="K9" s="63">
        <v>2421624</v>
      </c>
      <c r="L9" s="64"/>
      <c r="N9" s="65">
        <f t="shared" ref="N9:N23" si="0">IFERROR(E9/D9-1,"-")</f>
        <v>-2.3113412682663204E-2</v>
      </c>
      <c r="O9" s="62">
        <f t="shared" ref="O9:O23" si="1">E9-D9</f>
        <v>-43794</v>
      </c>
      <c r="P9" s="65">
        <f t="shared" ref="P9:P23" si="2">IFERROR(F9/E9-1,"-")</f>
        <v>2.250411950619946E-2</v>
      </c>
      <c r="Q9" s="62">
        <f t="shared" ref="Q9:Q23" si="3">F9-E9</f>
        <v>41654</v>
      </c>
      <c r="R9" s="65">
        <f t="shared" ref="R9:R23" si="4">IFERROR(G9/F9-1,"-")</f>
        <v>4.7243903109155383E-2</v>
      </c>
      <c r="S9" s="62">
        <f t="shared" ref="S9:S23" si="5">G9-F9</f>
        <v>89414</v>
      </c>
      <c r="T9" s="65">
        <f t="shared" ref="T9:T23" si="6">IFERROR(H9/G9-1,"-")</f>
        <v>4.003697241901949E-2</v>
      </c>
      <c r="U9" s="62">
        <f t="shared" ref="U9:U23" si="7">H9-G9</f>
        <v>79354</v>
      </c>
      <c r="V9" s="65">
        <f t="shared" ref="V9:V23" si="8">IFERROR(I9/H9-1,"-")</f>
        <v>5.0585726399698938E-2</v>
      </c>
      <c r="W9" s="62">
        <f t="shared" ref="W9:W23" si="9">I9-H9</f>
        <v>104276</v>
      </c>
      <c r="X9" s="65">
        <f t="shared" ref="X9:X23" si="10">IFERROR(J9/I9-1,"-")</f>
        <v>7.4188880187362027E-2</v>
      </c>
      <c r="Y9" s="62">
        <f t="shared" ref="Y9:Y23" si="11">J9-I9</f>
        <v>160667</v>
      </c>
      <c r="Z9" s="65">
        <v>6.5590643171922425E-2</v>
      </c>
      <c r="AA9" s="62">
        <v>149059</v>
      </c>
    </row>
    <row r="10" spans="2:27">
      <c r="B10" s="29" t="s">
        <v>61</v>
      </c>
      <c r="D10" s="66">
        <v>1735551</v>
      </c>
      <c r="E10" s="67">
        <v>1709394</v>
      </c>
      <c r="F10" s="67">
        <v>1768008</v>
      </c>
      <c r="G10" s="67">
        <v>1850208</v>
      </c>
      <c r="H10" s="67">
        <v>1944185</v>
      </c>
      <c r="I10" s="67">
        <v>2037769</v>
      </c>
      <c r="J10" s="68">
        <v>2217055</v>
      </c>
      <c r="K10" s="69">
        <v>2335648</v>
      </c>
      <c r="L10" s="33"/>
      <c r="N10" s="70">
        <f t="shared" si="0"/>
        <v>-1.507129436127197E-2</v>
      </c>
      <c r="O10" s="68">
        <f t="shared" si="1"/>
        <v>-26157</v>
      </c>
      <c r="P10" s="70">
        <f t="shared" si="2"/>
        <v>3.4289344644944375E-2</v>
      </c>
      <c r="Q10" s="68">
        <f t="shared" si="3"/>
        <v>58614</v>
      </c>
      <c r="R10" s="70">
        <f t="shared" si="4"/>
        <v>4.6493002294107244E-2</v>
      </c>
      <c r="S10" s="68">
        <f t="shared" si="5"/>
        <v>82200</v>
      </c>
      <c r="T10" s="70">
        <f t="shared" si="6"/>
        <v>5.0792667635206401E-2</v>
      </c>
      <c r="U10" s="68">
        <f t="shared" si="7"/>
        <v>93977</v>
      </c>
      <c r="V10" s="70">
        <f t="shared" si="8"/>
        <v>4.8135336914953974E-2</v>
      </c>
      <c r="W10" s="68">
        <f t="shared" si="9"/>
        <v>93584</v>
      </c>
      <c r="X10" s="70">
        <f t="shared" si="10"/>
        <v>8.798151311556901E-2</v>
      </c>
      <c r="Y10" s="68">
        <f t="shared" si="11"/>
        <v>179286</v>
      </c>
      <c r="Z10" s="70">
        <v>9.1857470557244358E-2</v>
      </c>
      <c r="AA10" s="68">
        <v>196497</v>
      </c>
    </row>
    <row r="11" spans="2:27">
      <c r="B11" s="71" t="s">
        <v>62</v>
      </c>
      <c r="D11" s="72">
        <v>350514</v>
      </c>
      <c r="E11" s="73">
        <v>352921</v>
      </c>
      <c r="F11" s="73">
        <v>352430</v>
      </c>
      <c r="G11" s="73">
        <v>359348</v>
      </c>
      <c r="H11" s="73">
        <v>377078</v>
      </c>
      <c r="I11" s="73">
        <v>401012</v>
      </c>
      <c r="J11" s="74">
        <v>432686</v>
      </c>
      <c r="K11" s="75">
        <v>435987</v>
      </c>
      <c r="L11" s="76"/>
      <c r="N11" s="77">
        <f t="shared" si="0"/>
        <v>6.8670580918308577E-3</v>
      </c>
      <c r="O11" s="74">
        <f t="shared" si="1"/>
        <v>2407</v>
      </c>
      <c r="P11" s="77">
        <f t="shared" si="2"/>
        <v>-1.3912461995744252E-3</v>
      </c>
      <c r="Q11" s="74">
        <f t="shared" si="3"/>
        <v>-491</v>
      </c>
      <c r="R11" s="77">
        <f t="shared" si="4"/>
        <v>1.9629429957722211E-2</v>
      </c>
      <c r="S11" s="74">
        <f t="shared" si="5"/>
        <v>6918</v>
      </c>
      <c r="T11" s="77">
        <f t="shared" si="6"/>
        <v>4.9339359061411292E-2</v>
      </c>
      <c r="U11" s="74">
        <f t="shared" si="7"/>
        <v>17730</v>
      </c>
      <c r="V11" s="77">
        <f t="shared" si="8"/>
        <v>6.3472278944939786E-2</v>
      </c>
      <c r="W11" s="74">
        <f t="shared" si="9"/>
        <v>23934</v>
      </c>
      <c r="X11" s="77">
        <f t="shared" si="10"/>
        <v>7.8985167526158806E-2</v>
      </c>
      <c r="Y11" s="74">
        <f t="shared" si="11"/>
        <v>31674</v>
      </c>
      <c r="Z11" s="77">
        <v>5.6008893991469362E-2</v>
      </c>
      <c r="AA11" s="74">
        <v>23124</v>
      </c>
    </row>
    <row r="12" spans="2:27">
      <c r="B12" s="78" t="s">
        <v>63</v>
      </c>
      <c r="D12" s="79">
        <v>1385037</v>
      </c>
      <c r="E12" s="80">
        <v>1356473</v>
      </c>
      <c r="F12" s="80">
        <v>1415578</v>
      </c>
      <c r="G12" s="80">
        <v>1490860</v>
      </c>
      <c r="H12" s="80">
        <v>1567107</v>
      </c>
      <c r="I12" s="80">
        <v>1636757</v>
      </c>
      <c r="J12" s="81">
        <v>1784369</v>
      </c>
      <c r="K12" s="82">
        <v>1899661</v>
      </c>
      <c r="L12" s="83"/>
      <c r="N12" s="84">
        <f t="shared" si="0"/>
        <v>-2.0623275768084204E-2</v>
      </c>
      <c r="O12" s="81">
        <f t="shared" si="1"/>
        <v>-28564</v>
      </c>
      <c r="P12" s="84">
        <f t="shared" si="2"/>
        <v>4.3572559129448241E-2</v>
      </c>
      <c r="Q12" s="81">
        <f t="shared" si="3"/>
        <v>59105</v>
      </c>
      <c r="R12" s="84">
        <f t="shared" si="4"/>
        <v>5.3181103407936581E-2</v>
      </c>
      <c r="S12" s="81">
        <f t="shared" si="5"/>
        <v>75282</v>
      </c>
      <c r="T12" s="84">
        <f t="shared" si="6"/>
        <v>5.1142964463464002E-2</v>
      </c>
      <c r="U12" s="81">
        <f t="shared" si="7"/>
        <v>76247</v>
      </c>
      <c r="V12" s="84">
        <f t="shared" si="8"/>
        <v>4.4444954939260706E-2</v>
      </c>
      <c r="W12" s="81">
        <f t="shared" si="9"/>
        <v>69650</v>
      </c>
      <c r="X12" s="84">
        <f t="shared" si="10"/>
        <v>9.0185653704245583E-2</v>
      </c>
      <c r="Y12" s="81">
        <f t="shared" si="11"/>
        <v>147612</v>
      </c>
      <c r="Z12" s="84">
        <v>0.1004310984030474</v>
      </c>
      <c r="AA12" s="81">
        <v>173373</v>
      </c>
    </row>
    <row r="13" spans="2:27">
      <c r="B13" s="85" t="s">
        <v>64</v>
      </c>
      <c r="D13" s="72">
        <v>467298</v>
      </c>
      <c r="E13" s="73">
        <v>473559</v>
      </c>
      <c r="F13" s="73">
        <v>487549</v>
      </c>
      <c r="G13" s="73">
        <v>515590</v>
      </c>
      <c r="H13" s="73">
        <v>543298</v>
      </c>
      <c r="I13" s="73">
        <v>591643</v>
      </c>
      <c r="J13" s="74">
        <v>669801</v>
      </c>
      <c r="K13" s="75">
        <v>725051</v>
      </c>
      <c r="L13" s="76"/>
      <c r="N13" s="77">
        <f t="shared" si="0"/>
        <v>1.3398302582078303E-2</v>
      </c>
      <c r="O13" s="74">
        <f t="shared" si="1"/>
        <v>6261</v>
      </c>
      <c r="P13" s="77">
        <f t="shared" si="2"/>
        <v>2.9542253446772193E-2</v>
      </c>
      <c r="Q13" s="74">
        <f t="shared" si="3"/>
        <v>13990</v>
      </c>
      <c r="R13" s="77">
        <f t="shared" si="4"/>
        <v>5.7514219083620421E-2</v>
      </c>
      <c r="S13" s="74">
        <f t="shared" si="5"/>
        <v>28041</v>
      </c>
      <c r="T13" s="77">
        <f t="shared" si="6"/>
        <v>5.374037510424956E-2</v>
      </c>
      <c r="U13" s="74">
        <f t="shared" si="7"/>
        <v>27708</v>
      </c>
      <c r="V13" s="77">
        <f t="shared" si="8"/>
        <v>8.8984314317372748E-2</v>
      </c>
      <c r="W13" s="74">
        <f t="shared" si="9"/>
        <v>48345</v>
      </c>
      <c r="X13" s="77">
        <f t="shared" si="10"/>
        <v>0.13210331230150607</v>
      </c>
      <c r="Y13" s="74">
        <f t="shared" si="11"/>
        <v>78158</v>
      </c>
      <c r="Z13" s="77">
        <v>0.12729797131733769</v>
      </c>
      <c r="AA13" s="74">
        <v>81875</v>
      </c>
    </row>
    <row r="14" spans="2:27">
      <c r="B14" s="85" t="s">
        <v>65</v>
      </c>
      <c r="D14" s="72">
        <v>515590</v>
      </c>
      <c r="E14" s="73">
        <v>506355</v>
      </c>
      <c r="F14" s="73">
        <v>529632</v>
      </c>
      <c r="G14" s="73">
        <v>560619</v>
      </c>
      <c r="H14" s="73">
        <v>592130</v>
      </c>
      <c r="I14" s="73">
        <v>612870</v>
      </c>
      <c r="J14" s="74">
        <v>659166</v>
      </c>
      <c r="K14" s="75">
        <v>697817</v>
      </c>
      <c r="L14" s="76"/>
      <c r="N14" s="77">
        <f t="shared" si="0"/>
        <v>-1.7911518842491092E-2</v>
      </c>
      <c r="O14" s="74">
        <f t="shared" si="1"/>
        <v>-9235</v>
      </c>
      <c r="P14" s="77">
        <f t="shared" si="2"/>
        <v>4.5969724797819689E-2</v>
      </c>
      <c r="Q14" s="74">
        <f t="shared" si="3"/>
        <v>23277</v>
      </c>
      <c r="R14" s="77">
        <f t="shared" si="4"/>
        <v>5.8506661228928669E-2</v>
      </c>
      <c r="S14" s="74">
        <f t="shared" si="5"/>
        <v>30987</v>
      </c>
      <c r="T14" s="77">
        <f t="shared" si="6"/>
        <v>5.6207513480634796E-2</v>
      </c>
      <c r="U14" s="74">
        <f t="shared" si="7"/>
        <v>31511</v>
      </c>
      <c r="V14" s="77">
        <f t="shared" si="8"/>
        <v>3.5026092243257478E-2</v>
      </c>
      <c r="W14" s="74">
        <f t="shared" si="9"/>
        <v>20740</v>
      </c>
      <c r="X14" s="77">
        <f t="shared" si="10"/>
        <v>7.5539673992853329E-2</v>
      </c>
      <c r="Y14" s="74">
        <f t="shared" si="11"/>
        <v>46296</v>
      </c>
      <c r="Z14" s="77">
        <v>8.998311488904398E-2</v>
      </c>
      <c r="AA14" s="74">
        <v>57608</v>
      </c>
    </row>
    <row r="15" spans="2:27">
      <c r="B15" s="86" t="s">
        <v>66</v>
      </c>
      <c r="D15" s="87">
        <v>402149</v>
      </c>
      <c r="E15" s="88">
        <v>376559</v>
      </c>
      <c r="F15" s="88">
        <v>398397</v>
      </c>
      <c r="G15" s="88">
        <v>414651</v>
      </c>
      <c r="H15" s="88">
        <v>431679</v>
      </c>
      <c r="I15" s="88">
        <v>432244</v>
      </c>
      <c r="J15" s="89">
        <v>455402</v>
      </c>
      <c r="K15" s="90">
        <v>476793</v>
      </c>
      <c r="L15" s="91"/>
      <c r="N15" s="92">
        <f t="shared" si="0"/>
        <v>-6.363313100368273E-2</v>
      </c>
      <c r="O15" s="89">
        <f t="shared" si="1"/>
        <v>-25590</v>
      </c>
      <c r="P15" s="92">
        <f t="shared" si="2"/>
        <v>5.7993568072997936E-2</v>
      </c>
      <c r="Q15" s="89">
        <f t="shared" si="3"/>
        <v>21838</v>
      </c>
      <c r="R15" s="92">
        <f t="shared" si="4"/>
        <v>4.0798499988704773E-2</v>
      </c>
      <c r="S15" s="89">
        <f t="shared" si="5"/>
        <v>16254</v>
      </c>
      <c r="T15" s="92">
        <f t="shared" si="6"/>
        <v>4.1065860205329319E-2</v>
      </c>
      <c r="U15" s="89">
        <f t="shared" si="7"/>
        <v>17028</v>
      </c>
      <c r="V15" s="92">
        <f t="shared" si="8"/>
        <v>1.3088429133685242E-3</v>
      </c>
      <c r="W15" s="89">
        <f t="shared" si="9"/>
        <v>565</v>
      </c>
      <c r="X15" s="92">
        <f t="shared" si="10"/>
        <v>5.3576220838230215E-2</v>
      </c>
      <c r="Y15" s="89">
        <f t="shared" si="11"/>
        <v>23158</v>
      </c>
      <c r="Z15" s="92">
        <v>7.6517883148228938E-2</v>
      </c>
      <c r="AA15" s="89">
        <v>33890</v>
      </c>
    </row>
    <row r="16" spans="2:27">
      <c r="B16" s="29" t="s">
        <v>67</v>
      </c>
      <c r="D16" s="66">
        <v>1115183</v>
      </c>
      <c r="E16" s="67">
        <v>1124230</v>
      </c>
      <c r="F16" s="67">
        <v>1222142</v>
      </c>
      <c r="G16" s="67">
        <v>1313437</v>
      </c>
      <c r="H16" s="67">
        <v>1411866</v>
      </c>
      <c r="I16" s="67">
        <v>1518424</v>
      </c>
      <c r="J16" s="68">
        <v>1677042</v>
      </c>
      <c r="K16" s="69">
        <v>1782644</v>
      </c>
      <c r="L16" s="33"/>
      <c r="N16" s="70">
        <f t="shared" si="0"/>
        <v>8.1125698652149136E-3</v>
      </c>
      <c r="O16" s="68">
        <f t="shared" si="1"/>
        <v>9047</v>
      </c>
      <c r="P16" s="70">
        <f t="shared" si="2"/>
        <v>8.7092498865890322E-2</v>
      </c>
      <c r="Q16" s="68">
        <f t="shared" si="3"/>
        <v>97912</v>
      </c>
      <c r="R16" s="70">
        <f t="shared" si="4"/>
        <v>7.4700812180581222E-2</v>
      </c>
      <c r="S16" s="68">
        <f t="shared" si="5"/>
        <v>91295</v>
      </c>
      <c r="T16" s="70">
        <f t="shared" si="6"/>
        <v>7.4940023769697328E-2</v>
      </c>
      <c r="U16" s="68">
        <f t="shared" si="7"/>
        <v>98429</v>
      </c>
      <c r="V16" s="70">
        <f t="shared" si="8"/>
        <v>7.5473168133519675E-2</v>
      </c>
      <c r="W16" s="68">
        <f t="shared" si="9"/>
        <v>106558</v>
      </c>
      <c r="X16" s="70">
        <f t="shared" si="10"/>
        <v>0.10446225823617117</v>
      </c>
      <c r="Y16" s="68">
        <f t="shared" si="11"/>
        <v>158618</v>
      </c>
      <c r="Z16" s="70">
        <v>0.1070493943236708</v>
      </c>
      <c r="AA16" s="68">
        <v>172378</v>
      </c>
    </row>
    <row r="17" spans="2:27">
      <c r="B17" s="85" t="s">
        <v>64</v>
      </c>
      <c r="D17" s="72">
        <v>310719</v>
      </c>
      <c r="E17" s="73">
        <v>337667</v>
      </c>
      <c r="F17" s="73">
        <v>378893</v>
      </c>
      <c r="G17" s="73">
        <v>419029</v>
      </c>
      <c r="H17" s="73">
        <v>459833</v>
      </c>
      <c r="I17" s="73">
        <v>525352</v>
      </c>
      <c r="J17" s="74">
        <v>608536</v>
      </c>
      <c r="K17" s="75">
        <v>657622</v>
      </c>
      <c r="L17" s="76"/>
      <c r="N17" s="77">
        <f t="shared" si="0"/>
        <v>8.6727879531023122E-2</v>
      </c>
      <c r="O17" s="74">
        <f t="shared" si="1"/>
        <v>26948</v>
      </c>
      <c r="P17" s="77">
        <f t="shared" si="2"/>
        <v>0.12209069882458157</v>
      </c>
      <c r="Q17" s="74">
        <f t="shared" si="3"/>
        <v>41226</v>
      </c>
      <c r="R17" s="77">
        <f t="shared" si="4"/>
        <v>0.10592964240563951</v>
      </c>
      <c r="S17" s="74">
        <f t="shared" si="5"/>
        <v>40136</v>
      </c>
      <c r="T17" s="77">
        <f t="shared" si="6"/>
        <v>9.7377508477933583E-2</v>
      </c>
      <c r="U17" s="74">
        <f t="shared" si="7"/>
        <v>40804</v>
      </c>
      <c r="V17" s="77">
        <f t="shared" si="8"/>
        <v>0.14248433670484717</v>
      </c>
      <c r="W17" s="74">
        <f t="shared" si="9"/>
        <v>65519</v>
      </c>
      <c r="X17" s="77">
        <f t="shared" si="10"/>
        <v>0.15833955138649891</v>
      </c>
      <c r="Y17" s="74">
        <f t="shared" si="11"/>
        <v>83184</v>
      </c>
      <c r="Z17" s="77">
        <v>0.13814223879072959</v>
      </c>
      <c r="AA17" s="74">
        <v>79819</v>
      </c>
    </row>
    <row r="18" spans="2:27">
      <c r="B18" s="85" t="s">
        <v>65</v>
      </c>
      <c r="D18" s="72">
        <v>442658</v>
      </c>
      <c r="E18" s="73">
        <v>443395</v>
      </c>
      <c r="F18" s="73">
        <v>474372</v>
      </c>
      <c r="G18" s="73">
        <v>508082</v>
      </c>
      <c r="H18" s="73">
        <v>544804</v>
      </c>
      <c r="I18" s="73">
        <v>578248</v>
      </c>
      <c r="J18" s="74">
        <v>628063</v>
      </c>
      <c r="K18" s="75">
        <v>663028</v>
      </c>
      <c r="L18" s="76"/>
      <c r="N18" s="77">
        <f t="shared" si="0"/>
        <v>1.6649422353147703E-3</v>
      </c>
      <c r="O18" s="74">
        <f t="shared" si="1"/>
        <v>737</v>
      </c>
      <c r="P18" s="77">
        <f t="shared" si="2"/>
        <v>6.9863214515274219E-2</v>
      </c>
      <c r="Q18" s="74">
        <f t="shared" si="3"/>
        <v>30977</v>
      </c>
      <c r="R18" s="77">
        <f t="shared" si="4"/>
        <v>7.1062372989974198E-2</v>
      </c>
      <c r="S18" s="74">
        <f t="shared" si="5"/>
        <v>33710</v>
      </c>
      <c r="T18" s="77">
        <f t="shared" si="6"/>
        <v>7.2275735019150522E-2</v>
      </c>
      <c r="U18" s="74">
        <f t="shared" si="7"/>
        <v>36722</v>
      </c>
      <c r="V18" s="77">
        <f t="shared" si="8"/>
        <v>6.138721448447515E-2</v>
      </c>
      <c r="W18" s="74">
        <f t="shared" si="9"/>
        <v>33444</v>
      </c>
      <c r="X18" s="77">
        <f t="shared" si="10"/>
        <v>8.614815788381458E-2</v>
      </c>
      <c r="Y18" s="74">
        <f t="shared" si="11"/>
        <v>49815</v>
      </c>
      <c r="Z18" s="77">
        <v>9.3852905269409703E-2</v>
      </c>
      <c r="AA18" s="74">
        <v>56888</v>
      </c>
    </row>
    <row r="19" spans="2:27">
      <c r="B19" s="86" t="s">
        <v>66</v>
      </c>
      <c r="D19" s="87">
        <v>361806</v>
      </c>
      <c r="E19" s="88">
        <v>343168</v>
      </c>
      <c r="F19" s="88">
        <v>368877</v>
      </c>
      <c r="G19" s="88">
        <v>386326</v>
      </c>
      <c r="H19" s="88">
        <v>407229</v>
      </c>
      <c r="I19" s="88">
        <v>414824</v>
      </c>
      <c r="J19" s="89">
        <v>440443</v>
      </c>
      <c r="K19" s="90">
        <v>461994</v>
      </c>
      <c r="L19" s="91"/>
      <c r="N19" s="92">
        <f t="shared" si="0"/>
        <v>-5.151379468554973E-2</v>
      </c>
      <c r="O19" s="89">
        <f t="shared" si="1"/>
        <v>-18638</v>
      </c>
      <c r="P19" s="92">
        <f t="shared" si="2"/>
        <v>7.4916658895934463E-2</v>
      </c>
      <c r="Q19" s="89">
        <f t="shared" si="3"/>
        <v>25709</v>
      </c>
      <c r="R19" s="92">
        <f t="shared" si="4"/>
        <v>4.7303030549478597E-2</v>
      </c>
      <c r="S19" s="89">
        <f t="shared" si="5"/>
        <v>17449</v>
      </c>
      <c r="T19" s="92">
        <f t="shared" si="6"/>
        <v>5.4107153026200727E-2</v>
      </c>
      <c r="U19" s="89">
        <f t="shared" si="7"/>
        <v>20903</v>
      </c>
      <c r="V19" s="92">
        <f t="shared" si="8"/>
        <v>1.8650439924465134E-2</v>
      </c>
      <c r="W19" s="89">
        <f t="shared" si="9"/>
        <v>7595</v>
      </c>
      <c r="X19" s="92">
        <f t="shared" si="10"/>
        <v>6.1758721771160818E-2</v>
      </c>
      <c r="Y19" s="89">
        <f t="shared" si="11"/>
        <v>25619</v>
      </c>
      <c r="Z19" s="92">
        <v>8.3671300868121135E-2</v>
      </c>
      <c r="AA19" s="89">
        <v>35671</v>
      </c>
    </row>
    <row r="20" spans="2:27">
      <c r="B20" s="29" t="s">
        <v>68</v>
      </c>
      <c r="D20" s="66">
        <v>269854</v>
      </c>
      <c r="E20" s="67">
        <v>232243</v>
      </c>
      <c r="F20" s="67">
        <v>193436</v>
      </c>
      <c r="G20" s="67">
        <v>177423</v>
      </c>
      <c r="H20" s="67">
        <v>155241</v>
      </c>
      <c r="I20" s="67">
        <v>118333</v>
      </c>
      <c r="J20" s="68">
        <v>107327</v>
      </c>
      <c r="K20" s="69">
        <v>117017</v>
      </c>
      <c r="L20" s="33"/>
      <c r="N20" s="70">
        <f t="shared" si="0"/>
        <v>-0.13937536593861866</v>
      </c>
      <c r="O20" s="68">
        <f t="shared" si="1"/>
        <v>-37611</v>
      </c>
      <c r="P20" s="70">
        <f t="shared" si="2"/>
        <v>-0.16709653251120593</v>
      </c>
      <c r="Q20" s="68">
        <f t="shared" si="3"/>
        <v>-38807</v>
      </c>
      <c r="R20" s="70">
        <f t="shared" si="4"/>
        <v>-8.2781902024442244E-2</v>
      </c>
      <c r="S20" s="68">
        <f t="shared" si="5"/>
        <v>-16013</v>
      </c>
      <c r="T20" s="70">
        <f t="shared" si="6"/>
        <v>-0.12502324952232802</v>
      </c>
      <c r="U20" s="68">
        <f t="shared" si="7"/>
        <v>-22182</v>
      </c>
      <c r="V20" s="70">
        <f t="shared" si="8"/>
        <v>-0.23774647161510165</v>
      </c>
      <c r="W20" s="68">
        <f t="shared" si="9"/>
        <v>-36908</v>
      </c>
      <c r="X20" s="70">
        <f t="shared" si="10"/>
        <v>-9.3008712700599183E-2</v>
      </c>
      <c r="Y20" s="68">
        <f t="shared" si="11"/>
        <v>-11006</v>
      </c>
      <c r="Z20" s="70">
        <v>8.5759597317749403E-3</v>
      </c>
      <c r="AA20" s="68">
        <v>995</v>
      </c>
    </row>
    <row r="21" spans="2:27">
      <c r="B21" s="35" t="s">
        <v>64</v>
      </c>
      <c r="D21" s="72">
        <f t="shared" ref="D21:K23" si="12">D13-D17</f>
        <v>156579</v>
      </c>
      <c r="E21" s="73">
        <f t="shared" si="12"/>
        <v>135892</v>
      </c>
      <c r="F21" s="73">
        <f t="shared" si="12"/>
        <v>108656</v>
      </c>
      <c r="G21" s="73">
        <f t="shared" si="12"/>
        <v>96561</v>
      </c>
      <c r="H21" s="73">
        <f t="shared" si="12"/>
        <v>83465</v>
      </c>
      <c r="I21" s="73">
        <f t="shared" si="12"/>
        <v>66291</v>
      </c>
      <c r="J21" s="74">
        <f t="shared" si="12"/>
        <v>61265</v>
      </c>
      <c r="K21" s="75">
        <f t="shared" si="12"/>
        <v>67429</v>
      </c>
      <c r="L21" s="76"/>
      <c r="N21" s="77">
        <f t="shared" si="0"/>
        <v>-0.13211861105256772</v>
      </c>
      <c r="O21" s="74">
        <f t="shared" si="1"/>
        <v>-20687</v>
      </c>
      <c r="P21" s="77">
        <f t="shared" si="2"/>
        <v>-0.20042386601124418</v>
      </c>
      <c r="Q21" s="74">
        <f t="shared" si="3"/>
        <v>-27236</v>
      </c>
      <c r="R21" s="77">
        <f t="shared" si="4"/>
        <v>-0.11131460756884115</v>
      </c>
      <c r="S21" s="74">
        <f t="shared" si="5"/>
        <v>-12095</v>
      </c>
      <c r="T21" s="77">
        <f t="shared" si="6"/>
        <v>-0.1356241132548337</v>
      </c>
      <c r="U21" s="74">
        <f t="shared" si="7"/>
        <v>-13096</v>
      </c>
      <c r="V21" s="77">
        <f t="shared" si="8"/>
        <v>-0.20576289462649011</v>
      </c>
      <c r="W21" s="74">
        <f t="shared" si="9"/>
        <v>-17174</v>
      </c>
      <c r="X21" s="77">
        <f t="shared" si="10"/>
        <v>-7.5817230091565935E-2</v>
      </c>
      <c r="Y21" s="74">
        <f t="shared" si="11"/>
        <v>-5026</v>
      </c>
      <c r="Z21" s="77">
        <f t="shared" ref="Z21:AA23" si="13">IFERROR(Z13-Z17,"-")</f>
        <v>-1.08442674733919E-2</v>
      </c>
      <c r="AA21" s="74">
        <f t="shared" si="13"/>
        <v>2056</v>
      </c>
    </row>
    <row r="22" spans="2:27">
      <c r="B22" s="35" t="s">
        <v>65</v>
      </c>
      <c r="D22" s="72">
        <f t="shared" si="12"/>
        <v>72932</v>
      </c>
      <c r="E22" s="73">
        <f t="shared" si="12"/>
        <v>62960</v>
      </c>
      <c r="F22" s="73">
        <f t="shared" si="12"/>
        <v>55260</v>
      </c>
      <c r="G22" s="73">
        <f t="shared" si="12"/>
        <v>52537</v>
      </c>
      <c r="H22" s="73">
        <f t="shared" si="12"/>
        <v>47326</v>
      </c>
      <c r="I22" s="73">
        <f t="shared" si="12"/>
        <v>34622</v>
      </c>
      <c r="J22" s="74">
        <f t="shared" si="12"/>
        <v>31103</v>
      </c>
      <c r="K22" s="75">
        <f t="shared" si="12"/>
        <v>34789</v>
      </c>
      <c r="L22" s="76"/>
      <c r="N22" s="77">
        <f t="shared" si="0"/>
        <v>-0.13673010475511438</v>
      </c>
      <c r="O22" s="74">
        <f t="shared" si="1"/>
        <v>-9972</v>
      </c>
      <c r="P22" s="77">
        <f t="shared" si="2"/>
        <v>-0.12229987293519695</v>
      </c>
      <c r="Q22" s="74">
        <f t="shared" si="3"/>
        <v>-7700</v>
      </c>
      <c r="R22" s="77">
        <f t="shared" si="4"/>
        <v>-4.9276149113282708E-2</v>
      </c>
      <c r="S22" s="74">
        <f t="shared" si="5"/>
        <v>-2723</v>
      </c>
      <c r="T22" s="77">
        <f t="shared" si="6"/>
        <v>-9.9187239469326394E-2</v>
      </c>
      <c r="U22" s="74">
        <f t="shared" si="7"/>
        <v>-5211</v>
      </c>
      <c r="V22" s="77">
        <f t="shared" si="8"/>
        <v>-0.26843595486624683</v>
      </c>
      <c r="W22" s="74">
        <f t="shared" si="9"/>
        <v>-12704</v>
      </c>
      <c r="X22" s="77">
        <f t="shared" si="10"/>
        <v>-0.10164057535670956</v>
      </c>
      <c r="Y22" s="74">
        <f t="shared" si="11"/>
        <v>-3519</v>
      </c>
      <c r="Z22" s="77">
        <f t="shared" si="13"/>
        <v>-3.869790380365723E-3</v>
      </c>
      <c r="AA22" s="74">
        <f t="shared" si="13"/>
        <v>720</v>
      </c>
    </row>
    <row r="23" spans="2:27">
      <c r="B23" s="93" t="s">
        <v>66</v>
      </c>
      <c r="D23" s="87">
        <f t="shared" si="12"/>
        <v>40343</v>
      </c>
      <c r="E23" s="88">
        <f t="shared" si="12"/>
        <v>33391</v>
      </c>
      <c r="F23" s="88">
        <f t="shared" si="12"/>
        <v>29520</v>
      </c>
      <c r="G23" s="88">
        <f t="shared" si="12"/>
        <v>28325</v>
      </c>
      <c r="H23" s="88">
        <f t="shared" si="12"/>
        <v>24450</v>
      </c>
      <c r="I23" s="88">
        <f t="shared" si="12"/>
        <v>17420</v>
      </c>
      <c r="J23" s="89">
        <f t="shared" si="12"/>
        <v>14959</v>
      </c>
      <c r="K23" s="90">
        <f t="shared" si="12"/>
        <v>14799</v>
      </c>
      <c r="L23" s="91"/>
      <c r="N23" s="92">
        <f t="shared" si="0"/>
        <v>-0.17232233596906521</v>
      </c>
      <c r="O23" s="89">
        <f t="shared" si="1"/>
        <v>-6952</v>
      </c>
      <c r="P23" s="92">
        <f t="shared" si="2"/>
        <v>-0.11592944206522715</v>
      </c>
      <c r="Q23" s="89">
        <f t="shared" si="3"/>
        <v>-3871</v>
      </c>
      <c r="R23" s="92">
        <f t="shared" si="4"/>
        <v>-4.0481029810298108E-2</v>
      </c>
      <c r="S23" s="89">
        <f t="shared" si="5"/>
        <v>-1195</v>
      </c>
      <c r="T23" s="92">
        <f t="shared" si="6"/>
        <v>-0.13680494263018539</v>
      </c>
      <c r="U23" s="89">
        <f t="shared" si="7"/>
        <v>-3875</v>
      </c>
      <c r="V23" s="92">
        <f t="shared" si="8"/>
        <v>-0.28752556237218818</v>
      </c>
      <c r="W23" s="89">
        <f t="shared" si="9"/>
        <v>-7030</v>
      </c>
      <c r="X23" s="92">
        <f t="shared" si="10"/>
        <v>-0.14127439724454649</v>
      </c>
      <c r="Y23" s="89">
        <f t="shared" si="11"/>
        <v>-2461</v>
      </c>
      <c r="Z23" s="92">
        <f t="shared" si="13"/>
        <v>-7.1534177198921967E-3</v>
      </c>
      <c r="AA23" s="89">
        <f t="shared" si="13"/>
        <v>-1781</v>
      </c>
    </row>
    <row r="25" spans="2:27">
      <c r="D25" s="204" t="s">
        <v>49</v>
      </c>
      <c r="E25" s="205"/>
      <c r="F25" s="205"/>
      <c r="G25" s="205"/>
      <c r="H25" s="205"/>
      <c r="I25" s="205"/>
      <c r="J25" s="205"/>
      <c r="K25" s="205"/>
      <c r="L25" s="206"/>
      <c r="N25" s="204" t="s">
        <v>50</v>
      </c>
      <c r="O25" s="210"/>
      <c r="P25" s="210"/>
      <c r="Q25" s="210"/>
      <c r="R25" s="210"/>
      <c r="S25" s="210"/>
      <c r="T25" s="210"/>
      <c r="U25" s="210"/>
      <c r="V25" s="210"/>
      <c r="W25" s="210"/>
      <c r="X25" s="210"/>
      <c r="Y25" s="210"/>
      <c r="Z25" s="210"/>
      <c r="AA25" s="211"/>
    </row>
    <row r="26" spans="2:27">
      <c r="D26" s="207"/>
      <c r="E26" s="208"/>
      <c r="F26" s="208"/>
      <c r="G26" s="208"/>
      <c r="H26" s="208"/>
      <c r="I26" s="208"/>
      <c r="J26" s="208"/>
      <c r="K26" s="208"/>
      <c r="L26" s="209"/>
      <c r="N26" s="204" t="s">
        <v>51</v>
      </c>
      <c r="O26" s="211"/>
      <c r="P26" s="204" t="s">
        <v>52</v>
      </c>
      <c r="Q26" s="211"/>
      <c r="R26" s="204" t="s">
        <v>53</v>
      </c>
      <c r="S26" s="211"/>
      <c r="T26" s="204" t="s">
        <v>54</v>
      </c>
      <c r="U26" s="211"/>
      <c r="V26" s="204" t="s">
        <v>55</v>
      </c>
      <c r="W26" s="211"/>
      <c r="X26" s="204" t="s">
        <v>56</v>
      </c>
      <c r="Y26" s="211"/>
      <c r="Z26" s="204" t="s">
        <v>2</v>
      </c>
      <c r="AA26" s="211"/>
    </row>
    <row r="27" spans="2:27">
      <c r="D27" s="4" t="s">
        <v>57</v>
      </c>
      <c r="E27" s="4" t="s">
        <v>51</v>
      </c>
      <c r="F27" s="4" t="s">
        <v>52</v>
      </c>
      <c r="G27" s="4" t="s">
        <v>53</v>
      </c>
      <c r="H27" s="4" t="s">
        <v>54</v>
      </c>
      <c r="I27" s="4" t="s">
        <v>55</v>
      </c>
      <c r="J27" s="4" t="s">
        <v>56</v>
      </c>
      <c r="K27" s="4" t="s">
        <v>2</v>
      </c>
      <c r="L27" s="4"/>
      <c r="N27" s="4" t="s">
        <v>58</v>
      </c>
      <c r="O27" s="4" t="s">
        <v>59</v>
      </c>
      <c r="P27" s="4" t="s">
        <v>58</v>
      </c>
      <c r="Q27" s="4" t="s">
        <v>59</v>
      </c>
      <c r="R27" s="4" t="s">
        <v>58</v>
      </c>
      <c r="S27" s="4" t="s">
        <v>59</v>
      </c>
      <c r="T27" s="4" t="s">
        <v>58</v>
      </c>
      <c r="U27" s="4" t="s">
        <v>59</v>
      </c>
      <c r="V27" s="4" t="s">
        <v>58</v>
      </c>
      <c r="W27" s="4" t="s">
        <v>59</v>
      </c>
      <c r="X27" s="4" t="s">
        <v>58</v>
      </c>
      <c r="Y27" s="4" t="s">
        <v>59</v>
      </c>
      <c r="Z27" s="4" t="s">
        <v>58</v>
      </c>
      <c r="AA27" s="4" t="s">
        <v>59</v>
      </c>
    </row>
    <row r="28" spans="2:27">
      <c r="B28" s="31" t="s">
        <v>69</v>
      </c>
      <c r="D28" s="60">
        <f t="shared" ref="D28:K28" si="14">D29+D30+D31+D32+D33+D34+D41+D42</f>
        <v>1411021</v>
      </c>
      <c r="E28" s="61">
        <f t="shared" si="14"/>
        <v>1427207</v>
      </c>
      <c r="F28" s="61">
        <f t="shared" si="14"/>
        <v>1569205</v>
      </c>
      <c r="G28" s="61">
        <f t="shared" si="14"/>
        <v>1727429</v>
      </c>
      <c r="H28" s="61">
        <f t="shared" si="14"/>
        <v>1906051</v>
      </c>
      <c r="I28" s="61">
        <f t="shared" si="14"/>
        <v>2125145</v>
      </c>
      <c r="J28" s="62">
        <f t="shared" si="14"/>
        <v>2391346</v>
      </c>
      <c r="K28" s="63">
        <f t="shared" si="14"/>
        <v>2582569</v>
      </c>
      <c r="L28" s="64"/>
      <c r="N28" s="65">
        <f t="shared" ref="N28:N43" si="15">IFERROR(E28/D28-1,"-")</f>
        <v>1.1471126227037054E-2</v>
      </c>
      <c r="O28" s="62">
        <f t="shared" ref="O28:O42" si="16">E28-D28</f>
        <v>16186</v>
      </c>
      <c r="P28" s="65">
        <f t="shared" ref="P28:P43" si="17">IFERROR(F28/E28-1,"-")</f>
        <v>9.9493626362538778E-2</v>
      </c>
      <c r="Q28" s="62">
        <f t="shared" ref="Q28:Q42" si="18">F28-E28</f>
        <v>141998</v>
      </c>
      <c r="R28" s="65">
        <f t="shared" ref="R28:R43" si="19">IFERROR(G28/F28-1,"-")</f>
        <v>0.10083067540569912</v>
      </c>
      <c r="S28" s="62">
        <f t="shared" ref="S28:S42" si="20">G28-F28</f>
        <v>158224</v>
      </c>
      <c r="T28" s="65">
        <f t="shared" ref="T28:T43" si="21">IFERROR(H28/G28-1,"-")</f>
        <v>0.10340338155721596</v>
      </c>
      <c r="U28" s="62">
        <f t="shared" ref="U28:U42" si="22">H28-G28</f>
        <v>178622</v>
      </c>
      <c r="V28" s="65">
        <f t="shared" ref="V28:V43" si="23">IFERROR(I28/H28-1,"-")</f>
        <v>0.11494655704385659</v>
      </c>
      <c r="W28" s="62">
        <f t="shared" ref="W28:W42" si="24">I28-H28</f>
        <v>219094</v>
      </c>
      <c r="X28" s="65">
        <f t="shared" ref="X28:X43" si="25">IFERROR(J28/I28-1,"-")</f>
        <v>0.12526251149921541</v>
      </c>
      <c r="Y28" s="62">
        <f t="shared" ref="Y28:Y42" si="26">J28-I28</f>
        <v>266201</v>
      </c>
      <c r="Z28" s="65">
        <f>IFERROR(K28/D28-1,"-")</f>
        <v>0.83028388663244557</v>
      </c>
      <c r="AA28" s="62">
        <f>K28-D28</f>
        <v>1171548</v>
      </c>
    </row>
    <row r="29" spans="2:27">
      <c r="B29" s="94" t="s">
        <v>70</v>
      </c>
      <c r="D29" s="95">
        <v>60438</v>
      </c>
      <c r="E29" s="96">
        <v>61411</v>
      </c>
      <c r="F29" s="96">
        <v>62214</v>
      </c>
      <c r="G29" s="96">
        <v>65642</v>
      </c>
      <c r="H29" s="96">
        <v>69697</v>
      </c>
      <c r="I29" s="96">
        <v>78342</v>
      </c>
      <c r="J29" s="97">
        <v>79376</v>
      </c>
      <c r="K29" s="98">
        <v>85960</v>
      </c>
      <c r="L29" s="99"/>
      <c r="N29" s="100">
        <f t="shared" si="15"/>
        <v>1.6099142923326371E-2</v>
      </c>
      <c r="O29" s="97">
        <f t="shared" si="16"/>
        <v>973</v>
      </c>
      <c r="P29" s="100">
        <f t="shared" si="17"/>
        <v>1.3075833319763586E-2</v>
      </c>
      <c r="Q29" s="97">
        <f t="shared" si="18"/>
        <v>803</v>
      </c>
      <c r="R29" s="100">
        <f t="shared" si="19"/>
        <v>5.510013823255222E-2</v>
      </c>
      <c r="S29" s="97">
        <f t="shared" si="20"/>
        <v>3428</v>
      </c>
      <c r="T29" s="100">
        <f t="shared" si="21"/>
        <v>6.1774473660156648E-2</v>
      </c>
      <c r="U29" s="97">
        <f t="shared" si="22"/>
        <v>4055</v>
      </c>
      <c r="V29" s="100">
        <f t="shared" si="23"/>
        <v>0.1240369025926511</v>
      </c>
      <c r="W29" s="97">
        <f t="shared" si="24"/>
        <v>8645</v>
      </c>
      <c r="X29" s="100">
        <f t="shared" si="25"/>
        <v>1.3198539736029247E-2</v>
      </c>
      <c r="Y29" s="97">
        <f t="shared" si="26"/>
        <v>1034</v>
      </c>
      <c r="Z29" s="100">
        <v>0.1113696894474181</v>
      </c>
      <c r="AA29" s="97">
        <v>8614</v>
      </c>
    </row>
    <row r="30" spans="2:27">
      <c r="B30" s="71" t="s">
        <v>71</v>
      </c>
      <c r="D30" s="72">
        <v>246617</v>
      </c>
      <c r="E30" s="73">
        <v>254644</v>
      </c>
      <c r="F30" s="73">
        <v>292469</v>
      </c>
      <c r="G30" s="73">
        <v>351993</v>
      </c>
      <c r="H30" s="73">
        <v>427677</v>
      </c>
      <c r="I30" s="73">
        <v>524561</v>
      </c>
      <c r="J30" s="74">
        <v>628736</v>
      </c>
      <c r="K30" s="75">
        <v>704211</v>
      </c>
      <c r="L30" s="76"/>
      <c r="N30" s="77">
        <f t="shared" si="15"/>
        <v>3.2548445565390827E-2</v>
      </c>
      <c r="O30" s="74">
        <f t="shared" si="16"/>
        <v>8027</v>
      </c>
      <c r="P30" s="77">
        <f t="shared" si="17"/>
        <v>0.14854070781169004</v>
      </c>
      <c r="Q30" s="74">
        <f t="shared" si="18"/>
        <v>37825</v>
      </c>
      <c r="R30" s="77">
        <f t="shared" si="19"/>
        <v>0.20352242459884629</v>
      </c>
      <c r="S30" s="74">
        <f t="shared" si="20"/>
        <v>59524</v>
      </c>
      <c r="T30" s="77">
        <f t="shared" si="21"/>
        <v>0.21501563951555847</v>
      </c>
      <c r="U30" s="74">
        <f t="shared" si="22"/>
        <v>75684</v>
      </c>
      <c r="V30" s="77">
        <f t="shared" si="23"/>
        <v>0.22653544614276666</v>
      </c>
      <c r="W30" s="74">
        <f t="shared" si="24"/>
        <v>96884</v>
      </c>
      <c r="X30" s="77">
        <f t="shared" si="25"/>
        <v>0.19859463437045455</v>
      </c>
      <c r="Y30" s="74">
        <f t="shared" si="26"/>
        <v>104175</v>
      </c>
      <c r="Z30" s="77">
        <v>0.20743274522915489</v>
      </c>
      <c r="AA30" s="74">
        <v>120981</v>
      </c>
    </row>
    <row r="31" spans="2:27">
      <c r="B31" s="71" t="s">
        <v>72</v>
      </c>
      <c r="D31" s="72">
        <v>250318</v>
      </c>
      <c r="E31" s="73">
        <v>253202</v>
      </c>
      <c r="F31" s="73">
        <v>291129</v>
      </c>
      <c r="G31" s="73">
        <v>322595</v>
      </c>
      <c r="H31" s="73">
        <v>343152</v>
      </c>
      <c r="I31" s="73">
        <v>357497</v>
      </c>
      <c r="J31" s="74">
        <v>395421</v>
      </c>
      <c r="K31" s="75">
        <v>419171</v>
      </c>
      <c r="L31" s="76"/>
      <c r="N31" s="77">
        <f t="shared" si="15"/>
        <v>1.1521344849351633E-2</v>
      </c>
      <c r="O31" s="74">
        <f t="shared" si="16"/>
        <v>2884</v>
      </c>
      <c r="P31" s="77">
        <f t="shared" si="17"/>
        <v>0.14978949613352177</v>
      </c>
      <c r="Q31" s="74">
        <f t="shared" si="18"/>
        <v>37927</v>
      </c>
      <c r="R31" s="77">
        <f t="shared" si="19"/>
        <v>0.1080826712556977</v>
      </c>
      <c r="S31" s="74">
        <f t="shared" si="20"/>
        <v>31466</v>
      </c>
      <c r="T31" s="77">
        <f t="shared" si="21"/>
        <v>6.3723864288039112E-2</v>
      </c>
      <c r="U31" s="74">
        <f t="shared" si="22"/>
        <v>20557</v>
      </c>
      <c r="V31" s="77">
        <f t="shared" si="23"/>
        <v>4.1803632209633124E-2</v>
      </c>
      <c r="W31" s="74">
        <f t="shared" si="24"/>
        <v>14345</v>
      </c>
      <c r="X31" s="77">
        <f t="shared" si="25"/>
        <v>0.10608200907979648</v>
      </c>
      <c r="Y31" s="74">
        <f t="shared" si="26"/>
        <v>37924</v>
      </c>
      <c r="Z31" s="77">
        <v>0.13773149090593259</v>
      </c>
      <c r="AA31" s="74">
        <v>50744</v>
      </c>
    </row>
    <row r="32" spans="2:27">
      <c r="B32" s="71" t="s">
        <v>73</v>
      </c>
      <c r="D32" s="72">
        <v>96748</v>
      </c>
      <c r="E32" s="73">
        <v>88465</v>
      </c>
      <c r="F32" s="73">
        <v>91795</v>
      </c>
      <c r="G32" s="73">
        <v>97929</v>
      </c>
      <c r="H32" s="73">
        <v>104917</v>
      </c>
      <c r="I32" s="73">
        <v>110349</v>
      </c>
      <c r="J32" s="74">
        <v>110896</v>
      </c>
      <c r="K32" s="75">
        <v>112923</v>
      </c>
      <c r="L32" s="76"/>
      <c r="N32" s="77">
        <f t="shared" si="15"/>
        <v>-8.5614172902799046E-2</v>
      </c>
      <c r="O32" s="74">
        <f t="shared" si="16"/>
        <v>-8283</v>
      </c>
      <c r="P32" s="77">
        <f t="shared" si="17"/>
        <v>3.764200531283568E-2</v>
      </c>
      <c r="Q32" s="74">
        <f t="shared" si="18"/>
        <v>3330</v>
      </c>
      <c r="R32" s="77">
        <f t="shared" si="19"/>
        <v>6.6822811699983609E-2</v>
      </c>
      <c r="S32" s="74">
        <f t="shared" si="20"/>
        <v>6134</v>
      </c>
      <c r="T32" s="77">
        <f t="shared" si="21"/>
        <v>7.1357820461763088E-2</v>
      </c>
      <c r="U32" s="74">
        <f t="shared" si="22"/>
        <v>6988</v>
      </c>
      <c r="V32" s="77">
        <f t="shared" si="23"/>
        <v>5.1774259652868526E-2</v>
      </c>
      <c r="W32" s="74">
        <f t="shared" si="24"/>
        <v>5432</v>
      </c>
      <c r="X32" s="77">
        <f t="shared" si="25"/>
        <v>4.9570000634351352E-3</v>
      </c>
      <c r="Y32" s="74">
        <f t="shared" si="26"/>
        <v>547</v>
      </c>
      <c r="Z32" s="77">
        <v>3.2391662095446971E-2</v>
      </c>
      <c r="AA32" s="74">
        <v>3543</v>
      </c>
    </row>
    <row r="33" spans="2:27">
      <c r="B33" s="71" t="s">
        <v>74</v>
      </c>
      <c r="D33" s="72">
        <v>170785</v>
      </c>
      <c r="E33" s="73">
        <v>156437</v>
      </c>
      <c r="F33" s="73">
        <v>169990</v>
      </c>
      <c r="G33" s="73">
        <v>175956</v>
      </c>
      <c r="H33" s="73">
        <v>181817</v>
      </c>
      <c r="I33" s="73">
        <v>184545</v>
      </c>
      <c r="J33" s="74">
        <v>185779</v>
      </c>
      <c r="K33" s="75">
        <v>192305</v>
      </c>
      <c r="L33" s="76"/>
      <c r="N33" s="77">
        <f t="shared" si="15"/>
        <v>-8.4012061949234385E-2</v>
      </c>
      <c r="O33" s="74">
        <f t="shared" si="16"/>
        <v>-14348</v>
      </c>
      <c r="P33" s="77">
        <f t="shared" si="17"/>
        <v>8.6635514616107523E-2</v>
      </c>
      <c r="Q33" s="74">
        <f t="shared" si="18"/>
        <v>13553</v>
      </c>
      <c r="R33" s="77">
        <f t="shared" si="19"/>
        <v>3.5096182128360409E-2</v>
      </c>
      <c r="S33" s="74">
        <f t="shared" si="20"/>
        <v>5966</v>
      </c>
      <c r="T33" s="77">
        <f t="shared" si="21"/>
        <v>3.3309463729568778E-2</v>
      </c>
      <c r="U33" s="74">
        <f t="shared" si="22"/>
        <v>5861</v>
      </c>
      <c r="V33" s="77">
        <f t="shared" si="23"/>
        <v>1.5004097526633897E-2</v>
      </c>
      <c r="W33" s="74">
        <f t="shared" si="24"/>
        <v>2728</v>
      </c>
      <c r="X33" s="77">
        <f t="shared" si="25"/>
        <v>6.6867159771328843E-3</v>
      </c>
      <c r="Y33" s="74">
        <f t="shared" si="26"/>
        <v>1234</v>
      </c>
      <c r="Z33" s="77">
        <v>4.6609085615077817E-2</v>
      </c>
      <c r="AA33" s="74">
        <v>8564</v>
      </c>
    </row>
    <row r="34" spans="2:27">
      <c r="B34" s="71" t="s">
        <v>75</v>
      </c>
      <c r="D34" s="72">
        <v>151340</v>
      </c>
      <c r="E34" s="73">
        <v>154547</v>
      </c>
      <c r="F34" s="73">
        <v>170517</v>
      </c>
      <c r="G34" s="73">
        <v>187214</v>
      </c>
      <c r="H34" s="73">
        <v>210403</v>
      </c>
      <c r="I34" s="73">
        <v>222787</v>
      </c>
      <c r="J34" s="74">
        <v>242900</v>
      </c>
      <c r="K34" s="75">
        <v>244484</v>
      </c>
      <c r="L34" s="76"/>
      <c r="N34" s="77">
        <f t="shared" si="15"/>
        <v>2.1190696445090529E-2</v>
      </c>
      <c r="O34" s="74">
        <f t="shared" si="16"/>
        <v>3207</v>
      </c>
      <c r="P34" s="77">
        <f t="shared" si="17"/>
        <v>0.10333426077503938</v>
      </c>
      <c r="Q34" s="74">
        <f t="shared" si="18"/>
        <v>15970</v>
      </c>
      <c r="R34" s="77">
        <f t="shared" si="19"/>
        <v>9.7919855498278752E-2</v>
      </c>
      <c r="S34" s="74">
        <f t="shared" si="20"/>
        <v>16697</v>
      </c>
      <c r="T34" s="77">
        <f t="shared" si="21"/>
        <v>0.12386359994444862</v>
      </c>
      <c r="U34" s="74">
        <f t="shared" si="22"/>
        <v>23189</v>
      </c>
      <c r="V34" s="77">
        <f t="shared" si="23"/>
        <v>5.8858476352523503E-2</v>
      </c>
      <c r="W34" s="74">
        <f t="shared" si="24"/>
        <v>12384</v>
      </c>
      <c r="X34" s="77">
        <f t="shared" si="25"/>
        <v>9.0279055779735717E-2</v>
      </c>
      <c r="Y34" s="74">
        <f t="shared" si="26"/>
        <v>20113</v>
      </c>
      <c r="Z34" s="77">
        <v>4.8468578192141683E-2</v>
      </c>
      <c r="AA34" s="74">
        <v>11302</v>
      </c>
    </row>
    <row r="35" spans="2:27">
      <c r="B35" s="101" t="s">
        <v>76</v>
      </c>
      <c r="D35" s="72">
        <v>9202</v>
      </c>
      <c r="E35" s="73">
        <v>11820</v>
      </c>
      <c r="F35" s="73">
        <v>15678</v>
      </c>
      <c r="G35" s="73">
        <v>19892</v>
      </c>
      <c r="H35" s="73">
        <v>22322</v>
      </c>
      <c r="I35" s="73">
        <v>24661</v>
      </c>
      <c r="J35" s="74">
        <v>29701</v>
      </c>
      <c r="K35" s="75">
        <v>32179</v>
      </c>
      <c r="L35" s="76"/>
      <c r="N35" s="77">
        <f t="shared" si="15"/>
        <v>0.28450336883286242</v>
      </c>
      <c r="O35" s="74">
        <f t="shared" si="16"/>
        <v>2618</v>
      </c>
      <c r="P35" s="77">
        <f t="shared" si="17"/>
        <v>0.3263959390862945</v>
      </c>
      <c r="Q35" s="74">
        <f t="shared" si="18"/>
        <v>3858</v>
      </c>
      <c r="R35" s="77">
        <f t="shared" si="19"/>
        <v>0.26878428370965679</v>
      </c>
      <c r="S35" s="74">
        <f t="shared" si="20"/>
        <v>4214</v>
      </c>
      <c r="T35" s="77">
        <f t="shared" si="21"/>
        <v>0.12215966217574903</v>
      </c>
      <c r="U35" s="74">
        <f t="shared" si="22"/>
        <v>2430</v>
      </c>
      <c r="V35" s="77">
        <f t="shared" si="23"/>
        <v>0.10478451751635154</v>
      </c>
      <c r="W35" s="74">
        <f t="shared" si="24"/>
        <v>2339</v>
      </c>
      <c r="X35" s="77">
        <f t="shared" si="25"/>
        <v>0.20437127448197567</v>
      </c>
      <c r="Y35" s="74">
        <f t="shared" si="26"/>
        <v>5040</v>
      </c>
      <c r="Z35" s="77">
        <v>0.1456901769501904</v>
      </c>
      <c r="AA35" s="74">
        <v>4092</v>
      </c>
    </row>
    <row r="36" spans="2:27">
      <c r="B36" s="101" t="s">
        <v>77</v>
      </c>
      <c r="D36" s="72">
        <v>236</v>
      </c>
      <c r="E36" s="73">
        <v>293</v>
      </c>
      <c r="F36" s="73">
        <v>388</v>
      </c>
      <c r="G36" s="73">
        <v>233</v>
      </c>
      <c r="H36" s="73">
        <v>197</v>
      </c>
      <c r="I36" s="73">
        <v>255</v>
      </c>
      <c r="J36" s="74">
        <v>455</v>
      </c>
      <c r="K36" s="75">
        <v>605</v>
      </c>
      <c r="L36" s="76"/>
      <c r="N36" s="77">
        <f t="shared" si="15"/>
        <v>0.24152542372881358</v>
      </c>
      <c r="O36" s="74">
        <f t="shared" si="16"/>
        <v>57</v>
      </c>
      <c r="P36" s="77">
        <f t="shared" si="17"/>
        <v>0.32423208191126274</v>
      </c>
      <c r="Q36" s="74">
        <f t="shared" si="18"/>
        <v>95</v>
      </c>
      <c r="R36" s="77">
        <f t="shared" si="19"/>
        <v>-0.39948453608247425</v>
      </c>
      <c r="S36" s="74">
        <f t="shared" si="20"/>
        <v>-155</v>
      </c>
      <c r="T36" s="77">
        <f t="shared" si="21"/>
        <v>-0.15450643776824036</v>
      </c>
      <c r="U36" s="74">
        <f t="shared" si="22"/>
        <v>-36</v>
      </c>
      <c r="V36" s="77">
        <f t="shared" si="23"/>
        <v>0.29441624365482233</v>
      </c>
      <c r="W36" s="74">
        <f t="shared" si="24"/>
        <v>58</v>
      </c>
      <c r="X36" s="77">
        <f t="shared" si="25"/>
        <v>0.78431372549019618</v>
      </c>
      <c r="Y36" s="74">
        <f t="shared" si="26"/>
        <v>200</v>
      </c>
      <c r="Z36" s="77">
        <v>0.67127071823204409</v>
      </c>
      <c r="AA36" s="74">
        <v>243</v>
      </c>
    </row>
    <row r="37" spans="2:27">
      <c r="B37" s="101" t="s">
        <v>78</v>
      </c>
      <c r="D37" s="72">
        <v>37073</v>
      </c>
      <c r="E37" s="73">
        <v>46805</v>
      </c>
      <c r="F37" s="73">
        <v>56289</v>
      </c>
      <c r="G37" s="73">
        <v>61732</v>
      </c>
      <c r="H37" s="73">
        <v>67194</v>
      </c>
      <c r="I37" s="73">
        <v>67576</v>
      </c>
      <c r="J37" s="74">
        <v>71028</v>
      </c>
      <c r="K37" s="75">
        <v>70933</v>
      </c>
      <c r="L37" s="76"/>
      <c r="N37" s="77">
        <f t="shared" si="15"/>
        <v>0.26250910366034574</v>
      </c>
      <c r="O37" s="74">
        <f t="shared" si="16"/>
        <v>9732</v>
      </c>
      <c r="P37" s="77">
        <f t="shared" si="17"/>
        <v>0.20262792436705479</v>
      </c>
      <c r="Q37" s="74">
        <f t="shared" si="18"/>
        <v>9484</v>
      </c>
      <c r="R37" s="77">
        <f t="shared" si="19"/>
        <v>9.6697400913144715E-2</v>
      </c>
      <c r="S37" s="74">
        <f t="shared" si="20"/>
        <v>5443</v>
      </c>
      <c r="T37" s="77">
        <f t="shared" si="21"/>
        <v>8.8479232812803676E-2</v>
      </c>
      <c r="U37" s="74">
        <f t="shared" si="22"/>
        <v>5462</v>
      </c>
      <c r="V37" s="77">
        <f t="shared" si="23"/>
        <v>5.6850314016132497E-3</v>
      </c>
      <c r="W37" s="74">
        <f t="shared" si="24"/>
        <v>382</v>
      </c>
      <c r="X37" s="77">
        <f t="shared" si="25"/>
        <v>5.1083224813543326E-2</v>
      </c>
      <c r="Y37" s="74">
        <f t="shared" si="26"/>
        <v>3452</v>
      </c>
      <c r="Z37" s="77">
        <v>3.5291541998102582E-2</v>
      </c>
      <c r="AA37" s="74">
        <v>2418</v>
      </c>
    </row>
    <row r="38" spans="2:27">
      <c r="B38" s="101" t="s">
        <v>79</v>
      </c>
      <c r="D38" s="72">
        <v>24365</v>
      </c>
      <c r="E38" s="73">
        <v>24374</v>
      </c>
      <c r="F38" s="73">
        <v>23330</v>
      </c>
      <c r="G38" s="73">
        <v>22270</v>
      </c>
      <c r="H38" s="73">
        <v>27295</v>
      </c>
      <c r="I38" s="73">
        <v>30196</v>
      </c>
      <c r="J38" s="74">
        <v>33701</v>
      </c>
      <c r="K38" s="75">
        <v>31243</v>
      </c>
      <c r="L38" s="76"/>
      <c r="N38" s="77">
        <f t="shared" si="15"/>
        <v>3.6938231069161276E-4</v>
      </c>
      <c r="O38" s="74">
        <f t="shared" si="16"/>
        <v>9</v>
      </c>
      <c r="P38" s="77">
        <f t="shared" si="17"/>
        <v>-4.2832526462624143E-2</v>
      </c>
      <c r="Q38" s="74">
        <f t="shared" si="18"/>
        <v>-1044</v>
      </c>
      <c r="R38" s="77">
        <f t="shared" si="19"/>
        <v>-4.5435062151735983E-2</v>
      </c>
      <c r="S38" s="74">
        <f t="shared" si="20"/>
        <v>-1060</v>
      </c>
      <c r="T38" s="77">
        <f t="shared" si="21"/>
        <v>0.22563987427031873</v>
      </c>
      <c r="U38" s="74">
        <f t="shared" si="22"/>
        <v>5025</v>
      </c>
      <c r="V38" s="77">
        <f t="shared" si="23"/>
        <v>0.10628320205165775</v>
      </c>
      <c r="W38" s="74">
        <f t="shared" si="24"/>
        <v>2901</v>
      </c>
      <c r="X38" s="77">
        <f t="shared" si="25"/>
        <v>0.11607497681812151</v>
      </c>
      <c r="Y38" s="74">
        <f t="shared" si="26"/>
        <v>3505</v>
      </c>
      <c r="Z38" s="77">
        <v>-3.4965250965250938E-2</v>
      </c>
      <c r="AA38" s="74">
        <v>-1132</v>
      </c>
    </row>
    <row r="39" spans="2:27">
      <c r="B39" s="101" t="s">
        <v>80</v>
      </c>
      <c r="D39" s="72">
        <v>80417</v>
      </c>
      <c r="E39" s="73">
        <v>71239</v>
      </c>
      <c r="F39" s="73">
        <v>74832</v>
      </c>
      <c r="G39" s="73">
        <v>83087</v>
      </c>
      <c r="H39" s="73">
        <v>93395</v>
      </c>
      <c r="I39" s="73">
        <v>100099</v>
      </c>
      <c r="J39" s="74">
        <v>108015</v>
      </c>
      <c r="K39" s="75">
        <v>109524</v>
      </c>
      <c r="L39" s="76"/>
      <c r="N39" s="77">
        <f t="shared" si="15"/>
        <v>-0.11413009687006481</v>
      </c>
      <c r="O39" s="74">
        <f t="shared" si="16"/>
        <v>-9178</v>
      </c>
      <c r="P39" s="77">
        <f t="shared" si="17"/>
        <v>5.0435856763851206E-2</v>
      </c>
      <c r="Q39" s="74">
        <f t="shared" si="18"/>
        <v>3593</v>
      </c>
      <c r="R39" s="77">
        <f t="shared" si="19"/>
        <v>0.11031376951036997</v>
      </c>
      <c r="S39" s="74">
        <f t="shared" si="20"/>
        <v>8255</v>
      </c>
      <c r="T39" s="77">
        <f t="shared" si="21"/>
        <v>0.12406272942818974</v>
      </c>
      <c r="U39" s="74">
        <f t="shared" si="22"/>
        <v>10308</v>
      </c>
      <c r="V39" s="77">
        <f t="shared" si="23"/>
        <v>7.1781144600888691E-2</v>
      </c>
      <c r="W39" s="74">
        <f t="shared" si="24"/>
        <v>6704</v>
      </c>
      <c r="X39" s="77">
        <f t="shared" si="25"/>
        <v>7.9081709107983178E-2</v>
      </c>
      <c r="Y39" s="74">
        <f t="shared" si="26"/>
        <v>7916</v>
      </c>
      <c r="Z39" s="77">
        <v>5.4707587415617757E-2</v>
      </c>
      <c r="AA39" s="74">
        <v>5681</v>
      </c>
    </row>
    <row r="40" spans="2:27">
      <c r="B40" s="101" t="s">
        <v>81</v>
      </c>
      <c r="D40" s="72">
        <v>47</v>
      </c>
      <c r="E40" s="73">
        <v>16</v>
      </c>
      <c r="F40" s="73">
        <v>0</v>
      </c>
      <c r="G40" s="73">
        <v>0</v>
      </c>
      <c r="H40" s="73">
        <v>0</v>
      </c>
      <c r="I40" s="73">
        <v>0</v>
      </c>
      <c r="J40" s="74">
        <v>0</v>
      </c>
      <c r="K40" s="75">
        <v>0</v>
      </c>
      <c r="L40" s="76"/>
      <c r="N40" s="77">
        <f t="shared" si="15"/>
        <v>-0.65957446808510634</v>
      </c>
      <c r="O40" s="74">
        <f t="shared" si="16"/>
        <v>-31</v>
      </c>
      <c r="P40" s="77">
        <f t="shared" si="17"/>
        <v>-1</v>
      </c>
      <c r="Q40" s="74">
        <f t="shared" si="18"/>
        <v>-16</v>
      </c>
      <c r="R40" s="77" t="str">
        <f t="shared" si="19"/>
        <v>-</v>
      </c>
      <c r="S40" s="74">
        <f t="shared" si="20"/>
        <v>0</v>
      </c>
      <c r="T40" s="77" t="str">
        <f t="shared" si="21"/>
        <v>-</v>
      </c>
      <c r="U40" s="74">
        <f t="shared" si="22"/>
        <v>0</v>
      </c>
      <c r="V40" s="77" t="str">
        <f t="shared" si="23"/>
        <v>-</v>
      </c>
      <c r="W40" s="74">
        <f t="shared" si="24"/>
        <v>0</v>
      </c>
      <c r="X40" s="77" t="str">
        <f t="shared" si="25"/>
        <v>-</v>
      </c>
      <c r="Y40" s="74">
        <f t="shared" si="26"/>
        <v>0</v>
      </c>
      <c r="Z40" s="77" t="s">
        <v>82</v>
      </c>
      <c r="AA40" s="74">
        <v>0</v>
      </c>
    </row>
    <row r="41" spans="2:27">
      <c r="B41" s="71" t="s">
        <v>83</v>
      </c>
      <c r="D41" s="72">
        <v>426938</v>
      </c>
      <c r="E41" s="73">
        <v>450517</v>
      </c>
      <c r="F41" s="73">
        <v>482545</v>
      </c>
      <c r="G41" s="73">
        <v>517053</v>
      </c>
      <c r="H41" s="73">
        <v>558234</v>
      </c>
      <c r="I41" s="73">
        <v>636030</v>
      </c>
      <c r="J41" s="74">
        <v>735889</v>
      </c>
      <c r="K41" s="75">
        <v>809815</v>
      </c>
      <c r="L41" s="76"/>
      <c r="N41" s="77">
        <f t="shared" si="15"/>
        <v>5.5228159592259241E-2</v>
      </c>
      <c r="O41" s="74">
        <f t="shared" si="16"/>
        <v>23579</v>
      </c>
      <c r="P41" s="77">
        <f t="shared" si="17"/>
        <v>7.109165691860686E-2</v>
      </c>
      <c r="Q41" s="74">
        <f t="shared" si="18"/>
        <v>32028</v>
      </c>
      <c r="R41" s="77">
        <f t="shared" si="19"/>
        <v>7.1512501424737529E-2</v>
      </c>
      <c r="S41" s="74">
        <f t="shared" si="20"/>
        <v>34508</v>
      </c>
      <c r="T41" s="77">
        <f t="shared" si="21"/>
        <v>7.9645606930043966E-2</v>
      </c>
      <c r="U41" s="74">
        <f t="shared" si="22"/>
        <v>41181</v>
      </c>
      <c r="V41" s="77">
        <f t="shared" si="23"/>
        <v>0.13936091316544674</v>
      </c>
      <c r="W41" s="74">
        <f t="shared" si="24"/>
        <v>77796</v>
      </c>
      <c r="X41" s="77">
        <f t="shared" si="25"/>
        <v>0.15700360045909778</v>
      </c>
      <c r="Y41" s="74">
        <f t="shared" si="26"/>
        <v>99859</v>
      </c>
      <c r="Z41" s="77">
        <v>0.14506315546864279</v>
      </c>
      <c r="AA41" s="74">
        <v>102592</v>
      </c>
    </row>
    <row r="42" spans="2:27">
      <c r="B42" s="102" t="s">
        <v>84</v>
      </c>
      <c r="D42" s="87">
        <v>7837</v>
      </c>
      <c r="E42" s="88">
        <v>7984</v>
      </c>
      <c r="F42" s="88">
        <v>8546</v>
      </c>
      <c r="G42" s="88">
        <v>9047</v>
      </c>
      <c r="H42" s="88">
        <v>10154</v>
      </c>
      <c r="I42" s="88">
        <v>11034</v>
      </c>
      <c r="J42" s="89">
        <v>12349</v>
      </c>
      <c r="K42" s="90">
        <v>13700</v>
      </c>
      <c r="L42" s="91"/>
      <c r="N42" s="92">
        <f t="shared" si="15"/>
        <v>1.8757177491387056E-2</v>
      </c>
      <c r="O42" s="89">
        <f t="shared" si="16"/>
        <v>147</v>
      </c>
      <c r="P42" s="92">
        <f t="shared" si="17"/>
        <v>7.039078156312617E-2</v>
      </c>
      <c r="Q42" s="89">
        <f t="shared" si="18"/>
        <v>562</v>
      </c>
      <c r="R42" s="92">
        <f t="shared" si="19"/>
        <v>5.8623917622279365E-2</v>
      </c>
      <c r="S42" s="89">
        <f t="shared" si="20"/>
        <v>501</v>
      </c>
      <c r="T42" s="92">
        <f t="shared" si="21"/>
        <v>0.12236100364761793</v>
      </c>
      <c r="U42" s="89">
        <f t="shared" si="22"/>
        <v>1107</v>
      </c>
      <c r="V42" s="92">
        <f t="shared" si="23"/>
        <v>8.6665353555249069E-2</v>
      </c>
      <c r="W42" s="89">
        <f t="shared" si="24"/>
        <v>880</v>
      </c>
      <c r="X42" s="92">
        <f t="shared" si="25"/>
        <v>0.11917708899764357</v>
      </c>
      <c r="Y42" s="89">
        <f t="shared" si="26"/>
        <v>1315</v>
      </c>
      <c r="Z42" s="92">
        <v>0.14817298022125369</v>
      </c>
      <c r="AA42" s="89">
        <v>1768</v>
      </c>
    </row>
    <row r="43" spans="2:27">
      <c r="B43" s="31" t="s">
        <v>85</v>
      </c>
      <c r="D43" s="103">
        <f t="shared" ref="D43:K43" si="27">IFERROR(D28/D16,"-")</f>
        <v>1.2652820209777229</v>
      </c>
      <c r="E43" s="104">
        <f t="shared" si="27"/>
        <v>1.2694973448493636</v>
      </c>
      <c r="F43" s="104">
        <f t="shared" si="27"/>
        <v>1.2839792757306434</v>
      </c>
      <c r="G43" s="104">
        <f t="shared" si="27"/>
        <v>1.31519745522625</v>
      </c>
      <c r="H43" s="104">
        <f t="shared" si="27"/>
        <v>1.3500225942121986</v>
      </c>
      <c r="I43" s="104">
        <f t="shared" si="27"/>
        <v>1.3995728465830362</v>
      </c>
      <c r="J43" s="105">
        <f t="shared" si="27"/>
        <v>1.4259308949924927</v>
      </c>
      <c r="K43" s="106">
        <f t="shared" si="27"/>
        <v>1.4487295276005754</v>
      </c>
      <c r="L43" s="64"/>
      <c r="N43" s="65">
        <f t="shared" si="15"/>
        <v>3.3315290992463886E-3</v>
      </c>
      <c r="O43" s="105">
        <f>IFERROR(E43-D43,"-")</f>
        <v>4.2153238716406971E-3</v>
      </c>
      <c r="P43" s="65">
        <f t="shared" si="17"/>
        <v>1.1407610216780828E-2</v>
      </c>
      <c r="Q43" s="105">
        <f>IFERROR(F43-E43,"-")</f>
        <v>1.4481930881279803E-2</v>
      </c>
      <c r="R43" s="65">
        <f t="shared" si="19"/>
        <v>2.4313616337648503E-2</v>
      </c>
      <c r="S43" s="105">
        <f>IFERROR(G43-F43,"-")</f>
        <v>3.1218179495606568E-2</v>
      </c>
      <c r="T43" s="65">
        <f t="shared" si="21"/>
        <v>2.6479019441197016E-2</v>
      </c>
      <c r="U43" s="105">
        <f>IFERROR(H43-G43,"-")</f>
        <v>3.4825138985948634E-2</v>
      </c>
      <c r="V43" s="65">
        <f t="shared" si="23"/>
        <v>3.6703276362387349E-2</v>
      </c>
      <c r="W43" s="105">
        <f>IFERROR(I43-H43,"-")</f>
        <v>4.9550252370837544E-2</v>
      </c>
      <c r="X43" s="65">
        <f t="shared" si="25"/>
        <v>1.8832923540784474E-2</v>
      </c>
      <c r="Y43" s="105">
        <f>IFERROR(J43-I43,"-")</f>
        <v>2.6358048409456547E-2</v>
      </c>
      <c r="Z43" s="65">
        <f>IFERROR(K43/D43-1,"-")</f>
        <v>0.14498546852115779</v>
      </c>
      <c r="AA43" s="105">
        <f>IFERROR(K43-D43,"-")</f>
        <v>0.18344750662285247</v>
      </c>
    </row>
  </sheetData>
  <mergeCells count="19">
    <mergeCell ref="N26:O26"/>
    <mergeCell ref="P26:Q26"/>
    <mergeCell ref="Z6:AA6"/>
    <mergeCell ref="D5:L6"/>
    <mergeCell ref="N25:AA25"/>
    <mergeCell ref="Z26:AA26"/>
    <mergeCell ref="B3:AA3"/>
    <mergeCell ref="P6:Q6"/>
    <mergeCell ref="R6:S6"/>
    <mergeCell ref="N5:AA5"/>
    <mergeCell ref="R26:S26"/>
    <mergeCell ref="V6:W6"/>
    <mergeCell ref="T26:U26"/>
    <mergeCell ref="X6:Y6"/>
    <mergeCell ref="V26:W26"/>
    <mergeCell ref="X26:Y26"/>
    <mergeCell ref="N6:O6"/>
    <mergeCell ref="T6:U6"/>
    <mergeCell ref="D25:L26"/>
  </mergeCells>
  <printOptions horizontalCentered="1" verticalCentered="1"/>
  <pageMargins left="0.27777777777777779" right="0.27777777777777779" top="0.27777777777777779" bottom="0.27777777777777779" header="0.1388888888888889" footer="0.1388888888888889"/>
  <pageSetup paperSize="9" scale="56" orientation="landscape" r:id="rId1"/>
  <drawing r:id="rId2"/>
  <extLst>
    <ext xmlns:x14="http://schemas.microsoft.com/office/spreadsheetml/2009/9/main" uri="{05C60535-1F16-4fd2-B633-F4F36F0B64E0}">
      <x14:sparklineGroups xmlns:xm="http://schemas.microsoft.com/office/excel/2006/main">
        <x14:sparklineGroup displayEmptyCellsAs="gap" xr2:uid="{68B1A1E9-E92E-44EC-A462-4682FC53E5BC}">
          <x14:colorSeries rgb="FF376092"/>
          <x14:colorNegative rgb="FFD00000"/>
          <x14:colorAxis rgb="FF000000"/>
          <x14:colorMarkers rgb="FFD00000"/>
          <x14:colorFirst rgb="FFD00000"/>
          <x14:colorLast rgb="FFD00000"/>
          <x14:colorHigh rgb="FFD00000"/>
          <x14:colorLow rgb="FFD00000"/>
          <x14:sparklines>
            <x14:sparkline>
              <xm:f>EVO!$D$43:$K$43</xm:f>
              <xm:sqref>L43</xm:sqref>
            </x14:sparkline>
          </x14:sparklines>
        </x14:sparklineGroup>
        <x14:sparklineGroup displayEmptyCellsAs="gap" xr2:uid="{4E481958-20B0-4B84-92D2-4A98B1D71E3E}">
          <x14:colorSeries rgb="FF376092"/>
          <x14:colorNegative rgb="FFD00000"/>
          <x14:colorAxis rgb="FF000000"/>
          <x14:colorMarkers rgb="FFD00000"/>
          <x14:colorFirst rgb="FFD00000"/>
          <x14:colorLast rgb="FFD00000"/>
          <x14:colorHigh rgb="FFD00000"/>
          <x14:colorLow rgb="FFD00000"/>
          <x14:sparklines>
            <x14:sparkline>
              <xm:f>EVO!$D$42:$K$42</xm:f>
              <xm:sqref>L42</xm:sqref>
            </x14:sparkline>
          </x14:sparklines>
        </x14:sparklineGroup>
        <x14:sparklineGroup displayEmptyCellsAs="gap" xr2:uid="{AF430196-65D6-40D4-8F51-7533B7655AA7}">
          <x14:colorSeries rgb="FF376092"/>
          <x14:colorNegative rgb="FFD00000"/>
          <x14:colorAxis rgb="FF000000"/>
          <x14:colorMarkers rgb="FFD00000"/>
          <x14:colorFirst rgb="FFD00000"/>
          <x14:colorLast rgb="FFD00000"/>
          <x14:colorHigh rgb="FFD00000"/>
          <x14:colorLow rgb="FFD00000"/>
          <x14:sparklines>
            <x14:sparkline>
              <xm:f>EVO!$D$41:$K$41</xm:f>
              <xm:sqref>L41</xm:sqref>
            </x14:sparkline>
          </x14:sparklines>
        </x14:sparklineGroup>
        <x14:sparklineGroup displayEmptyCellsAs="gap" xr2:uid="{853955EF-7138-41CD-8B1B-68AA200D7446}">
          <x14:colorSeries rgb="FF376092"/>
          <x14:colorNegative rgb="FFD00000"/>
          <x14:colorAxis rgb="FF000000"/>
          <x14:colorMarkers rgb="FFD00000"/>
          <x14:colorFirst rgb="FFD00000"/>
          <x14:colorLast rgb="FFD00000"/>
          <x14:colorHigh rgb="FFD00000"/>
          <x14:colorLow rgb="FFD00000"/>
          <x14:sparklines>
            <x14:sparkline>
              <xm:f>EVO!$D$40:$K$40</xm:f>
              <xm:sqref>L40</xm:sqref>
            </x14:sparkline>
          </x14:sparklines>
        </x14:sparklineGroup>
        <x14:sparklineGroup displayEmptyCellsAs="gap" xr2:uid="{553AAD44-5468-4BC2-8E4A-0A6F95DCB5BD}">
          <x14:colorSeries rgb="FF376092"/>
          <x14:colorNegative rgb="FFD00000"/>
          <x14:colorAxis rgb="FF000000"/>
          <x14:colorMarkers rgb="FFD00000"/>
          <x14:colorFirst rgb="FFD00000"/>
          <x14:colorLast rgb="FFD00000"/>
          <x14:colorHigh rgb="FFD00000"/>
          <x14:colorLow rgb="FFD00000"/>
          <x14:sparklines>
            <x14:sparkline>
              <xm:f>EVO!$D$39:$K$39</xm:f>
              <xm:sqref>L39</xm:sqref>
            </x14:sparkline>
          </x14:sparklines>
        </x14:sparklineGroup>
        <x14:sparklineGroup displayEmptyCellsAs="gap" xr2:uid="{DE2892A7-2C82-4866-B40C-70DDD876394A}">
          <x14:colorSeries rgb="FF376092"/>
          <x14:colorNegative rgb="FFD00000"/>
          <x14:colorAxis rgb="FF000000"/>
          <x14:colorMarkers rgb="FFD00000"/>
          <x14:colorFirst rgb="FFD00000"/>
          <x14:colorLast rgb="FFD00000"/>
          <x14:colorHigh rgb="FFD00000"/>
          <x14:colorLow rgb="FFD00000"/>
          <x14:sparklines>
            <x14:sparkline>
              <xm:f>EVO!$D$38:$K$38</xm:f>
              <xm:sqref>L38</xm:sqref>
            </x14:sparkline>
          </x14:sparklines>
        </x14:sparklineGroup>
        <x14:sparklineGroup displayEmptyCellsAs="gap" xr2:uid="{E11CD564-14CA-4758-B9AC-B0FB0C83397A}">
          <x14:colorSeries rgb="FF376092"/>
          <x14:colorNegative rgb="FFD00000"/>
          <x14:colorAxis rgb="FF000000"/>
          <x14:colorMarkers rgb="FFD00000"/>
          <x14:colorFirst rgb="FFD00000"/>
          <x14:colorLast rgb="FFD00000"/>
          <x14:colorHigh rgb="FFD00000"/>
          <x14:colorLow rgb="FFD00000"/>
          <x14:sparklines>
            <x14:sparkline>
              <xm:f>EVO!$D$37:$K$37</xm:f>
              <xm:sqref>L37</xm:sqref>
            </x14:sparkline>
          </x14:sparklines>
        </x14:sparklineGroup>
        <x14:sparklineGroup displayEmptyCellsAs="gap" xr2:uid="{2632AD88-2A4B-47E0-BB8D-3C661691FEB0}">
          <x14:colorSeries rgb="FF376092"/>
          <x14:colorNegative rgb="FFD00000"/>
          <x14:colorAxis rgb="FF000000"/>
          <x14:colorMarkers rgb="FFD00000"/>
          <x14:colorFirst rgb="FFD00000"/>
          <x14:colorLast rgb="FFD00000"/>
          <x14:colorHigh rgb="FFD00000"/>
          <x14:colorLow rgb="FFD00000"/>
          <x14:sparklines>
            <x14:sparkline>
              <xm:f>EVO!$D$36:$K$36</xm:f>
              <xm:sqref>L36</xm:sqref>
            </x14:sparkline>
          </x14:sparklines>
        </x14:sparklineGroup>
        <x14:sparklineGroup displayEmptyCellsAs="gap" xr2:uid="{0BB76E74-37CD-4797-8377-ED45779ACD44}">
          <x14:colorSeries rgb="FF376092"/>
          <x14:colorNegative rgb="FFD00000"/>
          <x14:colorAxis rgb="FF000000"/>
          <x14:colorMarkers rgb="FFD00000"/>
          <x14:colorFirst rgb="FFD00000"/>
          <x14:colorLast rgb="FFD00000"/>
          <x14:colorHigh rgb="FFD00000"/>
          <x14:colorLow rgb="FFD00000"/>
          <x14:sparklines>
            <x14:sparkline>
              <xm:f>EVO!$D$35:$K$35</xm:f>
              <xm:sqref>L35</xm:sqref>
            </x14:sparkline>
          </x14:sparklines>
        </x14:sparklineGroup>
        <x14:sparklineGroup displayEmptyCellsAs="gap" xr2:uid="{C8E0D5C8-9BA1-4D66-9756-CC2CD26C003C}">
          <x14:colorSeries rgb="FF376092"/>
          <x14:colorNegative rgb="FFD00000"/>
          <x14:colorAxis rgb="FF000000"/>
          <x14:colorMarkers rgb="FFD00000"/>
          <x14:colorFirst rgb="FFD00000"/>
          <x14:colorLast rgb="FFD00000"/>
          <x14:colorHigh rgb="FFD00000"/>
          <x14:colorLow rgb="FFD00000"/>
          <x14:sparklines>
            <x14:sparkline>
              <xm:f>EVO!$D$34:$K$34</xm:f>
              <xm:sqref>L34</xm:sqref>
            </x14:sparkline>
          </x14:sparklines>
        </x14:sparklineGroup>
        <x14:sparklineGroup displayEmptyCellsAs="gap" xr2:uid="{118308A3-63D0-4C80-AEB5-8F4337A178C4}">
          <x14:colorSeries rgb="FF376092"/>
          <x14:colorNegative rgb="FFD00000"/>
          <x14:colorAxis rgb="FF000000"/>
          <x14:colorMarkers rgb="FFD00000"/>
          <x14:colorFirst rgb="FFD00000"/>
          <x14:colorLast rgb="FFD00000"/>
          <x14:colorHigh rgb="FFD00000"/>
          <x14:colorLow rgb="FFD00000"/>
          <x14:sparklines>
            <x14:sparkline>
              <xm:f>EVO!$D$33:$K$33</xm:f>
              <xm:sqref>L33</xm:sqref>
            </x14:sparkline>
          </x14:sparklines>
        </x14:sparklineGroup>
        <x14:sparklineGroup displayEmptyCellsAs="gap" xr2:uid="{40B59DD6-6B61-4A8B-ABA0-42C7E2F901AB}">
          <x14:colorSeries rgb="FF376092"/>
          <x14:colorNegative rgb="FFD00000"/>
          <x14:colorAxis rgb="FF000000"/>
          <x14:colorMarkers rgb="FFD00000"/>
          <x14:colorFirst rgb="FFD00000"/>
          <x14:colorLast rgb="FFD00000"/>
          <x14:colorHigh rgb="FFD00000"/>
          <x14:colorLow rgb="FFD00000"/>
          <x14:sparklines>
            <x14:sparkline>
              <xm:f>EVO!$D$32:$K$32</xm:f>
              <xm:sqref>L32</xm:sqref>
            </x14:sparkline>
          </x14:sparklines>
        </x14:sparklineGroup>
        <x14:sparklineGroup displayEmptyCellsAs="gap" xr2:uid="{89FC72BA-17AF-4639-856D-4EDEC20ABA09}">
          <x14:colorSeries rgb="FF376092"/>
          <x14:colorNegative rgb="FFD00000"/>
          <x14:colorAxis rgb="FF000000"/>
          <x14:colorMarkers rgb="FFD00000"/>
          <x14:colorFirst rgb="FFD00000"/>
          <x14:colorLast rgb="FFD00000"/>
          <x14:colorHigh rgb="FFD00000"/>
          <x14:colorLow rgb="FFD00000"/>
          <x14:sparklines>
            <x14:sparkline>
              <xm:f>EVO!$D$31:$K$31</xm:f>
              <xm:sqref>L31</xm:sqref>
            </x14:sparkline>
          </x14:sparklines>
        </x14:sparklineGroup>
        <x14:sparklineGroup displayEmptyCellsAs="gap" xr2:uid="{9618B8E3-75C3-4A0E-9B99-71E0723F4165}">
          <x14:colorSeries rgb="FF376092"/>
          <x14:colorNegative rgb="FFD00000"/>
          <x14:colorAxis rgb="FF000000"/>
          <x14:colorMarkers rgb="FFD00000"/>
          <x14:colorFirst rgb="FFD00000"/>
          <x14:colorLast rgb="FFD00000"/>
          <x14:colorHigh rgb="FFD00000"/>
          <x14:colorLow rgb="FFD00000"/>
          <x14:sparklines>
            <x14:sparkline>
              <xm:f>EVO!$D$30:$K$30</xm:f>
              <xm:sqref>L30</xm:sqref>
            </x14:sparkline>
          </x14:sparklines>
        </x14:sparklineGroup>
        <x14:sparklineGroup displayEmptyCellsAs="gap" xr2:uid="{1F06C8C6-CC4E-4C1C-ADB7-B79EE12A6954}">
          <x14:colorSeries rgb="FF376092"/>
          <x14:colorNegative rgb="FFD00000"/>
          <x14:colorAxis rgb="FF000000"/>
          <x14:colorMarkers rgb="FFD00000"/>
          <x14:colorFirst rgb="FFD00000"/>
          <x14:colorLast rgb="FFD00000"/>
          <x14:colorHigh rgb="FFD00000"/>
          <x14:colorLow rgb="FFD00000"/>
          <x14:sparklines>
            <x14:sparkline>
              <xm:f>EVO!$D$29:$K$29</xm:f>
              <xm:sqref>L29</xm:sqref>
            </x14:sparkline>
          </x14:sparklines>
        </x14:sparklineGroup>
        <x14:sparklineGroup displayEmptyCellsAs="gap" xr2:uid="{2B1CD0ED-7EA7-4BAD-B224-250AF7846E96}">
          <x14:colorSeries rgb="FF376092"/>
          <x14:colorNegative rgb="FFD00000"/>
          <x14:colorAxis rgb="FF000000"/>
          <x14:colorMarkers rgb="FFD00000"/>
          <x14:colorFirst rgb="FFD00000"/>
          <x14:colorLast rgb="FFD00000"/>
          <x14:colorHigh rgb="FFD00000"/>
          <x14:colorLow rgb="FFD00000"/>
          <x14:sparklines>
            <x14:sparkline>
              <xm:f>EVO!$D$28:$K$28</xm:f>
              <xm:sqref>L28</xm:sqref>
            </x14:sparkline>
          </x14:sparklines>
        </x14:sparklineGroup>
        <x14:sparklineGroup displayEmptyCellsAs="gap" xr2:uid="{3CB1A73A-A5D5-444E-B81C-F64AF4EBE0C7}">
          <x14:colorSeries rgb="FF376092"/>
          <x14:colorNegative rgb="FFD00000"/>
          <x14:colorAxis rgb="FF000000"/>
          <x14:colorMarkers rgb="FFD00000"/>
          <x14:colorFirst rgb="FFD00000"/>
          <x14:colorLast rgb="FFD00000"/>
          <x14:colorHigh rgb="FFD00000"/>
          <x14:colorLow rgb="FFD00000"/>
          <x14:sparklines>
            <x14:sparkline>
              <xm:f>EVO!$D$23:$K$23</xm:f>
              <xm:sqref>L23</xm:sqref>
            </x14:sparkline>
          </x14:sparklines>
        </x14:sparklineGroup>
        <x14:sparklineGroup displayEmptyCellsAs="gap" xr2:uid="{EAD5ED7C-91E7-4C7C-9884-2D6A6E5E4B63}">
          <x14:colorSeries rgb="FF376092"/>
          <x14:colorNegative rgb="FFD00000"/>
          <x14:colorAxis rgb="FF000000"/>
          <x14:colorMarkers rgb="FFD00000"/>
          <x14:colorFirst rgb="FFD00000"/>
          <x14:colorLast rgb="FFD00000"/>
          <x14:colorHigh rgb="FFD00000"/>
          <x14:colorLow rgb="FFD00000"/>
          <x14:sparklines>
            <x14:sparkline>
              <xm:f>EVO!$D$22:$K$22</xm:f>
              <xm:sqref>L22</xm:sqref>
            </x14:sparkline>
          </x14:sparklines>
        </x14:sparklineGroup>
        <x14:sparklineGroup displayEmptyCellsAs="gap" xr2:uid="{3E573D1C-1D5C-40A9-813A-1293BAF8CFC4}">
          <x14:colorSeries rgb="FF376092"/>
          <x14:colorNegative rgb="FFD00000"/>
          <x14:colorAxis rgb="FF000000"/>
          <x14:colorMarkers rgb="FFD00000"/>
          <x14:colorFirst rgb="FFD00000"/>
          <x14:colorLast rgb="FFD00000"/>
          <x14:colorHigh rgb="FFD00000"/>
          <x14:colorLow rgb="FFD00000"/>
          <x14:sparklines>
            <x14:sparkline>
              <xm:f>EVO!$D$21:$K$21</xm:f>
              <xm:sqref>L21</xm:sqref>
            </x14:sparkline>
          </x14:sparklines>
        </x14:sparklineGroup>
        <x14:sparklineGroup displayEmptyCellsAs="gap" xr2:uid="{4F1BB35B-2790-42BD-A817-E2D54902543C}">
          <x14:colorSeries rgb="FF376092"/>
          <x14:colorNegative rgb="FFD00000"/>
          <x14:colorAxis rgb="FF000000"/>
          <x14:colorMarkers rgb="FFD00000"/>
          <x14:colorFirst rgb="FFD00000"/>
          <x14:colorLast rgb="FFD00000"/>
          <x14:colorHigh rgb="FFD00000"/>
          <x14:colorLow rgb="FFD00000"/>
          <x14:sparklines>
            <x14:sparkline>
              <xm:f>EVO!$D$20:$K$20</xm:f>
              <xm:sqref>L20</xm:sqref>
            </x14:sparkline>
          </x14:sparklines>
        </x14:sparklineGroup>
        <x14:sparklineGroup displayEmptyCellsAs="gap" xr2:uid="{A79BBB0E-A820-47FD-9E90-F89CBBC7D098}">
          <x14:colorSeries rgb="FF376092"/>
          <x14:colorNegative rgb="FFD00000"/>
          <x14:colorAxis rgb="FF000000"/>
          <x14:colorMarkers rgb="FFD00000"/>
          <x14:colorFirst rgb="FFD00000"/>
          <x14:colorLast rgb="FFD00000"/>
          <x14:colorHigh rgb="FFD00000"/>
          <x14:colorLow rgb="FFD00000"/>
          <x14:sparklines>
            <x14:sparkline>
              <xm:f>EVO!$D$19:$K$19</xm:f>
              <xm:sqref>L19</xm:sqref>
            </x14:sparkline>
          </x14:sparklines>
        </x14:sparklineGroup>
        <x14:sparklineGroup displayEmptyCellsAs="gap" xr2:uid="{A7AA2E75-3DC2-4256-B6E5-71071F67D7C2}">
          <x14:colorSeries rgb="FF376092"/>
          <x14:colorNegative rgb="FFD00000"/>
          <x14:colorAxis rgb="FF000000"/>
          <x14:colorMarkers rgb="FFD00000"/>
          <x14:colorFirst rgb="FFD00000"/>
          <x14:colorLast rgb="FFD00000"/>
          <x14:colorHigh rgb="FFD00000"/>
          <x14:colorLow rgb="FFD00000"/>
          <x14:sparklines>
            <x14:sparkline>
              <xm:f>EVO!$D$18:$K$18</xm:f>
              <xm:sqref>L18</xm:sqref>
            </x14:sparkline>
          </x14:sparklines>
        </x14:sparklineGroup>
        <x14:sparklineGroup displayEmptyCellsAs="gap" xr2:uid="{A765F112-21AA-4159-89B4-F3EFAD511867}">
          <x14:colorSeries rgb="FF376092"/>
          <x14:colorNegative rgb="FFD00000"/>
          <x14:colorAxis rgb="FF000000"/>
          <x14:colorMarkers rgb="FFD00000"/>
          <x14:colorFirst rgb="FFD00000"/>
          <x14:colorLast rgb="FFD00000"/>
          <x14:colorHigh rgb="FFD00000"/>
          <x14:colorLow rgb="FFD00000"/>
          <x14:sparklines>
            <x14:sparkline>
              <xm:f>EVO!$D$17:$K$17</xm:f>
              <xm:sqref>L17</xm:sqref>
            </x14:sparkline>
          </x14:sparklines>
        </x14:sparklineGroup>
        <x14:sparklineGroup displayEmptyCellsAs="gap" xr2:uid="{1B2D2955-1701-4A35-9638-DCE08D4DD719}">
          <x14:colorSeries rgb="FF376092"/>
          <x14:colorNegative rgb="FFD00000"/>
          <x14:colorAxis rgb="FF000000"/>
          <x14:colorMarkers rgb="FFD00000"/>
          <x14:colorFirst rgb="FFD00000"/>
          <x14:colorLast rgb="FFD00000"/>
          <x14:colorHigh rgb="FFD00000"/>
          <x14:colorLow rgb="FFD00000"/>
          <x14:sparklines>
            <x14:sparkline>
              <xm:f>EVO!$D$16:$K$16</xm:f>
              <xm:sqref>L16</xm:sqref>
            </x14:sparkline>
          </x14:sparklines>
        </x14:sparklineGroup>
        <x14:sparklineGroup displayEmptyCellsAs="gap" xr2:uid="{C70EB5DF-98DB-4AE5-A539-77648AEB8400}">
          <x14:colorSeries rgb="FF376092"/>
          <x14:colorNegative rgb="FFD00000"/>
          <x14:colorAxis rgb="FF000000"/>
          <x14:colorMarkers rgb="FFD00000"/>
          <x14:colorFirst rgb="FFD00000"/>
          <x14:colorLast rgb="FFD00000"/>
          <x14:colorHigh rgb="FFD00000"/>
          <x14:colorLow rgb="FFD00000"/>
          <x14:sparklines>
            <x14:sparkline>
              <xm:f>EVO!$D$15:$K$15</xm:f>
              <xm:sqref>L15</xm:sqref>
            </x14:sparkline>
          </x14:sparklines>
        </x14:sparklineGroup>
        <x14:sparklineGroup displayEmptyCellsAs="gap" xr2:uid="{CCCA9ABF-6AC6-4322-8B5B-26E73C1F94D2}">
          <x14:colorSeries rgb="FF376092"/>
          <x14:colorNegative rgb="FFD00000"/>
          <x14:colorAxis rgb="FF000000"/>
          <x14:colorMarkers rgb="FFD00000"/>
          <x14:colorFirst rgb="FFD00000"/>
          <x14:colorLast rgb="FFD00000"/>
          <x14:colorHigh rgb="FFD00000"/>
          <x14:colorLow rgb="FFD00000"/>
          <x14:sparklines>
            <x14:sparkline>
              <xm:f>EVO!$D$14:$K$14</xm:f>
              <xm:sqref>L14</xm:sqref>
            </x14:sparkline>
          </x14:sparklines>
        </x14:sparklineGroup>
        <x14:sparklineGroup displayEmptyCellsAs="gap" xr2:uid="{0A6A9B65-6B58-4F61-BC96-541AB19175C4}">
          <x14:colorSeries rgb="FF376092"/>
          <x14:colorNegative rgb="FFD00000"/>
          <x14:colorAxis rgb="FF000000"/>
          <x14:colorMarkers rgb="FFD00000"/>
          <x14:colorFirst rgb="FFD00000"/>
          <x14:colorLast rgb="FFD00000"/>
          <x14:colorHigh rgb="FFD00000"/>
          <x14:colorLow rgb="FFD00000"/>
          <x14:sparklines>
            <x14:sparkline>
              <xm:f>EVO!$D$13:$K$13</xm:f>
              <xm:sqref>L13</xm:sqref>
            </x14:sparkline>
          </x14:sparklines>
        </x14:sparklineGroup>
        <x14:sparklineGroup displayEmptyCellsAs="gap" xr2:uid="{0118F599-427C-4832-B3DD-699282FBF8FC}">
          <x14:colorSeries rgb="FF376092"/>
          <x14:colorNegative rgb="FFD00000"/>
          <x14:colorAxis rgb="FF000000"/>
          <x14:colorMarkers rgb="FFD00000"/>
          <x14:colorFirst rgb="FFD00000"/>
          <x14:colorLast rgb="FFD00000"/>
          <x14:colorHigh rgb="FFD00000"/>
          <x14:colorLow rgb="FFD00000"/>
          <x14:sparklines>
            <x14:sparkline>
              <xm:f>EVO!$D$12:$K$12</xm:f>
              <xm:sqref>L12</xm:sqref>
            </x14:sparkline>
          </x14:sparklines>
        </x14:sparklineGroup>
        <x14:sparklineGroup displayEmptyCellsAs="gap" xr2:uid="{1AAF6BBD-884B-45CB-A79C-37F5F66BA4B9}">
          <x14:colorSeries rgb="FF376092"/>
          <x14:colorNegative rgb="FFD00000"/>
          <x14:colorAxis rgb="FF000000"/>
          <x14:colorMarkers rgb="FFD00000"/>
          <x14:colorFirst rgb="FFD00000"/>
          <x14:colorLast rgb="FFD00000"/>
          <x14:colorHigh rgb="FFD00000"/>
          <x14:colorLow rgb="FFD00000"/>
          <x14:sparklines>
            <x14:sparkline>
              <xm:f>EVO!$D$11:$K$11</xm:f>
              <xm:sqref>L11</xm:sqref>
            </x14:sparkline>
          </x14:sparklines>
        </x14:sparklineGroup>
        <x14:sparklineGroup displayEmptyCellsAs="gap" xr2:uid="{01890457-D277-452E-B7B4-260ACF50DF65}">
          <x14:colorSeries rgb="FF376092"/>
          <x14:colorNegative rgb="FFD00000"/>
          <x14:colorAxis rgb="FF000000"/>
          <x14:colorMarkers rgb="FFD00000"/>
          <x14:colorFirst rgb="FFD00000"/>
          <x14:colorLast rgb="FFD00000"/>
          <x14:colorHigh rgb="FFD00000"/>
          <x14:colorLow rgb="FFD00000"/>
          <x14:sparklines>
            <x14:sparkline>
              <xm:f>EVO!$D$10:$K$10</xm:f>
              <xm:sqref>L10</xm:sqref>
            </x14:sparkline>
          </x14:sparklines>
        </x14:sparklineGroup>
        <x14:sparklineGroup displayEmptyCellsAs="gap" xr2:uid="{2B6DEA88-1B4A-4512-83F2-37A45FA36A3C}">
          <x14:colorSeries rgb="FF376092"/>
          <x14:colorNegative rgb="FFD00000"/>
          <x14:colorAxis rgb="FF000000"/>
          <x14:colorMarkers rgb="FFD00000"/>
          <x14:colorFirst rgb="FFD00000"/>
          <x14:colorLast rgb="FFD00000"/>
          <x14:colorHigh rgb="FFD00000"/>
          <x14:colorLow rgb="FFD00000"/>
          <x14:sparklines>
            <x14:sparkline>
              <xm:f>EVO!$D$9:$K$9</xm:f>
              <xm:sqref>L9</xm:sqref>
            </x14:sparkline>
          </x14:sparklines>
        </x14:sparklineGroup>
      </x14:sparklineGroup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AA28"/>
  <sheetViews>
    <sheetView showGridLines="0" workbookViewId="0"/>
  </sheetViews>
  <sheetFormatPr baseColWidth="10" defaultColWidth="8.7265625" defaultRowHeight="14.5"/>
  <cols>
    <col min="1" max="1" width="1.1796875" customWidth="1"/>
    <col min="2" max="2" width="25.1796875" customWidth="1"/>
    <col min="3" max="3" width="0.6328125" customWidth="1"/>
    <col min="4" max="12" width="10.1796875" customWidth="1"/>
    <col min="13" max="13" width="0.81640625" customWidth="1"/>
    <col min="14" max="27" width="10.1796875" customWidth="1"/>
  </cols>
  <sheetData>
    <row r="2" spans="2:27" ht="49" customHeight="1"/>
    <row r="3" spans="2:27" ht="24" customHeight="1">
      <c r="B3" s="201" t="s">
        <v>86</v>
      </c>
      <c r="C3" s="202"/>
      <c r="D3" s="202"/>
      <c r="E3" s="202"/>
      <c r="F3" s="202"/>
      <c r="G3" s="202"/>
      <c r="H3" s="202"/>
      <c r="I3" s="202"/>
      <c r="J3" s="202"/>
      <c r="K3" s="202"/>
      <c r="L3" s="202"/>
      <c r="M3" s="202"/>
      <c r="N3" s="202"/>
      <c r="O3" s="202"/>
      <c r="P3" s="202"/>
      <c r="Q3" s="202"/>
      <c r="R3" s="202"/>
      <c r="S3" s="202"/>
      <c r="T3" s="202"/>
      <c r="U3" s="202"/>
      <c r="V3" s="202"/>
      <c r="W3" s="202"/>
      <c r="X3" s="202"/>
      <c r="Y3" s="202"/>
      <c r="Z3" s="202"/>
      <c r="AA3" s="202"/>
    </row>
    <row r="5" spans="2:27">
      <c r="D5" s="204" t="s">
        <v>87</v>
      </c>
      <c r="E5" s="205"/>
      <c r="F5" s="205"/>
      <c r="G5" s="205"/>
      <c r="H5" s="205"/>
      <c r="I5" s="205"/>
      <c r="J5" s="205"/>
      <c r="K5" s="205"/>
      <c r="L5" s="206"/>
      <c r="M5" s="12"/>
      <c r="N5" s="204" t="s">
        <v>50</v>
      </c>
      <c r="O5" s="210"/>
      <c r="P5" s="210"/>
      <c r="Q5" s="210"/>
      <c r="R5" s="210"/>
      <c r="S5" s="210"/>
      <c r="T5" s="210"/>
      <c r="U5" s="210"/>
      <c r="V5" s="210"/>
      <c r="W5" s="210"/>
      <c r="X5" s="210"/>
      <c r="Y5" s="210"/>
      <c r="Z5" s="210"/>
      <c r="AA5" s="211"/>
    </row>
    <row r="6" spans="2:27" ht="21" customHeight="1">
      <c r="D6" s="207"/>
      <c r="E6" s="208"/>
      <c r="F6" s="208"/>
      <c r="G6" s="208"/>
      <c r="H6" s="208"/>
      <c r="I6" s="208"/>
      <c r="J6" s="208"/>
      <c r="K6" s="208"/>
      <c r="L6" s="209"/>
      <c r="M6" s="12"/>
      <c r="N6" s="204" t="s">
        <v>51</v>
      </c>
      <c r="O6" s="211"/>
      <c r="P6" s="204" t="s">
        <v>52</v>
      </c>
      <c r="Q6" s="211"/>
      <c r="R6" s="204" t="s">
        <v>53</v>
      </c>
      <c r="S6" s="211"/>
      <c r="T6" s="204" t="s">
        <v>54</v>
      </c>
      <c r="U6" s="211"/>
      <c r="V6" s="204" t="s">
        <v>55</v>
      </c>
      <c r="W6" s="211"/>
      <c r="X6" s="204" t="s">
        <v>56</v>
      </c>
      <c r="Y6" s="211"/>
      <c r="Z6" s="204" t="s">
        <v>2</v>
      </c>
      <c r="AA6" s="211"/>
    </row>
    <row r="7" spans="2:27">
      <c r="D7" s="4" t="s">
        <v>57</v>
      </c>
      <c r="E7" s="4" t="s">
        <v>51</v>
      </c>
      <c r="F7" s="4" t="s">
        <v>52</v>
      </c>
      <c r="G7" s="4" t="s">
        <v>53</v>
      </c>
      <c r="H7" s="4" t="s">
        <v>54</v>
      </c>
      <c r="I7" s="4" t="s">
        <v>55</v>
      </c>
      <c r="J7" s="4" t="s">
        <v>56</v>
      </c>
      <c r="K7" s="4" t="s">
        <v>2</v>
      </c>
      <c r="L7" s="4"/>
      <c r="M7" s="12"/>
      <c r="N7" s="4" t="s">
        <v>58</v>
      </c>
      <c r="O7" s="4" t="s">
        <v>59</v>
      </c>
      <c r="P7" s="4" t="s">
        <v>58</v>
      </c>
      <c r="Q7" s="4" t="s">
        <v>59</v>
      </c>
      <c r="R7" s="4" t="s">
        <v>58</v>
      </c>
      <c r="S7" s="4" t="s">
        <v>59</v>
      </c>
      <c r="T7" s="4" t="s">
        <v>58</v>
      </c>
      <c r="U7" s="4" t="s">
        <v>59</v>
      </c>
      <c r="V7" s="4" t="s">
        <v>58</v>
      </c>
      <c r="W7" s="4" t="s">
        <v>59</v>
      </c>
      <c r="X7" s="4" t="s">
        <v>58</v>
      </c>
      <c r="Y7" s="4" t="s">
        <v>59</v>
      </c>
      <c r="Z7" s="4" t="s">
        <v>58</v>
      </c>
      <c r="AA7" s="4" t="s">
        <v>59</v>
      </c>
    </row>
    <row r="8" spans="2:27" ht="8.5" customHeight="1"/>
    <row r="9" spans="2:27">
      <c r="B9" s="29" t="s">
        <v>88</v>
      </c>
      <c r="D9" s="40">
        <v>410355</v>
      </c>
      <c r="E9" s="108">
        <v>396745</v>
      </c>
      <c r="F9" s="108">
        <v>402114</v>
      </c>
      <c r="G9" s="108">
        <v>422621</v>
      </c>
      <c r="H9" s="108">
        <v>420976</v>
      </c>
      <c r="I9" s="108">
        <v>423377</v>
      </c>
      <c r="J9" s="108">
        <v>456133</v>
      </c>
      <c r="K9" s="108">
        <v>472898</v>
      </c>
      <c r="L9" s="194"/>
      <c r="M9" s="7"/>
      <c r="N9" s="195">
        <f t="shared" ref="N9:N28" si="0">E9/D9-1</f>
        <v>-3.3166404698370955E-2</v>
      </c>
      <c r="O9" s="196">
        <f t="shared" ref="O9:O28" si="1">E9-D9</f>
        <v>-13610</v>
      </c>
      <c r="P9" s="195">
        <f t="shared" ref="P9:P28" si="2">F9/E9-1</f>
        <v>1.3532621709158255E-2</v>
      </c>
      <c r="Q9" s="196">
        <f t="shared" ref="Q9:Q28" si="3">F9-E9</f>
        <v>5369</v>
      </c>
      <c r="R9" s="195">
        <f t="shared" ref="R9:R28" si="4">G9/F9-1</f>
        <v>5.0997975698433784E-2</v>
      </c>
      <c r="S9" s="196">
        <f t="shared" ref="S9:S28" si="5">G9-F9</f>
        <v>20507</v>
      </c>
      <c r="T9" s="195">
        <f t="shared" ref="T9:T28" si="6">H9/G9-1</f>
        <v>-3.8923763845147841E-3</v>
      </c>
      <c r="U9" s="196">
        <f t="shared" ref="U9:U28" si="7">H9-G9</f>
        <v>-1645</v>
      </c>
      <c r="V9" s="195">
        <f t="shared" ref="V9:V28" si="8">I9/H9-1</f>
        <v>5.7034130211699452E-3</v>
      </c>
      <c r="W9" s="196">
        <f t="shared" ref="W9:W28" si="9">I9-H9</f>
        <v>2401</v>
      </c>
      <c r="X9" s="195">
        <f t="shared" ref="X9:X28" si="10">J9/I9-1</f>
        <v>7.7368397433020597E-2</v>
      </c>
      <c r="Y9" s="196">
        <f t="shared" ref="Y9:Y28" si="11">J9-I9</f>
        <v>32756</v>
      </c>
      <c r="Z9" s="195">
        <v>9.8467620735551264E-2</v>
      </c>
      <c r="AA9" s="196">
        <v>42391</v>
      </c>
    </row>
    <row r="10" spans="2:27">
      <c r="B10" s="169" t="s">
        <v>89</v>
      </c>
      <c r="D10" s="42">
        <v>51252</v>
      </c>
      <c r="E10" s="112">
        <v>47953</v>
      </c>
      <c r="F10" s="112">
        <v>48669</v>
      </c>
      <c r="G10" s="112">
        <v>51170</v>
      </c>
      <c r="H10" s="112">
        <v>54128</v>
      </c>
      <c r="I10" s="112">
        <v>57909</v>
      </c>
      <c r="J10" s="112">
        <v>61425</v>
      </c>
      <c r="K10" s="112">
        <v>63811</v>
      </c>
      <c r="L10" s="197"/>
      <c r="M10" s="8"/>
      <c r="N10" s="198">
        <f t="shared" si="0"/>
        <v>-6.4368219776789193E-2</v>
      </c>
      <c r="O10" s="199">
        <f t="shared" si="1"/>
        <v>-3299</v>
      </c>
      <c r="P10" s="198">
        <f t="shared" si="2"/>
        <v>1.4931286885075057E-2</v>
      </c>
      <c r="Q10" s="199">
        <f t="shared" si="3"/>
        <v>716</v>
      </c>
      <c r="R10" s="198">
        <f t="shared" si="4"/>
        <v>5.1387947153218594E-2</v>
      </c>
      <c r="S10" s="199">
        <f t="shared" si="5"/>
        <v>2501</v>
      </c>
      <c r="T10" s="198">
        <f t="shared" si="6"/>
        <v>5.7807308970099669E-2</v>
      </c>
      <c r="U10" s="199">
        <f t="shared" si="7"/>
        <v>2958</v>
      </c>
      <c r="V10" s="198">
        <f t="shared" si="8"/>
        <v>6.9852941176470562E-2</v>
      </c>
      <c r="W10" s="199">
        <f t="shared" si="9"/>
        <v>3781</v>
      </c>
      <c r="X10" s="198">
        <f t="shared" si="10"/>
        <v>6.0715950888462933E-2</v>
      </c>
      <c r="Y10" s="199">
        <f t="shared" si="11"/>
        <v>3516</v>
      </c>
      <c r="Z10" s="198">
        <v>5.6963493010004702E-2</v>
      </c>
      <c r="AA10" s="199">
        <v>3439</v>
      </c>
    </row>
    <row r="11" spans="2:27">
      <c r="B11" s="169" t="s">
        <v>90</v>
      </c>
      <c r="D11" s="42">
        <v>40697</v>
      </c>
      <c r="E11" s="112">
        <v>39355</v>
      </c>
      <c r="F11" s="112">
        <v>41002</v>
      </c>
      <c r="G11" s="112">
        <v>43882</v>
      </c>
      <c r="H11" s="112">
        <v>46871</v>
      </c>
      <c r="I11" s="112">
        <v>51282</v>
      </c>
      <c r="J11" s="112">
        <v>50073</v>
      </c>
      <c r="K11" s="112">
        <v>50045</v>
      </c>
      <c r="L11" s="197"/>
      <c r="M11" s="8"/>
      <c r="N11" s="198">
        <f t="shared" si="0"/>
        <v>-3.2975403592402364E-2</v>
      </c>
      <c r="O11" s="199">
        <f t="shared" si="1"/>
        <v>-1342</v>
      </c>
      <c r="P11" s="198">
        <f t="shared" si="2"/>
        <v>4.1849828484309404E-2</v>
      </c>
      <c r="Q11" s="199">
        <f t="shared" si="3"/>
        <v>1647</v>
      </c>
      <c r="R11" s="198">
        <f t="shared" si="4"/>
        <v>7.024047607433781E-2</v>
      </c>
      <c r="S11" s="199">
        <f t="shared" si="5"/>
        <v>2880</v>
      </c>
      <c r="T11" s="198">
        <f t="shared" si="6"/>
        <v>6.8114488856478639E-2</v>
      </c>
      <c r="U11" s="199">
        <f t="shared" si="7"/>
        <v>2989</v>
      </c>
      <c r="V11" s="198">
        <f t="shared" si="8"/>
        <v>9.4109363999061335E-2</v>
      </c>
      <c r="W11" s="199">
        <f t="shared" si="9"/>
        <v>4411</v>
      </c>
      <c r="X11" s="198">
        <f t="shared" si="10"/>
        <v>-2.3575523575523616E-2</v>
      </c>
      <c r="Y11" s="199">
        <f t="shared" si="11"/>
        <v>-1209</v>
      </c>
      <c r="Z11" s="198">
        <v>-1.4435385403127389E-2</v>
      </c>
      <c r="AA11" s="199">
        <v>-733</v>
      </c>
    </row>
    <row r="12" spans="2:27">
      <c r="B12" s="169" t="s">
        <v>91</v>
      </c>
      <c r="D12" s="42">
        <v>32479</v>
      </c>
      <c r="E12" s="112">
        <v>32836</v>
      </c>
      <c r="F12" s="112">
        <v>35355</v>
      </c>
      <c r="G12" s="112">
        <v>39461</v>
      </c>
      <c r="H12" s="112">
        <v>43584</v>
      </c>
      <c r="I12" s="112">
        <v>46233</v>
      </c>
      <c r="J12" s="112">
        <v>50646</v>
      </c>
      <c r="K12" s="112">
        <v>51466</v>
      </c>
      <c r="L12" s="197"/>
      <c r="M12" s="8"/>
      <c r="N12" s="198">
        <f t="shared" si="0"/>
        <v>1.0991717725299388E-2</v>
      </c>
      <c r="O12" s="199">
        <f t="shared" si="1"/>
        <v>357</v>
      </c>
      <c r="P12" s="198">
        <f t="shared" si="2"/>
        <v>7.6714581556827977E-2</v>
      </c>
      <c r="Q12" s="199">
        <f t="shared" si="3"/>
        <v>2519</v>
      </c>
      <c r="R12" s="198">
        <f t="shared" si="4"/>
        <v>0.11613633149483804</v>
      </c>
      <c r="S12" s="199">
        <f t="shared" si="5"/>
        <v>4106</v>
      </c>
      <c r="T12" s="198">
        <f t="shared" si="6"/>
        <v>0.10448290717417197</v>
      </c>
      <c r="U12" s="199">
        <f t="shared" si="7"/>
        <v>4123</v>
      </c>
      <c r="V12" s="198">
        <f t="shared" si="8"/>
        <v>6.0779185022026505E-2</v>
      </c>
      <c r="W12" s="199">
        <f t="shared" si="9"/>
        <v>2649</v>
      </c>
      <c r="X12" s="198">
        <f t="shared" si="10"/>
        <v>9.5451301018752766E-2</v>
      </c>
      <c r="Y12" s="199">
        <f t="shared" si="11"/>
        <v>4413</v>
      </c>
      <c r="Z12" s="198">
        <v>3.1320762278820968E-2</v>
      </c>
      <c r="AA12" s="199">
        <v>1563</v>
      </c>
    </row>
    <row r="13" spans="2:27">
      <c r="B13" s="169" t="s">
        <v>92</v>
      </c>
      <c r="D13" s="42">
        <v>53168</v>
      </c>
      <c r="E13" s="112">
        <v>54714</v>
      </c>
      <c r="F13" s="112">
        <v>58012</v>
      </c>
      <c r="G13" s="112">
        <v>57712</v>
      </c>
      <c r="H13" s="112">
        <v>63120</v>
      </c>
      <c r="I13" s="112">
        <v>75761</v>
      </c>
      <c r="J13" s="112">
        <v>79243</v>
      </c>
      <c r="K13" s="112">
        <v>91922</v>
      </c>
      <c r="L13" s="197"/>
      <c r="M13" s="8"/>
      <c r="N13" s="198">
        <f t="shared" si="0"/>
        <v>2.907764068612706E-2</v>
      </c>
      <c r="O13" s="199">
        <f t="shared" si="1"/>
        <v>1546</v>
      </c>
      <c r="P13" s="198">
        <f t="shared" si="2"/>
        <v>6.0277077164893722E-2</v>
      </c>
      <c r="Q13" s="199">
        <f t="shared" si="3"/>
        <v>3298</v>
      </c>
      <c r="R13" s="198">
        <f t="shared" si="4"/>
        <v>-5.1713438598910422E-3</v>
      </c>
      <c r="S13" s="199">
        <f t="shared" si="5"/>
        <v>-300</v>
      </c>
      <c r="T13" s="198">
        <f t="shared" si="6"/>
        <v>9.3706681452730756E-2</v>
      </c>
      <c r="U13" s="199">
        <f t="shared" si="7"/>
        <v>5408</v>
      </c>
      <c r="V13" s="198">
        <f t="shared" si="8"/>
        <v>0.20026932826362476</v>
      </c>
      <c r="W13" s="199">
        <f t="shared" si="9"/>
        <v>12641</v>
      </c>
      <c r="X13" s="198">
        <f t="shared" si="10"/>
        <v>4.5960322593418867E-2</v>
      </c>
      <c r="Y13" s="199">
        <f t="shared" si="11"/>
        <v>3482</v>
      </c>
      <c r="Z13" s="198">
        <v>0.1778378586164038</v>
      </c>
      <c r="AA13" s="199">
        <v>13879</v>
      </c>
    </row>
    <row r="14" spans="2:27">
      <c r="B14" s="169" t="s">
        <v>93</v>
      </c>
      <c r="D14" s="42">
        <v>25483</v>
      </c>
      <c r="E14" s="112">
        <v>25356</v>
      </c>
      <c r="F14" s="112">
        <v>23258</v>
      </c>
      <c r="G14" s="112">
        <v>23164</v>
      </c>
      <c r="H14" s="112">
        <v>23876</v>
      </c>
      <c r="I14" s="112">
        <v>23556</v>
      </c>
      <c r="J14" s="112">
        <v>23795</v>
      </c>
      <c r="K14" s="112">
        <v>26288</v>
      </c>
      <c r="L14" s="197"/>
      <c r="M14" s="8"/>
      <c r="N14" s="198">
        <f t="shared" si="0"/>
        <v>-4.9837146332849525E-3</v>
      </c>
      <c r="O14" s="199">
        <f t="shared" si="1"/>
        <v>-127</v>
      </c>
      <c r="P14" s="198">
        <f t="shared" si="2"/>
        <v>-8.274175737498024E-2</v>
      </c>
      <c r="Q14" s="199">
        <f t="shared" si="3"/>
        <v>-2098</v>
      </c>
      <c r="R14" s="198">
        <f t="shared" si="4"/>
        <v>-4.0416200877118058E-3</v>
      </c>
      <c r="S14" s="199">
        <f t="shared" si="5"/>
        <v>-94</v>
      </c>
      <c r="T14" s="198">
        <f t="shared" si="6"/>
        <v>3.0737351061992824E-2</v>
      </c>
      <c r="U14" s="199">
        <f t="shared" si="7"/>
        <v>712</v>
      </c>
      <c r="V14" s="198">
        <f t="shared" si="8"/>
        <v>-1.34025799966494E-2</v>
      </c>
      <c r="W14" s="199">
        <f t="shared" si="9"/>
        <v>-320</v>
      </c>
      <c r="X14" s="198">
        <f t="shared" si="10"/>
        <v>1.0146034980472063E-2</v>
      </c>
      <c r="Y14" s="199">
        <f t="shared" si="11"/>
        <v>239</v>
      </c>
      <c r="Z14" s="198">
        <v>0.1107918532916421</v>
      </c>
      <c r="AA14" s="199">
        <v>2622</v>
      </c>
    </row>
    <row r="15" spans="2:27">
      <c r="B15" s="169" t="s">
        <v>94</v>
      </c>
      <c r="D15" s="42">
        <v>146192</v>
      </c>
      <c r="E15" s="112">
        <v>140933</v>
      </c>
      <c r="F15" s="112">
        <v>142154</v>
      </c>
      <c r="G15" s="112">
        <v>146929</v>
      </c>
      <c r="H15" s="112">
        <v>156550</v>
      </c>
      <c r="I15" s="112">
        <v>160725</v>
      </c>
      <c r="J15" s="112">
        <v>162682</v>
      </c>
      <c r="K15" s="112">
        <v>162489</v>
      </c>
      <c r="L15" s="197"/>
      <c r="M15" s="8"/>
      <c r="N15" s="198">
        <f t="shared" si="0"/>
        <v>-3.5973240669804118E-2</v>
      </c>
      <c r="O15" s="199">
        <f t="shared" si="1"/>
        <v>-5259</v>
      </c>
      <c r="P15" s="198">
        <f t="shared" si="2"/>
        <v>8.6636912575479563E-3</v>
      </c>
      <c r="Q15" s="199">
        <f t="shared" si="3"/>
        <v>1221</v>
      </c>
      <c r="R15" s="198">
        <f t="shared" si="4"/>
        <v>3.3590331612195268E-2</v>
      </c>
      <c r="S15" s="199">
        <f t="shared" si="5"/>
        <v>4775</v>
      </c>
      <c r="T15" s="198">
        <f t="shared" si="6"/>
        <v>6.5480606279223252E-2</v>
      </c>
      <c r="U15" s="199">
        <f t="shared" si="7"/>
        <v>9621</v>
      </c>
      <c r="V15" s="198">
        <f t="shared" si="8"/>
        <v>2.666879591184923E-2</v>
      </c>
      <c r="W15" s="199">
        <f t="shared" si="9"/>
        <v>4175</v>
      </c>
      <c r="X15" s="198">
        <f t="shared" si="10"/>
        <v>1.2176077150412246E-2</v>
      </c>
      <c r="Y15" s="199">
        <f t="shared" si="11"/>
        <v>1957</v>
      </c>
      <c r="Z15" s="198">
        <v>5.3581482833506833E-3</v>
      </c>
      <c r="AA15" s="199">
        <v>866</v>
      </c>
    </row>
    <row r="16" spans="2:27">
      <c r="B16" s="169" t="s">
        <v>95</v>
      </c>
      <c r="D16" s="42">
        <v>89837</v>
      </c>
      <c r="E16" s="112">
        <v>84968</v>
      </c>
      <c r="F16" s="112">
        <v>87354</v>
      </c>
      <c r="G16" s="112">
        <v>89947</v>
      </c>
      <c r="H16" s="112">
        <v>94676</v>
      </c>
      <c r="I16" s="112">
        <v>98880</v>
      </c>
      <c r="J16" s="112">
        <v>104062</v>
      </c>
      <c r="K16" s="112">
        <v>105909</v>
      </c>
      <c r="L16" s="197"/>
      <c r="M16" s="8"/>
      <c r="N16" s="198">
        <f t="shared" si="0"/>
        <v>-5.4198158887763359E-2</v>
      </c>
      <c r="O16" s="199">
        <f t="shared" si="1"/>
        <v>-4869</v>
      </c>
      <c r="P16" s="198">
        <f t="shared" si="2"/>
        <v>2.8081159966104829E-2</v>
      </c>
      <c r="Q16" s="199">
        <f t="shared" si="3"/>
        <v>2386</v>
      </c>
      <c r="R16" s="198">
        <f t="shared" si="4"/>
        <v>2.9683815280353576E-2</v>
      </c>
      <c r="S16" s="199">
        <f t="shared" si="5"/>
        <v>2593</v>
      </c>
      <c r="T16" s="198">
        <f t="shared" si="6"/>
        <v>5.2575405516581908E-2</v>
      </c>
      <c r="U16" s="199">
        <f t="shared" si="7"/>
        <v>4729</v>
      </c>
      <c r="V16" s="198">
        <f t="shared" si="8"/>
        <v>4.4404072837889164E-2</v>
      </c>
      <c r="W16" s="199">
        <f t="shared" si="9"/>
        <v>4204</v>
      </c>
      <c r="X16" s="198">
        <f t="shared" si="10"/>
        <v>5.2406957928802678E-2</v>
      </c>
      <c r="Y16" s="199">
        <f t="shared" si="11"/>
        <v>5182</v>
      </c>
      <c r="Z16" s="198">
        <v>1.9051467828998581E-2</v>
      </c>
      <c r="AA16" s="199">
        <v>1980</v>
      </c>
    </row>
    <row r="17" spans="2:27">
      <c r="B17" s="169" t="s">
        <v>96</v>
      </c>
      <c r="D17" s="42">
        <v>334206</v>
      </c>
      <c r="E17" s="112">
        <v>321411</v>
      </c>
      <c r="F17" s="112">
        <v>337967</v>
      </c>
      <c r="G17" s="112">
        <v>354754</v>
      </c>
      <c r="H17" s="112">
        <v>352939</v>
      </c>
      <c r="I17" s="112">
        <v>382242</v>
      </c>
      <c r="J17" s="112">
        <v>419673</v>
      </c>
      <c r="K17" s="112">
        <v>437025</v>
      </c>
      <c r="L17" s="197"/>
      <c r="M17" s="8"/>
      <c r="N17" s="198">
        <f t="shared" si="0"/>
        <v>-3.828477047090717E-2</v>
      </c>
      <c r="O17" s="199">
        <f t="shared" si="1"/>
        <v>-12795</v>
      </c>
      <c r="P17" s="198">
        <f t="shared" si="2"/>
        <v>5.1510371455861792E-2</v>
      </c>
      <c r="Q17" s="199">
        <f t="shared" si="3"/>
        <v>16556</v>
      </c>
      <c r="R17" s="198">
        <f t="shared" si="4"/>
        <v>4.9670529962984489E-2</v>
      </c>
      <c r="S17" s="199">
        <f t="shared" si="5"/>
        <v>16787</v>
      </c>
      <c r="T17" s="198">
        <f t="shared" si="6"/>
        <v>-5.1162213815770796E-3</v>
      </c>
      <c r="U17" s="199">
        <f t="shared" si="7"/>
        <v>-1815</v>
      </c>
      <c r="V17" s="198">
        <f t="shared" si="8"/>
        <v>8.3025678658351643E-2</v>
      </c>
      <c r="W17" s="199">
        <f t="shared" si="9"/>
        <v>29303</v>
      </c>
      <c r="X17" s="198">
        <f t="shared" si="10"/>
        <v>9.7924874817523877E-2</v>
      </c>
      <c r="Y17" s="199">
        <f t="shared" si="11"/>
        <v>37431</v>
      </c>
      <c r="Z17" s="198">
        <v>6.2049808987781008E-2</v>
      </c>
      <c r="AA17" s="199">
        <v>25533</v>
      </c>
    </row>
    <row r="18" spans="2:27">
      <c r="B18" s="169" t="s">
        <v>97</v>
      </c>
      <c r="D18" s="42">
        <v>144556</v>
      </c>
      <c r="E18" s="112">
        <v>155768</v>
      </c>
      <c r="F18" s="112">
        <v>166723</v>
      </c>
      <c r="G18" s="112">
        <v>185933</v>
      </c>
      <c r="H18" s="112">
        <v>205653</v>
      </c>
      <c r="I18" s="112">
        <v>218328</v>
      </c>
      <c r="J18" s="112">
        <v>236730</v>
      </c>
      <c r="K18" s="112">
        <v>249282</v>
      </c>
      <c r="L18" s="197"/>
      <c r="M18" s="8"/>
      <c r="N18" s="198">
        <f t="shared" si="0"/>
        <v>7.7561637012645512E-2</v>
      </c>
      <c r="O18" s="199">
        <f t="shared" si="1"/>
        <v>11212</v>
      </c>
      <c r="P18" s="198">
        <f t="shared" si="2"/>
        <v>7.0328950747265084E-2</v>
      </c>
      <c r="Q18" s="199">
        <f t="shared" si="3"/>
        <v>10955</v>
      </c>
      <c r="R18" s="198">
        <f t="shared" si="4"/>
        <v>0.11522105528331417</v>
      </c>
      <c r="S18" s="199">
        <f t="shared" si="5"/>
        <v>19210</v>
      </c>
      <c r="T18" s="198">
        <f t="shared" si="6"/>
        <v>0.10605970968036882</v>
      </c>
      <c r="U18" s="199">
        <f t="shared" si="7"/>
        <v>19720</v>
      </c>
      <c r="V18" s="198">
        <f t="shared" si="8"/>
        <v>6.1632944814809409E-2</v>
      </c>
      <c r="W18" s="199">
        <f t="shared" si="9"/>
        <v>12675</v>
      </c>
      <c r="X18" s="198">
        <f t="shared" si="10"/>
        <v>8.4286028360998078E-2</v>
      </c>
      <c r="Y18" s="199">
        <f t="shared" si="11"/>
        <v>18402</v>
      </c>
      <c r="Z18" s="198">
        <v>7.1434097532042218E-2</v>
      </c>
      <c r="AA18" s="199">
        <v>16620</v>
      </c>
    </row>
    <row r="19" spans="2:27">
      <c r="B19" s="169" t="s">
        <v>98</v>
      </c>
      <c r="D19" s="42">
        <v>56883</v>
      </c>
      <c r="E19" s="112">
        <v>52977</v>
      </c>
      <c r="F19" s="112">
        <v>54286</v>
      </c>
      <c r="G19" s="112">
        <v>56834</v>
      </c>
      <c r="H19" s="112">
        <v>58876</v>
      </c>
      <c r="I19" s="112">
        <v>59450</v>
      </c>
      <c r="J19" s="112">
        <v>62130</v>
      </c>
      <c r="K19" s="112">
        <v>62303</v>
      </c>
      <c r="L19" s="197"/>
      <c r="M19" s="8"/>
      <c r="N19" s="198">
        <f t="shared" si="0"/>
        <v>-6.8667264384789872E-2</v>
      </c>
      <c r="O19" s="199">
        <f t="shared" si="1"/>
        <v>-3906</v>
      </c>
      <c r="P19" s="198">
        <f t="shared" si="2"/>
        <v>2.4708835909923232E-2</v>
      </c>
      <c r="Q19" s="199">
        <f t="shared" si="3"/>
        <v>1309</v>
      </c>
      <c r="R19" s="198">
        <f t="shared" si="4"/>
        <v>4.6936595070552256E-2</v>
      </c>
      <c r="S19" s="199">
        <f t="shared" si="5"/>
        <v>2548</v>
      </c>
      <c r="T19" s="198">
        <f t="shared" si="6"/>
        <v>3.5929197311468597E-2</v>
      </c>
      <c r="U19" s="199">
        <f t="shared" si="7"/>
        <v>2042</v>
      </c>
      <c r="V19" s="198">
        <f t="shared" si="8"/>
        <v>9.7493036211699913E-3</v>
      </c>
      <c r="W19" s="199">
        <f t="shared" si="9"/>
        <v>574</v>
      </c>
      <c r="X19" s="198">
        <f t="shared" si="10"/>
        <v>4.5079899074852881E-2</v>
      </c>
      <c r="Y19" s="199">
        <f t="shared" si="11"/>
        <v>2680</v>
      </c>
      <c r="Z19" s="198">
        <v>2.2819430991742221E-2</v>
      </c>
      <c r="AA19" s="199">
        <v>1390</v>
      </c>
    </row>
    <row r="20" spans="2:27">
      <c r="B20" s="169" t="s">
        <v>99</v>
      </c>
      <c r="D20" s="42">
        <v>80673</v>
      </c>
      <c r="E20" s="112">
        <v>77385</v>
      </c>
      <c r="F20" s="112">
        <v>77804</v>
      </c>
      <c r="G20" s="112">
        <v>79633</v>
      </c>
      <c r="H20" s="112">
        <v>83919</v>
      </c>
      <c r="I20" s="112">
        <v>85251</v>
      </c>
      <c r="J20" s="112">
        <v>100525</v>
      </c>
      <c r="K20" s="112">
        <v>105626</v>
      </c>
      <c r="L20" s="197"/>
      <c r="M20" s="8"/>
      <c r="N20" s="198">
        <f t="shared" si="0"/>
        <v>-4.0757130638503614E-2</v>
      </c>
      <c r="O20" s="199">
        <f t="shared" si="1"/>
        <v>-3288</v>
      </c>
      <c r="P20" s="198">
        <f t="shared" si="2"/>
        <v>5.414486011500852E-3</v>
      </c>
      <c r="Q20" s="199">
        <f t="shared" si="3"/>
        <v>419</v>
      </c>
      <c r="R20" s="198">
        <f t="shared" si="4"/>
        <v>2.3507788802632268E-2</v>
      </c>
      <c r="S20" s="199">
        <f t="shared" si="5"/>
        <v>1829</v>
      </c>
      <c r="T20" s="198">
        <f t="shared" si="6"/>
        <v>5.3821908002963603E-2</v>
      </c>
      <c r="U20" s="199">
        <f t="shared" si="7"/>
        <v>4286</v>
      </c>
      <c r="V20" s="198">
        <f t="shared" si="8"/>
        <v>1.5872448432416864E-2</v>
      </c>
      <c r="W20" s="199">
        <f t="shared" si="9"/>
        <v>1332</v>
      </c>
      <c r="X20" s="198">
        <f t="shared" si="10"/>
        <v>0.17916505378236036</v>
      </c>
      <c r="Y20" s="199">
        <f t="shared" si="11"/>
        <v>15274</v>
      </c>
      <c r="Z20" s="198">
        <v>0.10226869534364361</v>
      </c>
      <c r="AA20" s="199">
        <v>9800</v>
      </c>
    </row>
    <row r="21" spans="2:27">
      <c r="B21" s="169" t="s">
        <v>100</v>
      </c>
      <c r="D21" s="42">
        <v>228990</v>
      </c>
      <c r="E21" s="112">
        <v>223671</v>
      </c>
      <c r="F21" s="112">
        <v>216089</v>
      </c>
      <c r="G21" s="112">
        <v>224953</v>
      </c>
      <c r="H21" s="112">
        <v>237216</v>
      </c>
      <c r="I21" s="112">
        <v>256424</v>
      </c>
      <c r="J21" s="112">
        <v>277807</v>
      </c>
      <c r="K21" s="112">
        <v>297856</v>
      </c>
      <c r="L21" s="197"/>
      <c r="M21" s="8"/>
      <c r="N21" s="198">
        <f t="shared" si="0"/>
        <v>-2.3228088562819327E-2</v>
      </c>
      <c r="O21" s="199">
        <f t="shared" si="1"/>
        <v>-5319</v>
      </c>
      <c r="P21" s="198">
        <f t="shared" si="2"/>
        <v>-3.3898001976116698E-2</v>
      </c>
      <c r="Q21" s="199">
        <f t="shared" si="3"/>
        <v>-7582</v>
      </c>
      <c r="R21" s="198">
        <f t="shared" si="4"/>
        <v>4.1020135222061382E-2</v>
      </c>
      <c r="S21" s="199">
        <f t="shared" si="5"/>
        <v>8864</v>
      </c>
      <c r="T21" s="198">
        <f t="shared" si="6"/>
        <v>5.4513609509541983E-2</v>
      </c>
      <c r="U21" s="199">
        <f t="shared" si="7"/>
        <v>12263</v>
      </c>
      <c r="V21" s="198">
        <f t="shared" si="8"/>
        <v>8.0972615675165338E-2</v>
      </c>
      <c r="W21" s="199">
        <f t="shared" si="9"/>
        <v>19208</v>
      </c>
      <c r="X21" s="198">
        <f t="shared" si="10"/>
        <v>8.3389230337253872E-2</v>
      </c>
      <c r="Y21" s="199">
        <f t="shared" si="11"/>
        <v>21383</v>
      </c>
      <c r="Z21" s="198">
        <v>8.4540376786897742E-2</v>
      </c>
      <c r="AA21" s="199">
        <v>23218</v>
      </c>
    </row>
    <row r="22" spans="2:27">
      <c r="B22" s="169" t="s">
        <v>101</v>
      </c>
      <c r="D22" s="42">
        <v>53719</v>
      </c>
      <c r="E22" s="112">
        <v>52094</v>
      </c>
      <c r="F22" s="112">
        <v>54205</v>
      </c>
      <c r="G22" s="112">
        <v>55440</v>
      </c>
      <c r="H22" s="112">
        <v>62760</v>
      </c>
      <c r="I22" s="112">
        <v>66811</v>
      </c>
      <c r="J22" s="112">
        <v>74588</v>
      </c>
      <c r="K22" s="112">
        <v>76618</v>
      </c>
      <c r="L22" s="197"/>
      <c r="M22" s="8"/>
      <c r="N22" s="198">
        <f t="shared" si="0"/>
        <v>-3.0250004653846863E-2</v>
      </c>
      <c r="O22" s="199">
        <f t="shared" si="1"/>
        <v>-1625</v>
      </c>
      <c r="P22" s="198">
        <f t="shared" si="2"/>
        <v>4.0522900909893744E-2</v>
      </c>
      <c r="Q22" s="199">
        <f t="shared" si="3"/>
        <v>2111</v>
      </c>
      <c r="R22" s="198">
        <f t="shared" si="4"/>
        <v>2.2783876026196914E-2</v>
      </c>
      <c r="S22" s="199">
        <f t="shared" si="5"/>
        <v>1235</v>
      </c>
      <c r="T22" s="198">
        <f t="shared" si="6"/>
        <v>0.13203463203463195</v>
      </c>
      <c r="U22" s="199">
        <f t="shared" si="7"/>
        <v>7320</v>
      </c>
      <c r="V22" s="198">
        <f t="shared" si="8"/>
        <v>6.4547482472912643E-2</v>
      </c>
      <c r="W22" s="199">
        <f t="shared" si="9"/>
        <v>4051</v>
      </c>
      <c r="X22" s="198">
        <f t="shared" si="10"/>
        <v>0.11640298753199319</v>
      </c>
      <c r="Y22" s="199">
        <f t="shared" si="11"/>
        <v>7777</v>
      </c>
      <c r="Z22" s="198">
        <v>4.7538316402564902E-2</v>
      </c>
      <c r="AA22" s="199">
        <v>3477</v>
      </c>
    </row>
    <row r="23" spans="2:27">
      <c r="B23" s="169" t="s">
        <v>102</v>
      </c>
      <c r="D23" s="42">
        <v>20052</v>
      </c>
      <c r="E23" s="112">
        <v>19700</v>
      </c>
      <c r="F23" s="112">
        <v>20426</v>
      </c>
      <c r="G23" s="112">
        <v>21291</v>
      </c>
      <c r="H23" s="112">
        <v>22108</v>
      </c>
      <c r="I23" s="112">
        <v>21514</v>
      </c>
      <c r="J23" s="112">
        <v>24200</v>
      </c>
      <c r="K23" s="112">
        <v>24377</v>
      </c>
      <c r="L23" s="197"/>
      <c r="M23" s="8"/>
      <c r="N23" s="198">
        <f t="shared" si="0"/>
        <v>-1.7554358667464576E-2</v>
      </c>
      <c r="O23" s="199">
        <f t="shared" si="1"/>
        <v>-352</v>
      </c>
      <c r="P23" s="198">
        <f t="shared" si="2"/>
        <v>3.6852791878172697E-2</v>
      </c>
      <c r="Q23" s="199">
        <f t="shared" si="3"/>
        <v>726</v>
      </c>
      <c r="R23" s="198">
        <f t="shared" si="4"/>
        <v>4.2347987858611491E-2</v>
      </c>
      <c r="S23" s="199">
        <f t="shared" si="5"/>
        <v>865</v>
      </c>
      <c r="T23" s="198">
        <f t="shared" si="6"/>
        <v>3.8373021464468637E-2</v>
      </c>
      <c r="U23" s="199">
        <f t="shared" si="7"/>
        <v>817</v>
      </c>
      <c r="V23" s="198">
        <f t="shared" si="8"/>
        <v>-2.6868102044508735E-2</v>
      </c>
      <c r="W23" s="199">
        <f t="shared" si="9"/>
        <v>-594</v>
      </c>
      <c r="X23" s="198">
        <f t="shared" si="10"/>
        <v>0.12484893557683363</v>
      </c>
      <c r="Y23" s="199">
        <f t="shared" si="11"/>
        <v>2686</v>
      </c>
      <c r="Z23" s="198">
        <v>2.9564556320479829E-2</v>
      </c>
      <c r="AA23" s="199">
        <v>700</v>
      </c>
    </row>
    <row r="24" spans="2:27">
      <c r="B24" s="169" t="s">
        <v>103</v>
      </c>
      <c r="D24" s="42">
        <v>106366</v>
      </c>
      <c r="E24" s="112">
        <v>105906</v>
      </c>
      <c r="F24" s="112">
        <v>107110</v>
      </c>
      <c r="G24" s="112">
        <v>108983</v>
      </c>
      <c r="H24" s="112">
        <v>114252</v>
      </c>
      <c r="I24" s="112">
        <v>117575</v>
      </c>
      <c r="J24" s="112">
        <v>121716</v>
      </c>
      <c r="K24" s="112">
        <v>122361</v>
      </c>
      <c r="L24" s="197"/>
      <c r="M24" s="8"/>
      <c r="N24" s="198">
        <f t="shared" si="0"/>
        <v>-4.3246902205591464E-3</v>
      </c>
      <c r="O24" s="199">
        <f t="shared" si="1"/>
        <v>-460</v>
      </c>
      <c r="P24" s="198">
        <f t="shared" si="2"/>
        <v>1.1368572130002086E-2</v>
      </c>
      <c r="Q24" s="199">
        <f t="shared" si="3"/>
        <v>1204</v>
      </c>
      <c r="R24" s="198">
        <f t="shared" si="4"/>
        <v>1.7486695920082118E-2</v>
      </c>
      <c r="S24" s="199">
        <f t="shared" si="5"/>
        <v>1873</v>
      </c>
      <c r="T24" s="198">
        <f t="shared" si="6"/>
        <v>4.8346989897506853E-2</v>
      </c>
      <c r="U24" s="199">
        <f t="shared" si="7"/>
        <v>5269</v>
      </c>
      <c r="V24" s="198">
        <f t="shared" si="8"/>
        <v>2.90848300248574E-2</v>
      </c>
      <c r="W24" s="199">
        <f t="shared" si="9"/>
        <v>3323</v>
      </c>
      <c r="X24" s="198">
        <f t="shared" si="10"/>
        <v>3.5220072294280147E-2</v>
      </c>
      <c r="Y24" s="199">
        <f t="shared" si="11"/>
        <v>4141</v>
      </c>
      <c r="Z24" s="198">
        <v>1.288026157857702E-2</v>
      </c>
      <c r="AA24" s="199">
        <v>1556</v>
      </c>
    </row>
    <row r="25" spans="2:27">
      <c r="B25" s="169" t="s">
        <v>104</v>
      </c>
      <c r="D25" s="42">
        <v>15375</v>
      </c>
      <c r="E25" s="112">
        <v>14687</v>
      </c>
      <c r="F25" s="112">
        <v>15454</v>
      </c>
      <c r="G25" s="112">
        <v>14358</v>
      </c>
      <c r="H25" s="112">
        <v>14631</v>
      </c>
      <c r="I25" s="112">
        <v>14722</v>
      </c>
      <c r="J25" s="112">
        <v>14974</v>
      </c>
      <c r="K25" s="112">
        <v>15371</v>
      </c>
      <c r="L25" s="197"/>
      <c r="M25" s="8"/>
      <c r="N25" s="198">
        <f t="shared" si="0"/>
        <v>-4.4747967479674799E-2</v>
      </c>
      <c r="O25" s="199">
        <f t="shared" si="1"/>
        <v>-688</v>
      </c>
      <c r="P25" s="198">
        <f t="shared" si="2"/>
        <v>5.2223054401852043E-2</v>
      </c>
      <c r="Q25" s="199">
        <f t="shared" si="3"/>
        <v>767</v>
      </c>
      <c r="R25" s="198">
        <f t="shared" si="4"/>
        <v>-7.0920150122945502E-2</v>
      </c>
      <c r="S25" s="199">
        <f t="shared" si="5"/>
        <v>-1096</v>
      </c>
      <c r="T25" s="198">
        <f t="shared" si="6"/>
        <v>1.901379022147931E-2</v>
      </c>
      <c r="U25" s="199">
        <f t="shared" si="7"/>
        <v>273</v>
      </c>
      <c r="V25" s="198">
        <f t="shared" si="8"/>
        <v>6.2196705625041648E-3</v>
      </c>
      <c r="W25" s="199">
        <f t="shared" si="9"/>
        <v>91</v>
      </c>
      <c r="X25" s="198">
        <f t="shared" si="10"/>
        <v>1.7117239505501924E-2</v>
      </c>
      <c r="Y25" s="199">
        <f t="shared" si="11"/>
        <v>252</v>
      </c>
      <c r="Z25" s="198">
        <v>4.5361806311207793E-2</v>
      </c>
      <c r="AA25" s="199">
        <v>667</v>
      </c>
    </row>
    <row r="26" spans="2:27">
      <c r="B26" s="169" t="s">
        <v>105</v>
      </c>
      <c r="D26" s="42">
        <v>1893</v>
      </c>
      <c r="E26" s="112">
        <v>1916</v>
      </c>
      <c r="F26" s="112">
        <v>1999</v>
      </c>
      <c r="G26" s="112">
        <v>2183</v>
      </c>
      <c r="H26" s="112">
        <v>2277</v>
      </c>
      <c r="I26" s="112">
        <v>2436</v>
      </c>
      <c r="J26" s="112">
        <v>2573</v>
      </c>
      <c r="K26" s="112">
        <v>2559</v>
      </c>
      <c r="L26" s="197"/>
      <c r="M26" s="8"/>
      <c r="N26" s="198">
        <f t="shared" si="0"/>
        <v>1.2150026413100923E-2</v>
      </c>
      <c r="O26" s="199">
        <f t="shared" si="1"/>
        <v>23</v>
      </c>
      <c r="P26" s="198">
        <f t="shared" si="2"/>
        <v>4.3319415448851872E-2</v>
      </c>
      <c r="Q26" s="199">
        <f t="shared" si="3"/>
        <v>83</v>
      </c>
      <c r="R26" s="198">
        <f t="shared" si="4"/>
        <v>9.2046023011505662E-2</v>
      </c>
      <c r="S26" s="199">
        <f t="shared" si="5"/>
        <v>184</v>
      </c>
      <c r="T26" s="198">
        <f t="shared" si="6"/>
        <v>4.306000916170416E-2</v>
      </c>
      <c r="U26" s="199">
        <f t="shared" si="7"/>
        <v>94</v>
      </c>
      <c r="V26" s="198">
        <f t="shared" si="8"/>
        <v>6.9828722002635013E-2</v>
      </c>
      <c r="W26" s="199">
        <f t="shared" si="9"/>
        <v>159</v>
      </c>
      <c r="X26" s="198">
        <f t="shared" si="10"/>
        <v>5.6239737274220047E-2</v>
      </c>
      <c r="Y26" s="199">
        <f t="shared" si="11"/>
        <v>137</v>
      </c>
      <c r="Z26" s="198">
        <v>-5.0544323483670004E-3</v>
      </c>
      <c r="AA26" s="199">
        <v>-13</v>
      </c>
    </row>
    <row r="27" spans="2:27">
      <c r="B27" s="169" t="s">
        <v>106</v>
      </c>
      <c r="D27" s="42">
        <v>2568</v>
      </c>
      <c r="E27" s="112">
        <v>2575</v>
      </c>
      <c r="F27" s="112">
        <v>2623</v>
      </c>
      <c r="G27" s="112">
        <v>2770</v>
      </c>
      <c r="H27" s="112">
        <v>2960</v>
      </c>
      <c r="I27" s="112">
        <v>3172</v>
      </c>
      <c r="J27" s="112">
        <v>3340</v>
      </c>
      <c r="K27" s="112">
        <v>3418</v>
      </c>
      <c r="L27" s="197"/>
      <c r="M27" s="8"/>
      <c r="N27" s="198">
        <f t="shared" si="0"/>
        <v>2.7258566978192178E-3</v>
      </c>
      <c r="O27" s="199">
        <f t="shared" si="1"/>
        <v>7</v>
      </c>
      <c r="P27" s="198">
        <f t="shared" si="2"/>
        <v>1.8640776699029082E-2</v>
      </c>
      <c r="Q27" s="199">
        <f t="shared" si="3"/>
        <v>48</v>
      </c>
      <c r="R27" s="198">
        <f t="shared" si="4"/>
        <v>5.6042699199390089E-2</v>
      </c>
      <c r="S27" s="199">
        <f t="shared" si="5"/>
        <v>147</v>
      </c>
      <c r="T27" s="198">
        <f t="shared" si="6"/>
        <v>6.8592057761732939E-2</v>
      </c>
      <c r="U27" s="199">
        <f t="shared" si="7"/>
        <v>190</v>
      </c>
      <c r="V27" s="198">
        <f t="shared" si="8"/>
        <v>7.1621621621621667E-2</v>
      </c>
      <c r="W27" s="199">
        <f t="shared" si="9"/>
        <v>212</v>
      </c>
      <c r="X27" s="198">
        <f t="shared" si="10"/>
        <v>5.296343001261028E-2</v>
      </c>
      <c r="Y27" s="199">
        <f t="shared" si="11"/>
        <v>168</v>
      </c>
      <c r="Z27" s="198">
        <v>3.1382015691007847E-2</v>
      </c>
      <c r="AA27" s="199">
        <v>104</v>
      </c>
    </row>
    <row r="28" spans="2:27">
      <c r="B28" s="31" t="s">
        <v>49</v>
      </c>
      <c r="D28" s="63">
        <v>1894744</v>
      </c>
      <c r="E28" s="63">
        <v>1850950</v>
      </c>
      <c r="F28" s="63">
        <v>1892604</v>
      </c>
      <c r="G28" s="63">
        <v>1982018</v>
      </c>
      <c r="H28" s="63">
        <v>2061372</v>
      </c>
      <c r="I28" s="63">
        <v>2165648</v>
      </c>
      <c r="J28" s="63">
        <v>2326315</v>
      </c>
      <c r="K28" s="63">
        <v>2421624</v>
      </c>
      <c r="L28" s="64"/>
      <c r="M28" s="11"/>
      <c r="N28" s="200">
        <f t="shared" si="0"/>
        <v>-2.3113412682663204E-2</v>
      </c>
      <c r="O28" s="62">
        <f t="shared" si="1"/>
        <v>-43794</v>
      </c>
      <c r="P28" s="200">
        <f t="shared" si="2"/>
        <v>2.250411950619946E-2</v>
      </c>
      <c r="Q28" s="62">
        <f t="shared" si="3"/>
        <v>41654</v>
      </c>
      <c r="R28" s="200">
        <f t="shared" si="4"/>
        <v>4.7243903109155383E-2</v>
      </c>
      <c r="S28" s="62">
        <f t="shared" si="5"/>
        <v>89414</v>
      </c>
      <c r="T28" s="200">
        <f t="shared" si="6"/>
        <v>4.003697241901949E-2</v>
      </c>
      <c r="U28" s="62">
        <f t="shared" si="7"/>
        <v>79354</v>
      </c>
      <c r="V28" s="200">
        <f t="shared" si="8"/>
        <v>5.0585726399698938E-2</v>
      </c>
      <c r="W28" s="62">
        <f t="shared" si="9"/>
        <v>104276</v>
      </c>
      <c r="X28" s="200">
        <f t="shared" si="10"/>
        <v>7.4188880187362027E-2</v>
      </c>
      <c r="Y28" s="62">
        <f t="shared" si="11"/>
        <v>160667</v>
      </c>
      <c r="Z28" s="200">
        <v>6.5590643171922425E-2</v>
      </c>
      <c r="AA28" s="62">
        <v>149059</v>
      </c>
    </row>
  </sheetData>
  <mergeCells count="10">
    <mergeCell ref="D5:L6"/>
    <mergeCell ref="N6:O6"/>
    <mergeCell ref="R6:S6"/>
    <mergeCell ref="T6:U6"/>
    <mergeCell ref="B3:AA3"/>
    <mergeCell ref="N5:AA5"/>
    <mergeCell ref="V6:W6"/>
    <mergeCell ref="Z6:AA6"/>
    <mergeCell ref="X6:Y6"/>
    <mergeCell ref="P6:Q6"/>
  </mergeCells>
  <printOptions horizontalCentered="1" verticalCentered="1"/>
  <pageMargins left="0.27777777777777779" right="0.27777777777777779" top="0.27777777777777779" bottom="0.27777777777777779" header="0.1388888888888889" footer="0.1388888888888889"/>
  <pageSetup paperSize="9" scale="54" orientation="landscape" r:id="rId1"/>
  <drawing r:id="rId2"/>
  <extLst>
    <ext xmlns:x14="http://schemas.microsoft.com/office/spreadsheetml/2009/9/main" uri="{05C60535-1F16-4fd2-B633-F4F36F0B64E0}">
      <x14:sparklineGroups xmlns:xm="http://schemas.microsoft.com/office/excel/2006/main">
        <x14:sparklineGroup displayEmptyCellsAs="gap" xr2:uid="{8D016D7E-7411-4DD0-B8BC-01CD63D0CAA7}">
          <x14:colorSeries rgb="FF376092"/>
          <x14:colorNegative rgb="FFD00000"/>
          <x14:colorAxis rgb="FF000000"/>
          <x14:colorMarkers rgb="FFD00000"/>
          <x14:colorFirst rgb="FFD00000"/>
          <x14:colorLast rgb="FFD00000"/>
          <x14:colorHigh rgb="FFD00000"/>
          <x14:colorLow rgb="FFD00000"/>
          <x14:sparklines>
            <x14:sparkline>
              <xm:f>EVO_sol!$D$9:$K$9</xm:f>
              <xm:sqref>L9</xm:sqref>
            </x14:sparkline>
            <x14:sparkline>
              <xm:f>EVO_sol!$D$10:$K$10</xm:f>
              <xm:sqref>L10</xm:sqref>
            </x14:sparkline>
            <x14:sparkline>
              <xm:f>EVO_sol!$D$11:$K$11</xm:f>
              <xm:sqref>L11</xm:sqref>
            </x14:sparkline>
            <x14:sparkline>
              <xm:f>EVO_sol!$D$12:$K$12</xm:f>
              <xm:sqref>L12</xm:sqref>
            </x14:sparkline>
            <x14:sparkline>
              <xm:f>EVO_sol!$D$13:$K$13</xm:f>
              <xm:sqref>L13</xm:sqref>
            </x14:sparkline>
            <x14:sparkline>
              <xm:f>EVO_sol!$D$14:$K$14</xm:f>
              <xm:sqref>L14</xm:sqref>
            </x14:sparkline>
            <x14:sparkline>
              <xm:f>EVO_sol!$D$15:$K$15</xm:f>
              <xm:sqref>L15</xm:sqref>
            </x14:sparkline>
            <x14:sparkline>
              <xm:f>EVO_sol!$D$16:$K$16</xm:f>
              <xm:sqref>L16</xm:sqref>
            </x14:sparkline>
            <x14:sparkline>
              <xm:f>EVO_sol!$D$17:$K$17</xm:f>
              <xm:sqref>L17</xm:sqref>
            </x14:sparkline>
            <x14:sparkline>
              <xm:f>EVO_sol!$D$18:$K$18</xm:f>
              <xm:sqref>L18</xm:sqref>
            </x14:sparkline>
            <x14:sparkline>
              <xm:f>EVO_sol!$D$19:$K$19</xm:f>
              <xm:sqref>L19</xm:sqref>
            </x14:sparkline>
            <x14:sparkline>
              <xm:f>EVO_sol!$D$20:$K$20</xm:f>
              <xm:sqref>L20</xm:sqref>
            </x14:sparkline>
            <x14:sparkline>
              <xm:f>EVO_sol!$D$21:$K$21</xm:f>
              <xm:sqref>L21</xm:sqref>
            </x14:sparkline>
            <x14:sparkline>
              <xm:f>EVO_sol!$D$22:$K$22</xm:f>
              <xm:sqref>L22</xm:sqref>
            </x14:sparkline>
            <x14:sparkline>
              <xm:f>EVO_sol!$D$23:$K$23</xm:f>
              <xm:sqref>L23</xm:sqref>
            </x14:sparkline>
            <x14:sparkline>
              <xm:f>EVO_sol!$D$24:$K$24</xm:f>
              <xm:sqref>L24</xm:sqref>
            </x14:sparkline>
            <x14:sparkline>
              <xm:f>EVO_sol!$D$25:$K$25</xm:f>
              <xm:sqref>L25</xm:sqref>
            </x14:sparkline>
            <x14:sparkline>
              <xm:f>EVO_sol!$D$26:$K$26</xm:f>
              <xm:sqref>L26</xm:sqref>
            </x14:sparkline>
            <x14:sparkline>
              <xm:f>EVO_sol!$D$27:$K$27</xm:f>
              <xm:sqref>L27</xm:sqref>
            </x14:sparkline>
            <x14:sparkline>
              <xm:f>EVO_sol!$D$28:$K$28</xm:f>
              <xm:sqref>L28</xm:sqref>
            </x14:sparkline>
          </x14:sparklines>
        </x14:sparklineGroup>
      </x14:sparklineGroup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AA28"/>
  <sheetViews>
    <sheetView showGridLines="0" workbookViewId="0"/>
  </sheetViews>
  <sheetFormatPr baseColWidth="10" defaultColWidth="8.7265625" defaultRowHeight="14.5"/>
  <cols>
    <col min="1" max="1" width="1.1796875" customWidth="1"/>
    <col min="2" max="2" width="25.1796875" customWidth="1"/>
    <col min="3" max="3" width="0.6328125" customWidth="1"/>
    <col min="4" max="12" width="10.1796875" customWidth="1"/>
    <col min="13" max="13" width="0.81640625" customWidth="1"/>
    <col min="14" max="27" width="10.1796875" customWidth="1"/>
  </cols>
  <sheetData>
    <row r="2" spans="2:27" ht="49" customHeight="1"/>
    <row r="3" spans="2:27" ht="24" customHeight="1">
      <c r="B3" s="201" t="s">
        <v>107</v>
      </c>
      <c r="C3" s="202"/>
      <c r="D3" s="202"/>
      <c r="E3" s="202"/>
      <c r="F3" s="202"/>
      <c r="G3" s="202"/>
      <c r="H3" s="202"/>
      <c r="I3" s="202"/>
      <c r="J3" s="202"/>
      <c r="K3" s="202"/>
      <c r="L3" s="202"/>
      <c r="M3" s="202"/>
      <c r="N3" s="202"/>
      <c r="O3" s="202"/>
      <c r="P3" s="202"/>
      <c r="Q3" s="202"/>
      <c r="R3" s="202"/>
      <c r="S3" s="202"/>
      <c r="T3" s="202"/>
      <c r="U3" s="202"/>
      <c r="V3" s="202"/>
      <c r="W3" s="202"/>
      <c r="X3" s="202"/>
      <c r="Y3" s="202"/>
      <c r="Z3" s="202"/>
      <c r="AA3" s="202"/>
    </row>
    <row r="5" spans="2:27">
      <c r="D5" s="204" t="s">
        <v>87</v>
      </c>
      <c r="E5" s="205"/>
      <c r="F5" s="205"/>
      <c r="G5" s="205"/>
      <c r="H5" s="205"/>
      <c r="I5" s="205"/>
      <c r="J5" s="205"/>
      <c r="K5" s="205"/>
      <c r="L5" s="206"/>
      <c r="M5" s="12"/>
      <c r="N5" s="204" t="s">
        <v>50</v>
      </c>
      <c r="O5" s="210"/>
      <c r="P5" s="210"/>
      <c r="Q5" s="210"/>
      <c r="R5" s="210"/>
      <c r="S5" s="210"/>
      <c r="T5" s="210"/>
      <c r="U5" s="210"/>
      <c r="V5" s="210"/>
      <c r="W5" s="210"/>
      <c r="X5" s="210"/>
      <c r="Y5" s="210"/>
      <c r="Z5" s="210"/>
      <c r="AA5" s="211"/>
    </row>
    <row r="6" spans="2:27" ht="21" customHeight="1">
      <c r="D6" s="207"/>
      <c r="E6" s="208"/>
      <c r="F6" s="208"/>
      <c r="G6" s="208"/>
      <c r="H6" s="208"/>
      <c r="I6" s="208"/>
      <c r="J6" s="208"/>
      <c r="K6" s="208"/>
      <c r="L6" s="209"/>
      <c r="M6" s="12"/>
      <c r="N6" s="204" t="s">
        <v>51</v>
      </c>
      <c r="O6" s="211"/>
      <c r="P6" s="204" t="s">
        <v>52</v>
      </c>
      <c r="Q6" s="211"/>
      <c r="R6" s="204" t="s">
        <v>53</v>
      </c>
      <c r="S6" s="211"/>
      <c r="T6" s="204" t="s">
        <v>54</v>
      </c>
      <c r="U6" s="211"/>
      <c r="V6" s="204" t="s">
        <v>55</v>
      </c>
      <c r="W6" s="211"/>
      <c r="X6" s="204" t="s">
        <v>56</v>
      </c>
      <c r="Y6" s="211"/>
      <c r="Z6" s="204" t="s">
        <v>2</v>
      </c>
      <c r="AA6" s="211"/>
    </row>
    <row r="7" spans="2:27">
      <c r="D7" s="4" t="s">
        <v>57</v>
      </c>
      <c r="E7" s="4" t="s">
        <v>51</v>
      </c>
      <c r="F7" s="4" t="s">
        <v>52</v>
      </c>
      <c r="G7" s="4" t="s">
        <v>53</v>
      </c>
      <c r="H7" s="4" t="s">
        <v>54</v>
      </c>
      <c r="I7" s="4" t="s">
        <v>55</v>
      </c>
      <c r="J7" s="4" t="s">
        <v>56</v>
      </c>
      <c r="K7" s="4" t="s">
        <v>2</v>
      </c>
      <c r="L7" s="4"/>
      <c r="M7" s="12"/>
      <c r="N7" s="4" t="s">
        <v>58</v>
      </c>
      <c r="O7" s="4" t="s">
        <v>59</v>
      </c>
      <c r="P7" s="4" t="s">
        <v>58</v>
      </c>
      <c r="Q7" s="4" t="s">
        <v>59</v>
      </c>
      <c r="R7" s="4" t="s">
        <v>58</v>
      </c>
      <c r="S7" s="4" t="s">
        <v>59</v>
      </c>
      <c r="T7" s="4" t="s">
        <v>58</v>
      </c>
      <c r="U7" s="4" t="s">
        <v>59</v>
      </c>
      <c r="V7" s="4" t="s">
        <v>58</v>
      </c>
      <c r="W7" s="4" t="s">
        <v>59</v>
      </c>
      <c r="X7" s="4" t="s">
        <v>58</v>
      </c>
      <c r="Y7" s="4" t="s">
        <v>59</v>
      </c>
      <c r="Z7" s="4" t="s">
        <v>58</v>
      </c>
      <c r="AA7" s="4" t="s">
        <v>59</v>
      </c>
    </row>
    <row r="8" spans="2:27" ht="8.5" customHeight="1"/>
    <row r="9" spans="2:27">
      <c r="B9" s="29" t="s">
        <v>88</v>
      </c>
      <c r="D9" s="40">
        <v>361314</v>
      </c>
      <c r="E9" s="108">
        <v>351802</v>
      </c>
      <c r="F9" s="108">
        <v>362202</v>
      </c>
      <c r="G9" s="108">
        <v>375118</v>
      </c>
      <c r="H9" s="108">
        <v>392545</v>
      </c>
      <c r="I9" s="108">
        <v>391278</v>
      </c>
      <c r="J9" s="108">
        <v>441462</v>
      </c>
      <c r="K9" s="108">
        <v>456641</v>
      </c>
      <c r="L9" s="194"/>
      <c r="M9" s="7"/>
      <c r="N9" s="195">
        <f t="shared" ref="N9:N28" si="0">E9/D9-1</f>
        <v>-2.632613184100252E-2</v>
      </c>
      <c r="O9" s="196">
        <f t="shared" ref="O9:O28" si="1">E9-D9</f>
        <v>-9512</v>
      </c>
      <c r="P9" s="195">
        <f t="shared" ref="P9:P28" si="2">F9/E9-1</f>
        <v>2.9562083217264279E-2</v>
      </c>
      <c r="Q9" s="196">
        <f t="shared" ref="Q9:Q28" si="3">F9-E9</f>
        <v>10400</v>
      </c>
      <c r="R9" s="195">
        <f t="shared" ref="R9:R28" si="4">G9/F9-1</f>
        <v>3.5659659527004228E-2</v>
      </c>
      <c r="S9" s="196">
        <f t="shared" ref="S9:S28" si="5">G9-F9</f>
        <v>12916</v>
      </c>
      <c r="T9" s="195">
        <f t="shared" ref="T9:T28" si="6">H9/G9-1</f>
        <v>4.6457381410649479E-2</v>
      </c>
      <c r="U9" s="196">
        <f t="shared" ref="U9:U28" si="7">H9-G9</f>
        <v>17427</v>
      </c>
      <c r="V9" s="195">
        <f t="shared" ref="V9:V28" si="8">I9/H9-1</f>
        <v>-3.2276554280400438E-3</v>
      </c>
      <c r="W9" s="196">
        <f t="shared" ref="W9:W28" si="9">I9-H9</f>
        <v>-1267</v>
      </c>
      <c r="X9" s="195">
        <f t="shared" ref="X9:X28" si="10">J9/I9-1</f>
        <v>0.12825663594682046</v>
      </c>
      <c r="Y9" s="196">
        <f t="shared" ref="Y9:Y28" si="11">J9-I9</f>
        <v>50184</v>
      </c>
      <c r="Z9" s="195">
        <v>0.1394802180938004</v>
      </c>
      <c r="AA9" s="196">
        <v>55896</v>
      </c>
    </row>
    <row r="10" spans="2:27">
      <c r="B10" s="169" t="s">
        <v>89</v>
      </c>
      <c r="D10" s="42">
        <v>47743</v>
      </c>
      <c r="E10" s="112">
        <v>44726</v>
      </c>
      <c r="F10" s="112">
        <v>45995</v>
      </c>
      <c r="G10" s="112">
        <v>46968</v>
      </c>
      <c r="H10" s="112">
        <v>48583</v>
      </c>
      <c r="I10" s="112">
        <v>53246</v>
      </c>
      <c r="J10" s="112">
        <v>57328</v>
      </c>
      <c r="K10" s="112">
        <v>60154</v>
      </c>
      <c r="L10" s="197"/>
      <c r="M10" s="8"/>
      <c r="N10" s="198">
        <f t="shared" si="0"/>
        <v>-6.3192509896738747E-2</v>
      </c>
      <c r="O10" s="199">
        <f t="shared" si="1"/>
        <v>-3017</v>
      </c>
      <c r="P10" s="198">
        <f t="shared" si="2"/>
        <v>2.837275857443089E-2</v>
      </c>
      <c r="Q10" s="199">
        <f t="shared" si="3"/>
        <v>1269</v>
      </c>
      <c r="R10" s="198">
        <f t="shared" si="4"/>
        <v>2.1154473312316568E-2</v>
      </c>
      <c r="S10" s="199">
        <f t="shared" si="5"/>
        <v>973</v>
      </c>
      <c r="T10" s="198">
        <f t="shared" si="6"/>
        <v>3.438511326860838E-2</v>
      </c>
      <c r="U10" s="199">
        <f t="shared" si="7"/>
        <v>1615</v>
      </c>
      <c r="V10" s="198">
        <f t="shared" si="8"/>
        <v>9.5980075334993753E-2</v>
      </c>
      <c r="W10" s="199">
        <f t="shared" si="9"/>
        <v>4663</v>
      </c>
      <c r="X10" s="198">
        <f t="shared" si="10"/>
        <v>7.66630357209932E-2</v>
      </c>
      <c r="Y10" s="199">
        <f t="shared" si="11"/>
        <v>4082</v>
      </c>
      <c r="Z10" s="198">
        <v>7.6138681169272582E-2</v>
      </c>
      <c r="AA10" s="199">
        <v>4256</v>
      </c>
    </row>
    <row r="11" spans="2:27">
      <c r="B11" s="169" t="s">
        <v>90</v>
      </c>
      <c r="D11" s="42">
        <v>35198</v>
      </c>
      <c r="E11" s="112">
        <v>35711</v>
      </c>
      <c r="F11" s="112">
        <v>38230</v>
      </c>
      <c r="G11" s="112">
        <v>40199</v>
      </c>
      <c r="H11" s="112">
        <v>41209</v>
      </c>
      <c r="I11" s="112">
        <v>42684</v>
      </c>
      <c r="J11" s="112">
        <v>43625</v>
      </c>
      <c r="K11" s="112">
        <v>46400</v>
      </c>
      <c r="L11" s="197"/>
      <c r="M11" s="8"/>
      <c r="N11" s="198">
        <f t="shared" si="0"/>
        <v>1.4574691743849177E-2</v>
      </c>
      <c r="O11" s="199">
        <f t="shared" si="1"/>
        <v>513</v>
      </c>
      <c r="P11" s="198">
        <f t="shared" si="2"/>
        <v>7.0538489541037697E-2</v>
      </c>
      <c r="Q11" s="199">
        <f t="shared" si="3"/>
        <v>2519</v>
      </c>
      <c r="R11" s="198">
        <f t="shared" si="4"/>
        <v>5.1504054407533362E-2</v>
      </c>
      <c r="S11" s="199">
        <f t="shared" si="5"/>
        <v>1969</v>
      </c>
      <c r="T11" s="198">
        <f t="shared" si="6"/>
        <v>2.5125003109530031E-2</v>
      </c>
      <c r="U11" s="199">
        <f t="shared" si="7"/>
        <v>1010</v>
      </c>
      <c r="V11" s="198">
        <f t="shared" si="8"/>
        <v>3.5793151981363236E-2</v>
      </c>
      <c r="W11" s="199">
        <f t="shared" si="9"/>
        <v>1475</v>
      </c>
      <c r="X11" s="198">
        <f t="shared" si="10"/>
        <v>2.2045731421610038E-2</v>
      </c>
      <c r="Y11" s="199">
        <f t="shared" si="11"/>
        <v>941</v>
      </c>
      <c r="Z11" s="198">
        <v>6.6151972610923426E-2</v>
      </c>
      <c r="AA11" s="199">
        <v>2879</v>
      </c>
    </row>
    <row r="12" spans="2:27">
      <c r="B12" s="169" t="s">
        <v>91</v>
      </c>
      <c r="D12" s="42">
        <v>30928</v>
      </c>
      <c r="E12" s="112">
        <v>31586</v>
      </c>
      <c r="F12" s="112">
        <v>33061</v>
      </c>
      <c r="G12" s="112">
        <v>36020</v>
      </c>
      <c r="H12" s="112">
        <v>40725</v>
      </c>
      <c r="I12" s="112">
        <v>44039</v>
      </c>
      <c r="J12" s="112">
        <v>47585</v>
      </c>
      <c r="K12" s="112">
        <v>50241</v>
      </c>
      <c r="L12" s="197"/>
      <c r="M12" s="8"/>
      <c r="N12" s="198">
        <f t="shared" si="0"/>
        <v>2.1275219865493966E-2</v>
      </c>
      <c r="O12" s="199">
        <f t="shared" si="1"/>
        <v>658</v>
      </c>
      <c r="P12" s="198">
        <f t="shared" si="2"/>
        <v>4.6697904134743284E-2</v>
      </c>
      <c r="Q12" s="199">
        <f t="shared" si="3"/>
        <v>1475</v>
      </c>
      <c r="R12" s="198">
        <f t="shared" si="4"/>
        <v>8.9501225008318031E-2</v>
      </c>
      <c r="S12" s="199">
        <f t="shared" si="5"/>
        <v>2959</v>
      </c>
      <c r="T12" s="198">
        <f t="shared" si="6"/>
        <v>0.13062187673514725</v>
      </c>
      <c r="U12" s="199">
        <f t="shared" si="7"/>
        <v>4705</v>
      </c>
      <c r="V12" s="198">
        <f t="shared" si="8"/>
        <v>8.1375076734192753E-2</v>
      </c>
      <c r="W12" s="199">
        <f t="shared" si="9"/>
        <v>3314</v>
      </c>
      <c r="X12" s="198">
        <f t="shared" si="10"/>
        <v>8.0519539499080306E-2</v>
      </c>
      <c r="Y12" s="199">
        <f t="shared" si="11"/>
        <v>3546</v>
      </c>
      <c r="Z12" s="198">
        <v>8.1335284748826897E-2</v>
      </c>
      <c r="AA12" s="199">
        <v>3779</v>
      </c>
    </row>
    <row r="13" spans="2:27">
      <c r="B13" s="169" t="s">
        <v>92</v>
      </c>
      <c r="D13" s="42">
        <v>37916</v>
      </c>
      <c r="E13" s="112">
        <v>38655</v>
      </c>
      <c r="F13" s="112">
        <v>42298</v>
      </c>
      <c r="G13" s="112">
        <v>47498</v>
      </c>
      <c r="H13" s="112">
        <v>52927</v>
      </c>
      <c r="I13" s="112">
        <v>59260</v>
      </c>
      <c r="J13" s="112">
        <v>76771</v>
      </c>
      <c r="K13" s="112">
        <v>89676</v>
      </c>
      <c r="L13" s="197"/>
      <c r="M13" s="8"/>
      <c r="N13" s="198">
        <f t="shared" si="0"/>
        <v>1.9490452579385975E-2</v>
      </c>
      <c r="O13" s="199">
        <f t="shared" si="1"/>
        <v>739</v>
      </c>
      <c r="P13" s="198">
        <f t="shared" si="2"/>
        <v>9.4243952916828411E-2</v>
      </c>
      <c r="Q13" s="199">
        <f t="shared" si="3"/>
        <v>3643</v>
      </c>
      <c r="R13" s="198">
        <f t="shared" si="4"/>
        <v>0.12293725471653505</v>
      </c>
      <c r="S13" s="199">
        <f t="shared" si="5"/>
        <v>5200</v>
      </c>
      <c r="T13" s="198">
        <f t="shared" si="6"/>
        <v>0.11429954945471388</v>
      </c>
      <c r="U13" s="199">
        <f t="shared" si="7"/>
        <v>5429</v>
      </c>
      <c r="V13" s="198">
        <f t="shared" si="8"/>
        <v>0.11965537438358487</v>
      </c>
      <c r="W13" s="199">
        <f t="shared" si="9"/>
        <v>6333</v>
      </c>
      <c r="X13" s="198">
        <f t="shared" si="10"/>
        <v>0.2954944313196084</v>
      </c>
      <c r="Y13" s="199">
        <f t="shared" si="11"/>
        <v>17511</v>
      </c>
      <c r="Z13" s="198">
        <v>0.23836221777256081</v>
      </c>
      <c r="AA13" s="199">
        <v>17261</v>
      </c>
    </row>
    <row r="14" spans="2:27">
      <c r="B14" s="169" t="s">
        <v>93</v>
      </c>
      <c r="D14" s="42">
        <v>24993</v>
      </c>
      <c r="E14" s="112">
        <v>24832</v>
      </c>
      <c r="F14" s="112">
        <v>22687</v>
      </c>
      <c r="G14" s="112">
        <v>22423</v>
      </c>
      <c r="H14" s="112">
        <v>23077</v>
      </c>
      <c r="I14" s="112">
        <v>23374</v>
      </c>
      <c r="J14" s="112">
        <v>23336</v>
      </c>
      <c r="K14" s="112">
        <v>25584</v>
      </c>
      <c r="L14" s="197"/>
      <c r="M14" s="8"/>
      <c r="N14" s="198">
        <f t="shared" si="0"/>
        <v>-6.441803705037441E-3</v>
      </c>
      <c r="O14" s="199">
        <f t="shared" si="1"/>
        <v>-161</v>
      </c>
      <c r="P14" s="198">
        <f t="shared" si="2"/>
        <v>-8.6380476804123751E-2</v>
      </c>
      <c r="Q14" s="199">
        <f t="shared" si="3"/>
        <v>-2145</v>
      </c>
      <c r="R14" s="198">
        <f t="shared" si="4"/>
        <v>-1.1636620090800909E-2</v>
      </c>
      <c r="S14" s="199">
        <f t="shared" si="5"/>
        <v>-264</v>
      </c>
      <c r="T14" s="198">
        <f t="shared" si="6"/>
        <v>2.9166480845560283E-2</v>
      </c>
      <c r="U14" s="199">
        <f t="shared" si="7"/>
        <v>654</v>
      </c>
      <c r="V14" s="198">
        <f t="shared" si="8"/>
        <v>1.2869957100142937E-2</v>
      </c>
      <c r="W14" s="199">
        <f t="shared" si="9"/>
        <v>297</v>
      </c>
      <c r="X14" s="198">
        <f t="shared" si="10"/>
        <v>-1.6257379994866206E-3</v>
      </c>
      <c r="Y14" s="199">
        <f t="shared" si="11"/>
        <v>-38</v>
      </c>
      <c r="Z14" s="198">
        <v>0.1020935642284828</v>
      </c>
      <c r="AA14" s="199">
        <v>2370</v>
      </c>
    </row>
    <row r="15" spans="2:27">
      <c r="B15" s="169" t="s">
        <v>94</v>
      </c>
      <c r="D15" s="42">
        <v>134693</v>
      </c>
      <c r="E15" s="112">
        <v>132386</v>
      </c>
      <c r="F15" s="112">
        <v>133847</v>
      </c>
      <c r="G15" s="112">
        <v>139217</v>
      </c>
      <c r="H15" s="112">
        <v>150140</v>
      </c>
      <c r="I15" s="112">
        <v>156506</v>
      </c>
      <c r="J15" s="112">
        <v>160029</v>
      </c>
      <c r="K15" s="112">
        <v>158450</v>
      </c>
      <c r="L15" s="197"/>
      <c r="M15" s="8"/>
      <c r="N15" s="198">
        <f t="shared" si="0"/>
        <v>-1.7127838863192579E-2</v>
      </c>
      <c r="O15" s="199">
        <f t="shared" si="1"/>
        <v>-2307</v>
      </c>
      <c r="P15" s="198">
        <f t="shared" si="2"/>
        <v>1.1035910141555805E-2</v>
      </c>
      <c r="Q15" s="199">
        <f t="shared" si="3"/>
        <v>1461</v>
      </c>
      <c r="R15" s="198">
        <f t="shared" si="4"/>
        <v>4.0120436020232075E-2</v>
      </c>
      <c r="S15" s="199">
        <f t="shared" si="5"/>
        <v>5370</v>
      </c>
      <c r="T15" s="198">
        <f t="shared" si="6"/>
        <v>7.8460245515993066E-2</v>
      </c>
      <c r="U15" s="199">
        <f t="shared" si="7"/>
        <v>10923</v>
      </c>
      <c r="V15" s="198">
        <f t="shared" si="8"/>
        <v>4.2400426268815794E-2</v>
      </c>
      <c r="W15" s="199">
        <f t="shared" si="9"/>
        <v>6366</v>
      </c>
      <c r="X15" s="198">
        <f t="shared" si="10"/>
        <v>2.2510319093197673E-2</v>
      </c>
      <c r="Y15" s="199">
        <f t="shared" si="11"/>
        <v>3523</v>
      </c>
      <c r="Z15" s="198">
        <v>-2.4176183940466389E-3</v>
      </c>
      <c r="AA15" s="199">
        <v>-384</v>
      </c>
    </row>
    <row r="16" spans="2:27">
      <c r="B16" s="169" t="s">
        <v>95</v>
      </c>
      <c r="D16" s="42">
        <v>85461</v>
      </c>
      <c r="E16" s="112">
        <v>81399</v>
      </c>
      <c r="F16" s="112">
        <v>83372</v>
      </c>
      <c r="G16" s="112">
        <v>86743</v>
      </c>
      <c r="H16" s="112">
        <v>91940</v>
      </c>
      <c r="I16" s="112">
        <v>97222</v>
      </c>
      <c r="J16" s="112">
        <v>101470</v>
      </c>
      <c r="K16" s="112">
        <v>102720</v>
      </c>
      <c r="L16" s="197"/>
      <c r="M16" s="8"/>
      <c r="N16" s="198">
        <f t="shared" si="0"/>
        <v>-4.7530452487099417E-2</v>
      </c>
      <c r="O16" s="199">
        <f t="shared" si="1"/>
        <v>-4062</v>
      </c>
      <c r="P16" s="198">
        <f t="shared" si="2"/>
        <v>2.4238627010159774E-2</v>
      </c>
      <c r="Q16" s="199">
        <f t="shared" si="3"/>
        <v>1973</v>
      </c>
      <c r="R16" s="198">
        <f t="shared" si="4"/>
        <v>4.0433238977114705E-2</v>
      </c>
      <c r="S16" s="199">
        <f t="shared" si="5"/>
        <v>3371</v>
      </c>
      <c r="T16" s="198">
        <f t="shared" si="6"/>
        <v>5.9912615427181404E-2</v>
      </c>
      <c r="U16" s="199">
        <f t="shared" si="7"/>
        <v>5197</v>
      </c>
      <c r="V16" s="198">
        <f t="shared" si="8"/>
        <v>5.745051120295841E-2</v>
      </c>
      <c r="W16" s="199">
        <f t="shared" si="9"/>
        <v>5282</v>
      </c>
      <c r="X16" s="198">
        <f t="shared" si="10"/>
        <v>4.3693814157289568E-2</v>
      </c>
      <c r="Y16" s="199">
        <f t="shared" si="11"/>
        <v>4248</v>
      </c>
      <c r="Z16" s="198">
        <v>2.2384568681510061E-2</v>
      </c>
      <c r="AA16" s="199">
        <v>2249</v>
      </c>
    </row>
    <row r="17" spans="2:27">
      <c r="B17" s="169" t="s">
        <v>96</v>
      </c>
      <c r="D17" s="42">
        <v>307817</v>
      </c>
      <c r="E17" s="112">
        <v>300021</v>
      </c>
      <c r="F17" s="112">
        <v>315907</v>
      </c>
      <c r="G17" s="112">
        <v>330438</v>
      </c>
      <c r="H17" s="112">
        <v>327571</v>
      </c>
      <c r="I17" s="112">
        <v>352224</v>
      </c>
      <c r="J17" s="112">
        <v>376007</v>
      </c>
      <c r="K17" s="112">
        <v>414073</v>
      </c>
      <c r="L17" s="197"/>
      <c r="M17" s="8"/>
      <c r="N17" s="198">
        <f t="shared" si="0"/>
        <v>-2.5326736340098188E-2</v>
      </c>
      <c r="O17" s="199">
        <f t="shared" si="1"/>
        <v>-7796</v>
      </c>
      <c r="P17" s="198">
        <f t="shared" si="2"/>
        <v>5.2949626859453147E-2</v>
      </c>
      <c r="Q17" s="199">
        <f t="shared" si="3"/>
        <v>15886</v>
      </c>
      <c r="R17" s="198">
        <f t="shared" si="4"/>
        <v>4.5997714517247212E-2</v>
      </c>
      <c r="S17" s="199">
        <f t="shared" si="5"/>
        <v>14531</v>
      </c>
      <c r="T17" s="198">
        <f t="shared" si="6"/>
        <v>-8.676362888045519E-3</v>
      </c>
      <c r="U17" s="199">
        <f t="shared" si="7"/>
        <v>-2867</v>
      </c>
      <c r="V17" s="198">
        <f t="shared" si="8"/>
        <v>7.5260019965137426E-2</v>
      </c>
      <c r="W17" s="199">
        <f t="shared" si="9"/>
        <v>24653</v>
      </c>
      <c r="X17" s="198">
        <f t="shared" si="10"/>
        <v>6.7522372126828323E-2</v>
      </c>
      <c r="Y17" s="199">
        <f t="shared" si="11"/>
        <v>23783</v>
      </c>
      <c r="Z17" s="198">
        <v>0.12642274211099019</v>
      </c>
      <c r="AA17" s="199">
        <v>46473</v>
      </c>
    </row>
    <row r="18" spans="2:27">
      <c r="B18" s="169" t="s">
        <v>97</v>
      </c>
      <c r="D18" s="42">
        <v>121696</v>
      </c>
      <c r="E18" s="112">
        <v>136159</v>
      </c>
      <c r="F18" s="112">
        <v>151649</v>
      </c>
      <c r="G18" s="112">
        <v>169110</v>
      </c>
      <c r="H18" s="112">
        <v>189030</v>
      </c>
      <c r="I18" s="112">
        <v>201299</v>
      </c>
      <c r="J18" s="112">
        <v>219095</v>
      </c>
      <c r="K18" s="112">
        <v>230589</v>
      </c>
      <c r="L18" s="197"/>
      <c r="M18" s="8"/>
      <c r="N18" s="198">
        <f t="shared" si="0"/>
        <v>0.11884531948461752</v>
      </c>
      <c r="O18" s="199">
        <f t="shared" si="1"/>
        <v>14463</v>
      </c>
      <c r="P18" s="198">
        <f t="shared" si="2"/>
        <v>0.11376405525892519</v>
      </c>
      <c r="Q18" s="199">
        <f t="shared" si="3"/>
        <v>15490</v>
      </c>
      <c r="R18" s="198">
        <f t="shared" si="4"/>
        <v>0.11514088454259497</v>
      </c>
      <c r="S18" s="199">
        <f t="shared" si="5"/>
        <v>17461</v>
      </c>
      <c r="T18" s="198">
        <f t="shared" si="6"/>
        <v>0.11779315238602095</v>
      </c>
      <c r="U18" s="199">
        <f t="shared" si="7"/>
        <v>19920</v>
      </c>
      <c r="V18" s="198">
        <f t="shared" si="8"/>
        <v>6.4905041527799856E-2</v>
      </c>
      <c r="W18" s="199">
        <f t="shared" si="9"/>
        <v>12269</v>
      </c>
      <c r="X18" s="198">
        <f t="shared" si="10"/>
        <v>8.8405804301064483E-2</v>
      </c>
      <c r="Y18" s="199">
        <f t="shared" si="11"/>
        <v>17796</v>
      </c>
      <c r="Z18" s="198">
        <v>7.6402050209595673E-2</v>
      </c>
      <c r="AA18" s="199">
        <v>16367</v>
      </c>
    </row>
    <row r="19" spans="2:27">
      <c r="B19" s="169" t="s">
        <v>98</v>
      </c>
      <c r="D19" s="42">
        <v>49654</v>
      </c>
      <c r="E19" s="112">
        <v>49281</v>
      </c>
      <c r="F19" s="112">
        <v>50941</v>
      </c>
      <c r="G19" s="112">
        <v>53876</v>
      </c>
      <c r="H19" s="112">
        <v>56464</v>
      </c>
      <c r="I19" s="112">
        <v>56727</v>
      </c>
      <c r="J19" s="112">
        <v>58757</v>
      </c>
      <c r="K19" s="112">
        <v>58897</v>
      </c>
      <c r="L19" s="197"/>
      <c r="M19" s="8"/>
      <c r="N19" s="198">
        <f t="shared" si="0"/>
        <v>-7.5119829218189826E-3</v>
      </c>
      <c r="O19" s="199">
        <f t="shared" si="1"/>
        <v>-373</v>
      </c>
      <c r="P19" s="198">
        <f t="shared" si="2"/>
        <v>3.3684381404598174E-2</v>
      </c>
      <c r="Q19" s="199">
        <f t="shared" si="3"/>
        <v>1660</v>
      </c>
      <c r="R19" s="198">
        <f t="shared" si="4"/>
        <v>5.761567303350934E-2</v>
      </c>
      <c r="S19" s="199">
        <f t="shared" si="5"/>
        <v>2935</v>
      </c>
      <c r="T19" s="198">
        <f t="shared" si="6"/>
        <v>4.8036231346053837E-2</v>
      </c>
      <c r="U19" s="199">
        <f t="shared" si="7"/>
        <v>2588</v>
      </c>
      <c r="V19" s="198">
        <f t="shared" si="8"/>
        <v>4.6578350807593427E-3</v>
      </c>
      <c r="W19" s="199">
        <f t="shared" si="9"/>
        <v>263</v>
      </c>
      <c r="X19" s="198">
        <f t="shared" si="10"/>
        <v>3.5785428455585633E-2</v>
      </c>
      <c r="Y19" s="199">
        <f t="shared" si="11"/>
        <v>2030</v>
      </c>
      <c r="Z19" s="198">
        <v>3.3099456235748059E-2</v>
      </c>
      <c r="AA19" s="199">
        <v>1887</v>
      </c>
    </row>
    <row r="20" spans="2:27">
      <c r="B20" s="169" t="s">
        <v>99</v>
      </c>
      <c r="D20" s="42">
        <v>80292</v>
      </c>
      <c r="E20" s="112">
        <v>77049</v>
      </c>
      <c r="F20" s="112">
        <v>77553</v>
      </c>
      <c r="G20" s="112">
        <v>79015</v>
      </c>
      <c r="H20" s="112">
        <v>83386</v>
      </c>
      <c r="I20" s="112">
        <v>85199</v>
      </c>
      <c r="J20" s="112">
        <v>100376</v>
      </c>
      <c r="K20" s="112">
        <v>105613</v>
      </c>
      <c r="L20" s="197"/>
      <c r="M20" s="8"/>
      <c r="N20" s="198">
        <f t="shared" si="0"/>
        <v>-4.0390076221790472E-2</v>
      </c>
      <c r="O20" s="199">
        <f t="shared" si="1"/>
        <v>-3243</v>
      </c>
      <c r="P20" s="198">
        <f t="shared" si="2"/>
        <v>6.5412919051512919E-3</v>
      </c>
      <c r="Q20" s="199">
        <f t="shared" si="3"/>
        <v>504</v>
      </c>
      <c r="R20" s="198">
        <f t="shared" si="4"/>
        <v>1.8851624050649329E-2</v>
      </c>
      <c r="S20" s="199">
        <f t="shared" si="5"/>
        <v>1462</v>
      </c>
      <c r="T20" s="198">
        <f t="shared" si="6"/>
        <v>5.5318610390432177E-2</v>
      </c>
      <c r="U20" s="199">
        <f t="shared" si="7"/>
        <v>4371</v>
      </c>
      <c r="V20" s="198">
        <f t="shared" si="8"/>
        <v>2.1742258892379906E-2</v>
      </c>
      <c r="W20" s="199">
        <f t="shared" si="9"/>
        <v>1813</v>
      </c>
      <c r="X20" s="198">
        <f t="shared" si="10"/>
        <v>0.17813589361377491</v>
      </c>
      <c r="Y20" s="199">
        <f t="shared" si="11"/>
        <v>15177</v>
      </c>
      <c r="Z20" s="198">
        <v>0.1034226967841696</v>
      </c>
      <c r="AA20" s="199">
        <v>9899</v>
      </c>
    </row>
    <row r="21" spans="2:27">
      <c r="B21" s="169" t="s">
        <v>100</v>
      </c>
      <c r="D21" s="42">
        <v>227239</v>
      </c>
      <c r="E21" s="112">
        <v>216497</v>
      </c>
      <c r="F21" s="112">
        <v>215854</v>
      </c>
      <c r="G21" s="112">
        <v>224758</v>
      </c>
      <c r="H21" s="112">
        <v>237020</v>
      </c>
      <c r="I21" s="112">
        <v>256322</v>
      </c>
      <c r="J21" s="112">
        <v>277650</v>
      </c>
      <c r="K21" s="112">
        <v>297392</v>
      </c>
      <c r="L21" s="197"/>
      <c r="M21" s="8"/>
      <c r="N21" s="198">
        <f t="shared" si="0"/>
        <v>-4.7271815137366335E-2</v>
      </c>
      <c r="O21" s="199">
        <f t="shared" si="1"/>
        <v>-10742</v>
      </c>
      <c r="P21" s="198">
        <f t="shared" si="2"/>
        <v>-2.9700180602963977E-3</v>
      </c>
      <c r="Q21" s="199">
        <f t="shared" si="3"/>
        <v>-643</v>
      </c>
      <c r="R21" s="198">
        <f t="shared" si="4"/>
        <v>4.1250104237123164E-2</v>
      </c>
      <c r="S21" s="199">
        <f t="shared" si="5"/>
        <v>8904</v>
      </c>
      <c r="T21" s="198">
        <f t="shared" si="6"/>
        <v>5.4556456277418341E-2</v>
      </c>
      <c r="U21" s="199">
        <f t="shared" si="7"/>
        <v>12262</v>
      </c>
      <c r="V21" s="198">
        <f t="shared" si="8"/>
        <v>8.1436165724411369E-2</v>
      </c>
      <c r="W21" s="199">
        <f t="shared" si="9"/>
        <v>19302</v>
      </c>
      <c r="X21" s="198">
        <f t="shared" si="10"/>
        <v>8.3207840138575628E-2</v>
      </c>
      <c r="Y21" s="199">
        <f t="shared" si="11"/>
        <v>21328</v>
      </c>
      <c r="Z21" s="198">
        <v>8.5178198059471022E-2</v>
      </c>
      <c r="AA21" s="199">
        <v>23343</v>
      </c>
    </row>
    <row r="22" spans="2:27">
      <c r="B22" s="169" t="s">
        <v>101</v>
      </c>
      <c r="D22" s="42">
        <v>46430</v>
      </c>
      <c r="E22" s="112">
        <v>45294</v>
      </c>
      <c r="F22" s="112">
        <v>47556</v>
      </c>
      <c r="G22" s="112">
        <v>50117</v>
      </c>
      <c r="H22" s="112">
        <v>54056</v>
      </c>
      <c r="I22" s="112">
        <v>59427</v>
      </c>
      <c r="J22" s="112">
        <v>67138</v>
      </c>
      <c r="K22" s="112">
        <v>71492</v>
      </c>
      <c r="L22" s="197"/>
      <c r="M22" s="8"/>
      <c r="N22" s="198">
        <f t="shared" si="0"/>
        <v>-2.446693947878531E-2</v>
      </c>
      <c r="O22" s="199">
        <f t="shared" si="1"/>
        <v>-1136</v>
      </c>
      <c r="P22" s="198">
        <f t="shared" si="2"/>
        <v>4.994038945555701E-2</v>
      </c>
      <c r="Q22" s="199">
        <f t="shared" si="3"/>
        <v>2262</v>
      </c>
      <c r="R22" s="198">
        <f t="shared" si="4"/>
        <v>5.3852300445790258E-2</v>
      </c>
      <c r="S22" s="199">
        <f t="shared" si="5"/>
        <v>2561</v>
      </c>
      <c r="T22" s="198">
        <f t="shared" si="6"/>
        <v>7.8596085160723916E-2</v>
      </c>
      <c r="U22" s="199">
        <f t="shared" si="7"/>
        <v>3939</v>
      </c>
      <c r="V22" s="198">
        <f t="shared" si="8"/>
        <v>9.9359923042770415E-2</v>
      </c>
      <c r="W22" s="199">
        <f t="shared" si="9"/>
        <v>5371</v>
      </c>
      <c r="X22" s="198">
        <f t="shared" si="10"/>
        <v>0.12975583488986486</v>
      </c>
      <c r="Y22" s="199">
        <f t="shared" si="11"/>
        <v>7711</v>
      </c>
      <c r="Z22" s="198">
        <v>0.1099001754304256</v>
      </c>
      <c r="AA22" s="199">
        <v>7079</v>
      </c>
    </row>
    <row r="23" spans="2:27">
      <c r="B23" s="169" t="s">
        <v>102</v>
      </c>
      <c r="D23" s="42">
        <v>18635</v>
      </c>
      <c r="E23" s="112">
        <v>19594</v>
      </c>
      <c r="F23" s="112">
        <v>20339</v>
      </c>
      <c r="G23" s="112">
        <v>21233</v>
      </c>
      <c r="H23" s="112">
        <v>22030</v>
      </c>
      <c r="I23" s="112">
        <v>21443</v>
      </c>
      <c r="J23" s="112">
        <v>24116</v>
      </c>
      <c r="K23" s="112">
        <v>24278</v>
      </c>
      <c r="L23" s="197"/>
      <c r="M23" s="8"/>
      <c r="N23" s="198">
        <f t="shared" si="0"/>
        <v>5.1462302119667402E-2</v>
      </c>
      <c r="O23" s="199">
        <f t="shared" si="1"/>
        <v>959</v>
      </c>
      <c r="P23" s="198">
        <f t="shared" si="2"/>
        <v>3.8021843421455648E-2</v>
      </c>
      <c r="Q23" s="199">
        <f t="shared" si="3"/>
        <v>745</v>
      </c>
      <c r="R23" s="198">
        <f t="shared" si="4"/>
        <v>4.3954963370863798E-2</v>
      </c>
      <c r="S23" s="199">
        <f t="shared" si="5"/>
        <v>894</v>
      </c>
      <c r="T23" s="198">
        <f t="shared" si="6"/>
        <v>3.7535911081806539E-2</v>
      </c>
      <c r="U23" s="199">
        <f t="shared" si="7"/>
        <v>797</v>
      </c>
      <c r="V23" s="198">
        <f t="shared" si="8"/>
        <v>-2.6645483431684047E-2</v>
      </c>
      <c r="W23" s="199">
        <f t="shared" si="9"/>
        <v>-587</v>
      </c>
      <c r="X23" s="198">
        <f t="shared" si="10"/>
        <v>0.12465606491628978</v>
      </c>
      <c r="Y23" s="199">
        <f t="shared" si="11"/>
        <v>2673</v>
      </c>
      <c r="Z23" s="198">
        <v>2.977604343400064E-2</v>
      </c>
      <c r="AA23" s="199">
        <v>702</v>
      </c>
    </row>
    <row r="24" spans="2:27">
      <c r="B24" s="169" t="s">
        <v>103</v>
      </c>
      <c r="D24" s="42">
        <v>105837</v>
      </c>
      <c r="E24" s="112">
        <v>105419</v>
      </c>
      <c r="F24" s="112">
        <v>106624</v>
      </c>
      <c r="G24" s="112">
        <v>108415</v>
      </c>
      <c r="H24" s="112">
        <v>113823</v>
      </c>
      <c r="I24" s="112">
        <v>117423</v>
      </c>
      <c r="J24" s="112">
        <v>121567</v>
      </c>
      <c r="K24" s="112">
        <v>122216</v>
      </c>
      <c r="L24" s="197"/>
      <c r="M24" s="8"/>
      <c r="N24" s="198">
        <f t="shared" si="0"/>
        <v>-3.9494694671995401E-3</v>
      </c>
      <c r="O24" s="199">
        <f t="shared" si="1"/>
        <v>-418</v>
      </c>
      <c r="P24" s="198">
        <f t="shared" si="2"/>
        <v>1.1430577030705935E-2</v>
      </c>
      <c r="Q24" s="199">
        <f t="shared" si="3"/>
        <v>1205</v>
      </c>
      <c r="R24" s="198">
        <f t="shared" si="4"/>
        <v>1.6797343937575038E-2</v>
      </c>
      <c r="S24" s="199">
        <f t="shared" si="5"/>
        <v>1791</v>
      </c>
      <c r="T24" s="198">
        <f t="shared" si="6"/>
        <v>4.9882396347368907E-2</v>
      </c>
      <c r="U24" s="199">
        <f t="shared" si="7"/>
        <v>5408</v>
      </c>
      <c r="V24" s="198">
        <f t="shared" si="8"/>
        <v>3.1628054083972401E-2</v>
      </c>
      <c r="W24" s="199">
        <f t="shared" si="9"/>
        <v>3600</v>
      </c>
      <c r="X24" s="198">
        <f t="shared" si="10"/>
        <v>3.5291212113470083E-2</v>
      </c>
      <c r="Y24" s="199">
        <f t="shared" si="11"/>
        <v>4144</v>
      </c>
      <c r="Z24" s="198">
        <v>1.2895740096137811E-2</v>
      </c>
      <c r="AA24" s="199">
        <v>1556</v>
      </c>
    </row>
    <row r="25" spans="2:27">
      <c r="B25" s="169" t="s">
        <v>104</v>
      </c>
      <c r="D25" s="42">
        <v>15370</v>
      </c>
      <c r="E25" s="112">
        <v>14678</v>
      </c>
      <c r="F25" s="112">
        <v>15446</v>
      </c>
      <c r="G25" s="112">
        <v>14352</v>
      </c>
      <c r="H25" s="112">
        <v>14615</v>
      </c>
      <c r="I25" s="112">
        <v>14692</v>
      </c>
      <c r="J25" s="112">
        <v>14968</v>
      </c>
      <c r="K25" s="112">
        <v>15363</v>
      </c>
      <c r="L25" s="197"/>
      <c r="M25" s="8"/>
      <c r="N25" s="198">
        <f t="shared" si="0"/>
        <v>-4.5022771633051351E-2</v>
      </c>
      <c r="O25" s="199">
        <f t="shared" si="1"/>
        <v>-692</v>
      </c>
      <c r="P25" s="198">
        <f t="shared" si="2"/>
        <v>5.2323204796293821E-2</v>
      </c>
      <c r="Q25" s="199">
        <f t="shared" si="3"/>
        <v>768</v>
      </c>
      <c r="R25" s="198">
        <f t="shared" si="4"/>
        <v>-7.0827398679269682E-2</v>
      </c>
      <c r="S25" s="199">
        <f t="shared" si="5"/>
        <v>-1094</v>
      </c>
      <c r="T25" s="198">
        <f t="shared" si="6"/>
        <v>1.8324972129319939E-2</v>
      </c>
      <c r="U25" s="199">
        <f t="shared" si="7"/>
        <v>263</v>
      </c>
      <c r="V25" s="198">
        <f t="shared" si="8"/>
        <v>5.2685596989394679E-3</v>
      </c>
      <c r="W25" s="199">
        <f t="shared" si="9"/>
        <v>77</v>
      </c>
      <c r="X25" s="198">
        <f t="shared" si="10"/>
        <v>1.8785733732643584E-2</v>
      </c>
      <c r="Y25" s="199">
        <f t="shared" si="11"/>
        <v>276</v>
      </c>
      <c r="Z25" s="198">
        <v>4.5671113531173368E-2</v>
      </c>
      <c r="AA25" s="199">
        <v>671</v>
      </c>
    </row>
    <row r="26" spans="2:27">
      <c r="B26" s="169" t="s">
        <v>105</v>
      </c>
      <c r="D26" s="42">
        <v>1864</v>
      </c>
      <c r="E26" s="112">
        <v>1873</v>
      </c>
      <c r="F26" s="112">
        <v>1963</v>
      </c>
      <c r="G26" s="112">
        <v>2135</v>
      </c>
      <c r="H26" s="112">
        <v>2223</v>
      </c>
      <c r="I26" s="112">
        <v>2396</v>
      </c>
      <c r="J26" s="112">
        <v>2534</v>
      </c>
      <c r="K26" s="112">
        <v>2514</v>
      </c>
      <c r="L26" s="197"/>
      <c r="M26" s="8"/>
      <c r="N26" s="198">
        <f t="shared" si="0"/>
        <v>4.828326180257525E-3</v>
      </c>
      <c r="O26" s="199">
        <f t="shared" si="1"/>
        <v>9</v>
      </c>
      <c r="P26" s="198">
        <f t="shared" si="2"/>
        <v>4.8051254671649835E-2</v>
      </c>
      <c r="Q26" s="199">
        <f t="shared" si="3"/>
        <v>90</v>
      </c>
      <c r="R26" s="198">
        <f t="shared" si="4"/>
        <v>8.7620988283239942E-2</v>
      </c>
      <c r="S26" s="199">
        <f t="shared" si="5"/>
        <v>172</v>
      </c>
      <c r="T26" s="198">
        <f t="shared" si="6"/>
        <v>4.1217798594847865E-2</v>
      </c>
      <c r="U26" s="199">
        <f t="shared" si="7"/>
        <v>88</v>
      </c>
      <c r="V26" s="198">
        <f t="shared" si="8"/>
        <v>7.7822762033288306E-2</v>
      </c>
      <c r="W26" s="199">
        <f t="shared" si="9"/>
        <v>173</v>
      </c>
      <c r="X26" s="198">
        <f t="shared" si="10"/>
        <v>5.7595993322203665E-2</v>
      </c>
      <c r="Y26" s="199">
        <f t="shared" si="11"/>
        <v>138</v>
      </c>
      <c r="Z26" s="198">
        <v>7.2115384615385469E-3</v>
      </c>
      <c r="AA26" s="199">
        <v>18</v>
      </c>
    </row>
    <row r="27" spans="2:27">
      <c r="B27" s="169" t="s">
        <v>106</v>
      </c>
      <c r="D27" s="42">
        <v>2471</v>
      </c>
      <c r="E27" s="112">
        <v>2432</v>
      </c>
      <c r="F27" s="112">
        <v>2484</v>
      </c>
      <c r="G27" s="112">
        <v>2573</v>
      </c>
      <c r="H27" s="112">
        <v>2821</v>
      </c>
      <c r="I27" s="112">
        <v>3008</v>
      </c>
      <c r="J27" s="112">
        <v>3241</v>
      </c>
      <c r="K27" s="112">
        <v>3355</v>
      </c>
      <c r="L27" s="197"/>
      <c r="M27" s="8"/>
      <c r="N27" s="198">
        <f t="shared" si="0"/>
        <v>-1.5783083771752304E-2</v>
      </c>
      <c r="O27" s="199">
        <f t="shared" si="1"/>
        <v>-39</v>
      </c>
      <c r="P27" s="198">
        <f t="shared" si="2"/>
        <v>2.1381578947368363E-2</v>
      </c>
      <c r="Q27" s="199">
        <f t="shared" si="3"/>
        <v>52</v>
      </c>
      <c r="R27" s="198">
        <f t="shared" si="4"/>
        <v>3.582930756843794E-2</v>
      </c>
      <c r="S27" s="199">
        <f t="shared" si="5"/>
        <v>89</v>
      </c>
      <c r="T27" s="198">
        <f t="shared" si="6"/>
        <v>9.6385542168674787E-2</v>
      </c>
      <c r="U27" s="199">
        <f t="shared" si="7"/>
        <v>248</v>
      </c>
      <c r="V27" s="198">
        <f t="shared" si="8"/>
        <v>6.6288550159517845E-2</v>
      </c>
      <c r="W27" s="199">
        <f t="shared" si="9"/>
        <v>187</v>
      </c>
      <c r="X27" s="198">
        <f t="shared" si="10"/>
        <v>7.7460106382978733E-2</v>
      </c>
      <c r="Y27" s="199">
        <f t="shared" si="11"/>
        <v>233</v>
      </c>
      <c r="Z27" s="198">
        <v>6.2044950933839882E-2</v>
      </c>
      <c r="AA27" s="199">
        <v>196</v>
      </c>
    </row>
    <row r="28" spans="2:27">
      <c r="B28" s="31" t="s">
        <v>49</v>
      </c>
      <c r="D28" s="63">
        <v>1735551</v>
      </c>
      <c r="E28" s="63">
        <v>1709394</v>
      </c>
      <c r="F28" s="63">
        <v>1768008</v>
      </c>
      <c r="G28" s="63">
        <v>1850208</v>
      </c>
      <c r="H28" s="63">
        <v>1944185</v>
      </c>
      <c r="I28" s="63">
        <v>2037769</v>
      </c>
      <c r="J28" s="63">
        <v>2217055</v>
      </c>
      <c r="K28" s="63">
        <v>2335648</v>
      </c>
      <c r="L28" s="64"/>
      <c r="M28" s="11"/>
      <c r="N28" s="200">
        <f t="shared" si="0"/>
        <v>-1.507129436127197E-2</v>
      </c>
      <c r="O28" s="62">
        <f t="shared" si="1"/>
        <v>-26157</v>
      </c>
      <c r="P28" s="200">
        <f t="shared" si="2"/>
        <v>3.4289344644944375E-2</v>
      </c>
      <c r="Q28" s="62">
        <f t="shared" si="3"/>
        <v>58614</v>
      </c>
      <c r="R28" s="200">
        <f t="shared" si="4"/>
        <v>4.6493002294107244E-2</v>
      </c>
      <c r="S28" s="62">
        <f t="shared" si="5"/>
        <v>82200</v>
      </c>
      <c r="T28" s="200">
        <f t="shared" si="6"/>
        <v>5.0792667635206401E-2</v>
      </c>
      <c r="U28" s="62">
        <f t="shared" si="7"/>
        <v>93977</v>
      </c>
      <c r="V28" s="200">
        <f t="shared" si="8"/>
        <v>4.8135336914953974E-2</v>
      </c>
      <c r="W28" s="62">
        <f t="shared" si="9"/>
        <v>93584</v>
      </c>
      <c r="X28" s="200">
        <f t="shared" si="10"/>
        <v>8.798151311556901E-2</v>
      </c>
      <c r="Y28" s="62">
        <f t="shared" si="11"/>
        <v>179286</v>
      </c>
      <c r="Z28" s="200">
        <v>9.1857470557244358E-2</v>
      </c>
      <c r="AA28" s="62">
        <v>196497</v>
      </c>
    </row>
  </sheetData>
  <mergeCells count="10">
    <mergeCell ref="D5:L6"/>
    <mergeCell ref="N6:O6"/>
    <mergeCell ref="R6:S6"/>
    <mergeCell ref="T6:U6"/>
    <mergeCell ref="B3:AA3"/>
    <mergeCell ref="N5:AA5"/>
    <mergeCell ref="V6:W6"/>
    <mergeCell ref="Z6:AA6"/>
    <mergeCell ref="X6:Y6"/>
    <mergeCell ref="P6:Q6"/>
  </mergeCells>
  <printOptions horizontalCentered="1" verticalCentered="1"/>
  <pageMargins left="0.27777777777777779" right="0.27777777777777779" top="0.27777777777777779" bottom="0.27777777777777779" header="0.1388888888888889" footer="0.1388888888888889"/>
  <pageSetup paperSize="9" scale="54" orientation="landscape" r:id="rId1"/>
  <drawing r:id="rId2"/>
  <extLst>
    <ext xmlns:x14="http://schemas.microsoft.com/office/spreadsheetml/2009/9/main" uri="{05C60535-1F16-4fd2-B633-F4F36F0B64E0}">
      <x14:sparklineGroups xmlns:xm="http://schemas.microsoft.com/office/excel/2006/main">
        <x14:sparklineGroup displayEmptyCellsAs="gap" xr2:uid="{13E6D550-F768-4EC5-B718-564748045A7C}">
          <x14:colorSeries rgb="FF376092"/>
          <x14:colorNegative rgb="FFD00000"/>
          <x14:colorAxis rgb="FF000000"/>
          <x14:colorMarkers rgb="FFD00000"/>
          <x14:colorFirst rgb="FFD00000"/>
          <x14:colorLast rgb="FFD00000"/>
          <x14:colorHigh rgb="FFD00000"/>
          <x14:colorLow rgb="FFD00000"/>
          <x14:sparklines>
            <x14:sparkline>
              <xm:f>EVO_resol!$D$9:$K$9</xm:f>
              <xm:sqref>L9</xm:sqref>
            </x14:sparkline>
            <x14:sparkline>
              <xm:f>EVO_resol!$D$10:$K$10</xm:f>
              <xm:sqref>L10</xm:sqref>
            </x14:sparkline>
            <x14:sparkline>
              <xm:f>EVO_resol!$D$11:$K$11</xm:f>
              <xm:sqref>L11</xm:sqref>
            </x14:sparkline>
            <x14:sparkline>
              <xm:f>EVO_resol!$D$12:$K$12</xm:f>
              <xm:sqref>L12</xm:sqref>
            </x14:sparkline>
            <x14:sparkline>
              <xm:f>EVO_resol!$D$13:$K$13</xm:f>
              <xm:sqref>L13</xm:sqref>
            </x14:sparkline>
            <x14:sparkline>
              <xm:f>EVO_resol!$D$14:$K$14</xm:f>
              <xm:sqref>L14</xm:sqref>
            </x14:sparkline>
            <x14:sparkline>
              <xm:f>EVO_resol!$D$15:$K$15</xm:f>
              <xm:sqref>L15</xm:sqref>
            </x14:sparkline>
            <x14:sparkline>
              <xm:f>EVO_resol!$D$16:$K$16</xm:f>
              <xm:sqref>L16</xm:sqref>
            </x14:sparkline>
            <x14:sparkline>
              <xm:f>EVO_resol!$D$17:$K$17</xm:f>
              <xm:sqref>L17</xm:sqref>
            </x14:sparkline>
            <x14:sparkline>
              <xm:f>EVO_resol!$D$18:$K$18</xm:f>
              <xm:sqref>L18</xm:sqref>
            </x14:sparkline>
            <x14:sparkline>
              <xm:f>EVO_resol!$D$19:$K$19</xm:f>
              <xm:sqref>L19</xm:sqref>
            </x14:sparkline>
            <x14:sparkline>
              <xm:f>EVO_resol!$D$20:$K$20</xm:f>
              <xm:sqref>L20</xm:sqref>
            </x14:sparkline>
            <x14:sparkline>
              <xm:f>EVO_resol!$D$21:$K$21</xm:f>
              <xm:sqref>L21</xm:sqref>
            </x14:sparkline>
            <x14:sparkline>
              <xm:f>EVO_resol!$D$22:$K$22</xm:f>
              <xm:sqref>L22</xm:sqref>
            </x14:sparkline>
            <x14:sparkline>
              <xm:f>EVO_resol!$D$23:$K$23</xm:f>
              <xm:sqref>L23</xm:sqref>
            </x14:sparkline>
            <x14:sparkline>
              <xm:f>EVO_resol!$D$24:$K$24</xm:f>
              <xm:sqref>L24</xm:sqref>
            </x14:sparkline>
            <x14:sparkline>
              <xm:f>EVO_resol!$D$25:$K$25</xm:f>
              <xm:sqref>L25</xm:sqref>
            </x14:sparkline>
            <x14:sparkline>
              <xm:f>EVO_resol!$D$26:$K$26</xm:f>
              <xm:sqref>L26</xm:sqref>
            </x14:sparkline>
            <x14:sparkline>
              <xm:f>EVO_resol!$D$27:$K$27</xm:f>
              <xm:sqref>L27</xm:sqref>
            </x14:sparkline>
            <x14:sparkline>
              <xm:f>EVO_resol!$D$28:$K$28</xm:f>
              <xm:sqref>L28</xm:sqref>
            </x14:sparkline>
          </x14:sparklines>
        </x14:sparklineGroup>
      </x14:sparklineGroup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AA28"/>
  <sheetViews>
    <sheetView showGridLines="0" workbookViewId="0"/>
  </sheetViews>
  <sheetFormatPr baseColWidth="10" defaultColWidth="8.7265625" defaultRowHeight="14.5"/>
  <cols>
    <col min="1" max="1" width="1.1796875" customWidth="1"/>
    <col min="2" max="2" width="25.1796875" customWidth="1"/>
    <col min="3" max="3" width="0.6328125" customWidth="1"/>
    <col min="4" max="12" width="10.1796875" customWidth="1"/>
    <col min="13" max="13" width="0.81640625" customWidth="1"/>
    <col min="14" max="27" width="10.1796875" customWidth="1"/>
  </cols>
  <sheetData>
    <row r="2" spans="2:27" ht="49" customHeight="1"/>
    <row r="3" spans="2:27" ht="24" customHeight="1">
      <c r="B3" s="201" t="s">
        <v>108</v>
      </c>
      <c r="C3" s="202"/>
      <c r="D3" s="202"/>
      <c r="E3" s="202"/>
      <c r="F3" s="202"/>
      <c r="G3" s="202"/>
      <c r="H3" s="202"/>
      <c r="I3" s="202"/>
      <c r="J3" s="202"/>
      <c r="K3" s="202"/>
      <c r="L3" s="202"/>
      <c r="M3" s="202"/>
      <c r="N3" s="202"/>
      <c r="O3" s="202"/>
      <c r="P3" s="202"/>
      <c r="Q3" s="202"/>
      <c r="R3" s="202"/>
      <c r="S3" s="202"/>
      <c r="T3" s="202"/>
      <c r="U3" s="202"/>
      <c r="V3" s="202"/>
      <c r="W3" s="202"/>
      <c r="X3" s="202"/>
      <c r="Y3" s="202"/>
      <c r="Z3" s="202"/>
      <c r="AA3" s="202"/>
    </row>
    <row r="5" spans="2:27">
      <c r="D5" s="204" t="s">
        <v>87</v>
      </c>
      <c r="E5" s="205"/>
      <c r="F5" s="205"/>
      <c r="G5" s="205"/>
      <c r="H5" s="205"/>
      <c r="I5" s="205"/>
      <c r="J5" s="205"/>
      <c r="K5" s="205"/>
      <c r="L5" s="206"/>
      <c r="M5" s="12"/>
      <c r="N5" s="204" t="s">
        <v>50</v>
      </c>
      <c r="O5" s="210"/>
      <c r="P5" s="210"/>
      <c r="Q5" s="210"/>
      <c r="R5" s="210"/>
      <c r="S5" s="210"/>
      <c r="T5" s="210"/>
      <c r="U5" s="210"/>
      <c r="V5" s="210"/>
      <c r="W5" s="210"/>
      <c r="X5" s="210"/>
      <c r="Y5" s="210"/>
      <c r="Z5" s="210"/>
      <c r="AA5" s="211"/>
    </row>
    <row r="6" spans="2:27" ht="21" customHeight="1">
      <c r="D6" s="207"/>
      <c r="E6" s="208"/>
      <c r="F6" s="208"/>
      <c r="G6" s="208"/>
      <c r="H6" s="208"/>
      <c r="I6" s="208"/>
      <c r="J6" s="208"/>
      <c r="K6" s="208"/>
      <c r="L6" s="209"/>
      <c r="M6" s="12"/>
      <c r="N6" s="204" t="s">
        <v>51</v>
      </c>
      <c r="O6" s="211"/>
      <c r="P6" s="204" t="s">
        <v>52</v>
      </c>
      <c r="Q6" s="211"/>
      <c r="R6" s="204" t="s">
        <v>53</v>
      </c>
      <c r="S6" s="211"/>
      <c r="T6" s="204" t="s">
        <v>54</v>
      </c>
      <c r="U6" s="211"/>
      <c r="V6" s="204" t="s">
        <v>55</v>
      </c>
      <c r="W6" s="211"/>
      <c r="X6" s="204" t="s">
        <v>56</v>
      </c>
      <c r="Y6" s="211"/>
      <c r="Z6" s="204" t="s">
        <v>2</v>
      </c>
      <c r="AA6" s="211"/>
    </row>
    <row r="7" spans="2:27">
      <c r="D7" s="4" t="s">
        <v>57</v>
      </c>
      <c r="E7" s="4" t="s">
        <v>51</v>
      </c>
      <c r="F7" s="4" t="s">
        <v>52</v>
      </c>
      <c r="G7" s="4" t="s">
        <v>53</v>
      </c>
      <c r="H7" s="4" t="s">
        <v>54</v>
      </c>
      <c r="I7" s="4" t="s">
        <v>55</v>
      </c>
      <c r="J7" s="4" t="s">
        <v>56</v>
      </c>
      <c r="K7" s="4" t="s">
        <v>2</v>
      </c>
      <c r="L7" s="4"/>
      <c r="M7" s="12"/>
      <c r="N7" s="4" t="s">
        <v>58</v>
      </c>
      <c r="O7" s="4" t="s">
        <v>59</v>
      </c>
      <c r="P7" s="4" t="s">
        <v>58</v>
      </c>
      <c r="Q7" s="4" t="s">
        <v>59</v>
      </c>
      <c r="R7" s="4" t="s">
        <v>58</v>
      </c>
      <c r="S7" s="4" t="s">
        <v>59</v>
      </c>
      <c r="T7" s="4" t="s">
        <v>58</v>
      </c>
      <c r="U7" s="4" t="s">
        <v>59</v>
      </c>
      <c r="V7" s="4" t="s">
        <v>58</v>
      </c>
      <c r="W7" s="4" t="s">
        <v>59</v>
      </c>
      <c r="X7" s="4" t="s">
        <v>58</v>
      </c>
      <c r="Y7" s="4" t="s">
        <v>59</v>
      </c>
      <c r="Z7" s="4" t="s">
        <v>58</v>
      </c>
      <c r="AA7" s="4" t="s">
        <v>59</v>
      </c>
    </row>
    <row r="8" spans="2:27" ht="8.5" customHeight="1"/>
    <row r="9" spans="2:27">
      <c r="B9" s="29" t="s">
        <v>88</v>
      </c>
      <c r="D9" s="40">
        <v>294246</v>
      </c>
      <c r="E9" s="108">
        <v>285089</v>
      </c>
      <c r="F9" s="108">
        <v>295552</v>
      </c>
      <c r="G9" s="108">
        <v>307238</v>
      </c>
      <c r="H9" s="108">
        <v>322158</v>
      </c>
      <c r="I9" s="108">
        <v>313855</v>
      </c>
      <c r="J9" s="108">
        <v>352232</v>
      </c>
      <c r="K9" s="108">
        <v>373333</v>
      </c>
      <c r="L9" s="194"/>
      <c r="M9" s="7"/>
      <c r="N9" s="195">
        <f t="shared" ref="N9:N28" si="0">E9/D9-1</f>
        <v>-3.1120219136368865E-2</v>
      </c>
      <c r="O9" s="196">
        <f t="shared" ref="O9:O28" si="1">E9-D9</f>
        <v>-9157</v>
      </c>
      <c r="P9" s="195">
        <f t="shared" ref="P9:P28" si="2">F9/E9-1</f>
        <v>3.6700819744009738E-2</v>
      </c>
      <c r="Q9" s="196">
        <f t="shared" ref="Q9:Q28" si="3">F9-E9</f>
        <v>10463</v>
      </c>
      <c r="R9" s="195">
        <f t="shared" ref="R9:R28" si="4">G9/F9-1</f>
        <v>3.9539573408401862E-2</v>
      </c>
      <c r="S9" s="196">
        <f t="shared" ref="S9:S28" si="5">G9-F9</f>
        <v>11686</v>
      </c>
      <c r="T9" s="195">
        <f t="shared" ref="T9:T28" si="6">H9/G9-1</f>
        <v>4.8561701352046294E-2</v>
      </c>
      <c r="U9" s="196">
        <f t="shared" ref="U9:U28" si="7">H9-G9</f>
        <v>14920</v>
      </c>
      <c r="V9" s="195">
        <f t="shared" ref="V9:V28" si="8">I9/H9-1</f>
        <v>-2.5773067873527844E-2</v>
      </c>
      <c r="W9" s="196">
        <f t="shared" ref="W9:W28" si="9">I9-H9</f>
        <v>-8303</v>
      </c>
      <c r="X9" s="195">
        <f t="shared" ref="X9:X28" si="10">J9/I9-1</f>
        <v>0.12227621035191416</v>
      </c>
      <c r="Y9" s="196">
        <f t="shared" ref="Y9:Y28" si="11">J9-I9</f>
        <v>38377</v>
      </c>
      <c r="Z9" s="195">
        <v>0.14861443132766611</v>
      </c>
      <c r="AA9" s="196">
        <v>48304</v>
      </c>
    </row>
    <row r="10" spans="2:27">
      <c r="B10" s="169" t="s">
        <v>89</v>
      </c>
      <c r="D10" s="42">
        <v>39188</v>
      </c>
      <c r="E10" s="112">
        <v>36344</v>
      </c>
      <c r="F10" s="112">
        <v>37924</v>
      </c>
      <c r="G10" s="112">
        <v>39112</v>
      </c>
      <c r="H10" s="112">
        <v>40520</v>
      </c>
      <c r="I10" s="112">
        <v>45350</v>
      </c>
      <c r="J10" s="112">
        <v>49365</v>
      </c>
      <c r="K10" s="112">
        <v>52295</v>
      </c>
      <c r="L10" s="197"/>
      <c r="M10" s="8"/>
      <c r="N10" s="198">
        <f t="shared" si="0"/>
        <v>-7.2573236705113842E-2</v>
      </c>
      <c r="O10" s="199">
        <f t="shared" si="1"/>
        <v>-2844</v>
      </c>
      <c r="P10" s="198">
        <f t="shared" si="2"/>
        <v>4.3473475676865547E-2</v>
      </c>
      <c r="Q10" s="199">
        <f t="shared" si="3"/>
        <v>1580</v>
      </c>
      <c r="R10" s="198">
        <f t="shared" si="4"/>
        <v>3.1325809513764291E-2</v>
      </c>
      <c r="S10" s="199">
        <f t="shared" si="5"/>
        <v>1188</v>
      </c>
      <c r="T10" s="198">
        <f t="shared" si="6"/>
        <v>3.5999181836776417E-2</v>
      </c>
      <c r="U10" s="199">
        <f t="shared" si="7"/>
        <v>1408</v>
      </c>
      <c r="V10" s="198">
        <f t="shared" si="8"/>
        <v>0.1192003948667324</v>
      </c>
      <c r="W10" s="199">
        <f t="shared" si="9"/>
        <v>4830</v>
      </c>
      <c r="X10" s="198">
        <f t="shared" si="10"/>
        <v>8.8533627342888721E-2</v>
      </c>
      <c r="Y10" s="199">
        <f t="shared" si="11"/>
        <v>4015</v>
      </c>
      <c r="Z10" s="198">
        <v>8.8096377520234803E-2</v>
      </c>
      <c r="AA10" s="199">
        <v>4234</v>
      </c>
    </row>
    <row r="11" spans="2:27">
      <c r="B11" s="169" t="s">
        <v>90</v>
      </c>
      <c r="D11" s="42">
        <v>26877</v>
      </c>
      <c r="E11" s="112">
        <v>27263</v>
      </c>
      <c r="F11" s="112">
        <v>29763</v>
      </c>
      <c r="G11" s="112">
        <v>31755</v>
      </c>
      <c r="H11" s="112">
        <v>32560</v>
      </c>
      <c r="I11" s="112">
        <v>33572</v>
      </c>
      <c r="J11" s="112">
        <v>34151</v>
      </c>
      <c r="K11" s="112">
        <v>37929</v>
      </c>
      <c r="L11" s="197"/>
      <c r="M11" s="8"/>
      <c r="N11" s="198">
        <f t="shared" si="0"/>
        <v>1.436172191836893E-2</v>
      </c>
      <c r="O11" s="199">
        <f t="shared" si="1"/>
        <v>386</v>
      </c>
      <c r="P11" s="198">
        <f t="shared" si="2"/>
        <v>9.1699372776290256E-2</v>
      </c>
      <c r="Q11" s="199">
        <f t="shared" si="3"/>
        <v>2500</v>
      </c>
      <c r="R11" s="198">
        <f t="shared" si="4"/>
        <v>6.6928737022477591E-2</v>
      </c>
      <c r="S11" s="199">
        <f t="shared" si="5"/>
        <v>1992</v>
      </c>
      <c r="T11" s="198">
        <f t="shared" si="6"/>
        <v>2.5350338529365413E-2</v>
      </c>
      <c r="U11" s="199">
        <f t="shared" si="7"/>
        <v>805</v>
      </c>
      <c r="V11" s="198">
        <f t="shared" si="8"/>
        <v>3.1081081081081097E-2</v>
      </c>
      <c r="W11" s="199">
        <f t="shared" si="9"/>
        <v>1012</v>
      </c>
      <c r="X11" s="198">
        <f t="shared" si="10"/>
        <v>1.7246514952937053E-2</v>
      </c>
      <c r="Y11" s="199">
        <f t="shared" si="11"/>
        <v>579</v>
      </c>
      <c r="Z11" s="198">
        <v>9.4695220503347999E-2</v>
      </c>
      <c r="AA11" s="199">
        <v>3281</v>
      </c>
    </row>
    <row r="12" spans="2:27">
      <c r="B12" s="169" t="s">
        <v>91</v>
      </c>
      <c r="D12" s="42">
        <v>24991</v>
      </c>
      <c r="E12" s="112">
        <v>25528</v>
      </c>
      <c r="F12" s="112">
        <v>26990</v>
      </c>
      <c r="G12" s="112">
        <v>29491</v>
      </c>
      <c r="H12" s="112">
        <v>33350</v>
      </c>
      <c r="I12" s="112">
        <v>35599</v>
      </c>
      <c r="J12" s="112">
        <v>38054</v>
      </c>
      <c r="K12" s="112">
        <v>39912</v>
      </c>
      <c r="L12" s="197"/>
      <c r="M12" s="8"/>
      <c r="N12" s="198">
        <f t="shared" si="0"/>
        <v>2.148773558481043E-2</v>
      </c>
      <c r="O12" s="199">
        <f t="shared" si="1"/>
        <v>537</v>
      </c>
      <c r="P12" s="198">
        <f t="shared" si="2"/>
        <v>5.7270448135380736E-2</v>
      </c>
      <c r="Q12" s="199">
        <f t="shared" si="3"/>
        <v>1462</v>
      </c>
      <c r="R12" s="198">
        <f t="shared" si="4"/>
        <v>9.2663949610967133E-2</v>
      </c>
      <c r="S12" s="199">
        <f t="shared" si="5"/>
        <v>2501</v>
      </c>
      <c r="T12" s="198">
        <f t="shared" si="6"/>
        <v>0.13085348072293246</v>
      </c>
      <c r="U12" s="199">
        <f t="shared" si="7"/>
        <v>3859</v>
      </c>
      <c r="V12" s="198">
        <f t="shared" si="8"/>
        <v>6.7436281859070357E-2</v>
      </c>
      <c r="W12" s="199">
        <f t="shared" si="9"/>
        <v>2249</v>
      </c>
      <c r="X12" s="198">
        <f t="shared" si="10"/>
        <v>6.8962611309306476E-2</v>
      </c>
      <c r="Y12" s="199">
        <f t="shared" si="11"/>
        <v>2455</v>
      </c>
      <c r="Z12" s="198">
        <v>7.2067474280802513E-2</v>
      </c>
      <c r="AA12" s="199">
        <v>2683</v>
      </c>
    </row>
    <row r="13" spans="2:27">
      <c r="B13" s="169" t="s">
        <v>92</v>
      </c>
      <c r="D13" s="42">
        <v>32430</v>
      </c>
      <c r="E13" s="112">
        <v>33152</v>
      </c>
      <c r="F13" s="112">
        <v>36737</v>
      </c>
      <c r="G13" s="112">
        <v>41768</v>
      </c>
      <c r="H13" s="112">
        <v>46523</v>
      </c>
      <c r="I13" s="112">
        <v>52503</v>
      </c>
      <c r="J13" s="112">
        <v>68259</v>
      </c>
      <c r="K13" s="112">
        <v>80132</v>
      </c>
      <c r="L13" s="197"/>
      <c r="M13" s="8"/>
      <c r="N13" s="198">
        <f t="shared" si="0"/>
        <v>2.2263336416898039E-2</v>
      </c>
      <c r="O13" s="199">
        <f t="shared" si="1"/>
        <v>722</v>
      </c>
      <c r="P13" s="198">
        <f t="shared" si="2"/>
        <v>0.10813827220077221</v>
      </c>
      <c r="Q13" s="199">
        <f t="shared" si="3"/>
        <v>3585</v>
      </c>
      <c r="R13" s="198">
        <f t="shared" si="4"/>
        <v>0.13694640280915693</v>
      </c>
      <c r="S13" s="199">
        <f t="shared" si="5"/>
        <v>5031</v>
      </c>
      <c r="T13" s="198">
        <f t="shared" si="6"/>
        <v>0.11384313349932973</v>
      </c>
      <c r="U13" s="199">
        <f t="shared" si="7"/>
        <v>4755</v>
      </c>
      <c r="V13" s="198">
        <f t="shared" si="8"/>
        <v>0.12853857231906796</v>
      </c>
      <c r="W13" s="199">
        <f t="shared" si="9"/>
        <v>5980</v>
      </c>
      <c r="X13" s="198">
        <f t="shared" si="10"/>
        <v>0.30009713730643961</v>
      </c>
      <c r="Y13" s="199">
        <f t="shared" si="11"/>
        <v>15756</v>
      </c>
      <c r="Z13" s="198">
        <v>0.2446335932403467</v>
      </c>
      <c r="AA13" s="199">
        <v>15750</v>
      </c>
    </row>
    <row r="14" spans="2:27">
      <c r="B14" s="169" t="s">
        <v>93</v>
      </c>
      <c r="D14" s="42">
        <v>21169</v>
      </c>
      <c r="E14" s="112">
        <v>21022</v>
      </c>
      <c r="F14" s="112">
        <v>18734</v>
      </c>
      <c r="G14" s="112">
        <v>18426</v>
      </c>
      <c r="H14" s="112">
        <v>18749</v>
      </c>
      <c r="I14" s="112">
        <v>18551</v>
      </c>
      <c r="J14" s="112">
        <v>18557</v>
      </c>
      <c r="K14" s="112">
        <v>21026</v>
      </c>
      <c r="L14" s="197"/>
      <c r="M14" s="8"/>
      <c r="N14" s="198">
        <f t="shared" si="0"/>
        <v>-6.9441163966177388E-3</v>
      </c>
      <c r="O14" s="199">
        <f t="shared" si="1"/>
        <v>-147</v>
      </c>
      <c r="P14" s="198">
        <f t="shared" si="2"/>
        <v>-0.10883835981352863</v>
      </c>
      <c r="Q14" s="199">
        <f t="shared" si="3"/>
        <v>-2288</v>
      </c>
      <c r="R14" s="198">
        <f t="shared" si="4"/>
        <v>-1.644069606063836E-2</v>
      </c>
      <c r="S14" s="199">
        <f t="shared" si="5"/>
        <v>-308</v>
      </c>
      <c r="T14" s="198">
        <f t="shared" si="6"/>
        <v>1.7529577770541538E-2</v>
      </c>
      <c r="U14" s="199">
        <f t="shared" si="7"/>
        <v>323</v>
      </c>
      <c r="V14" s="198">
        <f t="shared" si="8"/>
        <v>-1.0560563230038955E-2</v>
      </c>
      <c r="W14" s="199">
        <f t="shared" si="9"/>
        <v>-198</v>
      </c>
      <c r="X14" s="198">
        <f t="shared" si="10"/>
        <v>3.2343269904577809E-4</v>
      </c>
      <c r="Y14" s="199">
        <f t="shared" si="11"/>
        <v>6</v>
      </c>
      <c r="Z14" s="198">
        <v>0.139126665944306</v>
      </c>
      <c r="AA14" s="199">
        <v>2568</v>
      </c>
    </row>
    <row r="15" spans="2:27">
      <c r="B15" s="169" t="s">
        <v>94</v>
      </c>
      <c r="D15" s="42">
        <v>106369</v>
      </c>
      <c r="E15" s="112">
        <v>105708</v>
      </c>
      <c r="F15" s="112">
        <v>108898</v>
      </c>
      <c r="G15" s="112">
        <v>114380</v>
      </c>
      <c r="H15" s="112">
        <v>122746</v>
      </c>
      <c r="I15" s="112">
        <v>126345</v>
      </c>
      <c r="J15" s="112">
        <v>129327</v>
      </c>
      <c r="K15" s="112">
        <v>129768</v>
      </c>
      <c r="L15" s="197"/>
      <c r="M15" s="8"/>
      <c r="N15" s="198">
        <f t="shared" si="0"/>
        <v>-6.2142165480544298E-3</v>
      </c>
      <c r="O15" s="199">
        <f t="shared" si="1"/>
        <v>-661</v>
      </c>
      <c r="P15" s="198">
        <f t="shared" si="2"/>
        <v>3.0177470011730323E-2</v>
      </c>
      <c r="Q15" s="199">
        <f t="shared" si="3"/>
        <v>3190</v>
      </c>
      <c r="R15" s="198">
        <f t="shared" si="4"/>
        <v>5.0340685779353134E-2</v>
      </c>
      <c r="S15" s="199">
        <f t="shared" si="5"/>
        <v>5482</v>
      </c>
      <c r="T15" s="198">
        <f t="shared" si="6"/>
        <v>7.3142157719881196E-2</v>
      </c>
      <c r="U15" s="199">
        <f t="shared" si="7"/>
        <v>8366</v>
      </c>
      <c r="V15" s="198">
        <f t="shared" si="8"/>
        <v>2.9320711061867621E-2</v>
      </c>
      <c r="W15" s="199">
        <f t="shared" si="9"/>
        <v>3599</v>
      </c>
      <c r="X15" s="198">
        <f t="shared" si="10"/>
        <v>2.3602042027781156E-2</v>
      </c>
      <c r="Y15" s="199">
        <f t="shared" si="11"/>
        <v>2982</v>
      </c>
      <c r="Z15" s="198">
        <v>1.648872421923353E-2</v>
      </c>
      <c r="AA15" s="199">
        <v>2105</v>
      </c>
    </row>
    <row r="16" spans="2:27">
      <c r="B16" s="169" t="s">
        <v>95</v>
      </c>
      <c r="D16" s="42">
        <v>68077</v>
      </c>
      <c r="E16" s="112">
        <v>64772</v>
      </c>
      <c r="F16" s="112">
        <v>66829</v>
      </c>
      <c r="G16" s="112">
        <v>69929</v>
      </c>
      <c r="H16" s="112">
        <v>74835</v>
      </c>
      <c r="I16" s="112">
        <v>80045</v>
      </c>
      <c r="J16" s="112">
        <v>84349</v>
      </c>
      <c r="K16" s="112">
        <v>86312</v>
      </c>
      <c r="L16" s="197"/>
      <c r="M16" s="8"/>
      <c r="N16" s="198">
        <f t="shared" si="0"/>
        <v>-4.8547967742409326E-2</v>
      </c>
      <c r="O16" s="199">
        <f t="shared" si="1"/>
        <v>-3305</v>
      </c>
      <c r="P16" s="198">
        <f t="shared" si="2"/>
        <v>3.1757549558451226E-2</v>
      </c>
      <c r="Q16" s="199">
        <f t="shared" si="3"/>
        <v>2057</v>
      </c>
      <c r="R16" s="198">
        <f t="shared" si="4"/>
        <v>4.6387047539242054E-2</v>
      </c>
      <c r="S16" s="199">
        <f t="shared" si="5"/>
        <v>3100</v>
      </c>
      <c r="T16" s="198">
        <f t="shared" si="6"/>
        <v>7.0156873400162967E-2</v>
      </c>
      <c r="U16" s="199">
        <f t="shared" si="7"/>
        <v>4906</v>
      </c>
      <c r="V16" s="198">
        <f t="shared" si="8"/>
        <v>6.9619830293311979E-2</v>
      </c>
      <c r="W16" s="199">
        <f t="shared" si="9"/>
        <v>5210</v>
      </c>
      <c r="X16" s="198">
        <f t="shared" si="10"/>
        <v>5.376975451308641E-2</v>
      </c>
      <c r="Y16" s="199">
        <f t="shared" si="11"/>
        <v>4304</v>
      </c>
      <c r="Z16" s="198">
        <v>3.6855509105761408E-2</v>
      </c>
      <c r="AA16" s="199">
        <v>3068</v>
      </c>
    </row>
    <row r="17" spans="2:27">
      <c r="B17" s="169" t="s">
        <v>96</v>
      </c>
      <c r="D17" s="42">
        <v>239983</v>
      </c>
      <c r="E17" s="112">
        <v>230320</v>
      </c>
      <c r="F17" s="112">
        <v>245417</v>
      </c>
      <c r="G17" s="112">
        <v>257644</v>
      </c>
      <c r="H17" s="112">
        <v>250190</v>
      </c>
      <c r="I17" s="112">
        <v>269088</v>
      </c>
      <c r="J17" s="112">
        <v>286708</v>
      </c>
      <c r="K17" s="112">
        <v>314739</v>
      </c>
      <c r="L17" s="197"/>
      <c r="M17" s="8"/>
      <c r="N17" s="198">
        <f t="shared" si="0"/>
        <v>-4.02653521291092E-2</v>
      </c>
      <c r="O17" s="199">
        <f t="shared" si="1"/>
        <v>-9663</v>
      </c>
      <c r="P17" s="198">
        <f t="shared" si="2"/>
        <v>6.5547933310177164E-2</v>
      </c>
      <c r="Q17" s="199">
        <f t="shared" si="3"/>
        <v>15097</v>
      </c>
      <c r="R17" s="198">
        <f t="shared" si="4"/>
        <v>4.9821324521121202E-2</v>
      </c>
      <c r="S17" s="199">
        <f t="shared" si="5"/>
        <v>12227</v>
      </c>
      <c r="T17" s="198">
        <f t="shared" si="6"/>
        <v>-2.8931393706044028E-2</v>
      </c>
      <c r="U17" s="199">
        <f t="shared" si="7"/>
        <v>-7454</v>
      </c>
      <c r="V17" s="198">
        <f t="shared" si="8"/>
        <v>7.5534593708781239E-2</v>
      </c>
      <c r="W17" s="199">
        <f t="shared" si="9"/>
        <v>18898</v>
      </c>
      <c r="X17" s="198">
        <f t="shared" si="10"/>
        <v>6.5480437626352694E-2</v>
      </c>
      <c r="Y17" s="199">
        <f t="shared" si="11"/>
        <v>17620</v>
      </c>
      <c r="Z17" s="198">
        <v>0.12233625263878591</v>
      </c>
      <c r="AA17" s="199">
        <v>34307</v>
      </c>
    </row>
    <row r="18" spans="2:27">
      <c r="B18" s="169" t="s">
        <v>97</v>
      </c>
      <c r="D18" s="42">
        <v>103107</v>
      </c>
      <c r="E18" s="112">
        <v>115485</v>
      </c>
      <c r="F18" s="112">
        <v>129091</v>
      </c>
      <c r="G18" s="112">
        <v>144410</v>
      </c>
      <c r="H18" s="112">
        <v>161791</v>
      </c>
      <c r="I18" s="112">
        <v>172554</v>
      </c>
      <c r="J18" s="112">
        <v>188085</v>
      </c>
      <c r="K18" s="112">
        <v>198377</v>
      </c>
      <c r="L18" s="197"/>
      <c r="M18" s="8"/>
      <c r="N18" s="198">
        <f t="shared" si="0"/>
        <v>0.12005004509878092</v>
      </c>
      <c r="O18" s="199">
        <f t="shared" si="1"/>
        <v>12378</v>
      </c>
      <c r="P18" s="198">
        <f t="shared" si="2"/>
        <v>0.11781616660172323</v>
      </c>
      <c r="Q18" s="199">
        <f t="shared" si="3"/>
        <v>13606</v>
      </c>
      <c r="R18" s="198">
        <f t="shared" si="4"/>
        <v>0.11866822628998142</v>
      </c>
      <c r="S18" s="199">
        <f t="shared" si="5"/>
        <v>15319</v>
      </c>
      <c r="T18" s="198">
        <f t="shared" si="6"/>
        <v>0.12035870092098877</v>
      </c>
      <c r="U18" s="199">
        <f t="shared" si="7"/>
        <v>17381</v>
      </c>
      <c r="V18" s="198">
        <f t="shared" si="8"/>
        <v>6.6524095901502545E-2</v>
      </c>
      <c r="W18" s="199">
        <f t="shared" si="9"/>
        <v>10763</v>
      </c>
      <c r="X18" s="198">
        <f t="shared" si="10"/>
        <v>9.0006606627490493E-2</v>
      </c>
      <c r="Y18" s="199">
        <f t="shared" si="11"/>
        <v>15531</v>
      </c>
      <c r="Z18" s="198">
        <v>7.9044847561804854E-2</v>
      </c>
      <c r="AA18" s="199">
        <v>14532</v>
      </c>
    </row>
    <row r="19" spans="2:27">
      <c r="B19" s="169" t="s">
        <v>98</v>
      </c>
      <c r="D19" s="42">
        <v>35443</v>
      </c>
      <c r="E19" s="112">
        <v>34750</v>
      </c>
      <c r="F19" s="112">
        <v>36342</v>
      </c>
      <c r="G19" s="112">
        <v>38917</v>
      </c>
      <c r="H19" s="112">
        <v>41046</v>
      </c>
      <c r="I19" s="112">
        <v>40991</v>
      </c>
      <c r="J19" s="112">
        <v>42502</v>
      </c>
      <c r="K19" s="112">
        <v>42645</v>
      </c>
      <c r="L19" s="197"/>
      <c r="M19" s="8"/>
      <c r="N19" s="198">
        <f t="shared" si="0"/>
        <v>-1.9552520949129626E-2</v>
      </c>
      <c r="O19" s="199">
        <f t="shared" si="1"/>
        <v>-693</v>
      </c>
      <c r="P19" s="198">
        <f t="shared" si="2"/>
        <v>4.5812949640287703E-2</v>
      </c>
      <c r="Q19" s="199">
        <f t="shared" si="3"/>
        <v>1592</v>
      </c>
      <c r="R19" s="198">
        <f t="shared" si="4"/>
        <v>7.0854658521820379E-2</v>
      </c>
      <c r="S19" s="199">
        <f t="shared" si="5"/>
        <v>2575</v>
      </c>
      <c r="T19" s="198">
        <f t="shared" si="6"/>
        <v>5.4706169540303717E-2</v>
      </c>
      <c r="U19" s="199">
        <f t="shared" si="7"/>
        <v>2129</v>
      </c>
      <c r="V19" s="198">
        <f t="shared" si="8"/>
        <v>-1.339960044827726E-3</v>
      </c>
      <c r="W19" s="199">
        <f t="shared" si="9"/>
        <v>-55</v>
      </c>
      <c r="X19" s="198">
        <f t="shared" si="10"/>
        <v>3.6861750140274596E-2</v>
      </c>
      <c r="Y19" s="199">
        <f t="shared" si="11"/>
        <v>1511</v>
      </c>
      <c r="Z19" s="198">
        <v>3.0944034812039108E-2</v>
      </c>
      <c r="AA19" s="199">
        <v>1280</v>
      </c>
    </row>
    <row r="20" spans="2:27">
      <c r="B20" s="169" t="s">
        <v>99</v>
      </c>
      <c r="D20" s="42">
        <v>70092</v>
      </c>
      <c r="E20" s="112">
        <v>67467</v>
      </c>
      <c r="F20" s="112">
        <v>69079</v>
      </c>
      <c r="G20" s="112">
        <v>71374</v>
      </c>
      <c r="H20" s="112">
        <v>75584</v>
      </c>
      <c r="I20" s="112">
        <v>78452</v>
      </c>
      <c r="J20" s="112">
        <v>94254</v>
      </c>
      <c r="K20" s="112">
        <v>99719</v>
      </c>
      <c r="L20" s="197"/>
      <c r="M20" s="8"/>
      <c r="N20" s="198">
        <f t="shared" si="0"/>
        <v>-3.7450778976202748E-2</v>
      </c>
      <c r="O20" s="199">
        <f t="shared" si="1"/>
        <v>-2625</v>
      </c>
      <c r="P20" s="198">
        <f t="shared" si="2"/>
        <v>2.3893162583188854E-2</v>
      </c>
      <c r="Q20" s="199">
        <f t="shared" si="3"/>
        <v>1612</v>
      </c>
      <c r="R20" s="198">
        <f t="shared" si="4"/>
        <v>3.3222831830223454E-2</v>
      </c>
      <c r="S20" s="199">
        <f t="shared" si="5"/>
        <v>2295</v>
      </c>
      <c r="T20" s="198">
        <f t="shared" si="6"/>
        <v>5.8985064589346159E-2</v>
      </c>
      <c r="U20" s="199">
        <f t="shared" si="7"/>
        <v>4210</v>
      </c>
      <c r="V20" s="198">
        <f t="shared" si="8"/>
        <v>3.7944538526672345E-2</v>
      </c>
      <c r="W20" s="199">
        <f t="shared" si="9"/>
        <v>2868</v>
      </c>
      <c r="X20" s="198">
        <f t="shared" si="10"/>
        <v>0.20142252587569476</v>
      </c>
      <c r="Y20" s="199">
        <f t="shared" si="11"/>
        <v>15802</v>
      </c>
      <c r="Z20" s="198">
        <v>0.1149885391625203</v>
      </c>
      <c r="AA20" s="199">
        <v>10284</v>
      </c>
    </row>
    <row r="21" spans="2:27">
      <c r="B21" s="169" t="s">
        <v>100</v>
      </c>
      <c r="D21" s="42">
        <v>171922</v>
      </c>
      <c r="E21" s="112">
        <v>161936</v>
      </c>
      <c r="F21" s="112">
        <v>163249</v>
      </c>
      <c r="G21" s="112">
        <v>173065</v>
      </c>
      <c r="H21" s="112">
        <v>185857</v>
      </c>
      <c r="I21" s="112">
        <v>201810</v>
      </c>
      <c r="J21" s="112">
        <v>220017</v>
      </c>
      <c r="K21" s="112">
        <v>242444</v>
      </c>
      <c r="L21" s="197"/>
      <c r="M21" s="8"/>
      <c r="N21" s="198">
        <f t="shared" si="0"/>
        <v>-5.808448017124046E-2</v>
      </c>
      <c r="O21" s="199">
        <f t="shared" si="1"/>
        <v>-9986</v>
      </c>
      <c r="P21" s="198">
        <f t="shared" si="2"/>
        <v>8.108141487995324E-3</v>
      </c>
      <c r="Q21" s="199">
        <f t="shared" si="3"/>
        <v>1313</v>
      </c>
      <c r="R21" s="198">
        <f t="shared" si="4"/>
        <v>6.0129005384412793E-2</v>
      </c>
      <c r="S21" s="199">
        <f t="shared" si="5"/>
        <v>9816</v>
      </c>
      <c r="T21" s="198">
        <f t="shared" si="6"/>
        <v>7.3914425215959367E-2</v>
      </c>
      <c r="U21" s="199">
        <f t="shared" si="7"/>
        <v>12792</v>
      </c>
      <c r="V21" s="198">
        <f t="shared" si="8"/>
        <v>8.5834808481789704E-2</v>
      </c>
      <c r="W21" s="199">
        <f t="shared" si="9"/>
        <v>15953</v>
      </c>
      <c r="X21" s="198">
        <f t="shared" si="10"/>
        <v>9.0218522372528698E-2</v>
      </c>
      <c r="Y21" s="199">
        <f t="shared" si="11"/>
        <v>18207</v>
      </c>
      <c r="Z21" s="198">
        <v>0.11417279411764709</v>
      </c>
      <c r="AA21" s="199">
        <v>24844</v>
      </c>
    </row>
    <row r="22" spans="2:27">
      <c r="B22" s="169" t="s">
        <v>101</v>
      </c>
      <c r="D22" s="42">
        <v>41312</v>
      </c>
      <c r="E22" s="112">
        <v>40012</v>
      </c>
      <c r="F22" s="112">
        <v>42082</v>
      </c>
      <c r="G22" s="112">
        <v>44287</v>
      </c>
      <c r="H22" s="112">
        <v>47580</v>
      </c>
      <c r="I22" s="112">
        <v>51617</v>
      </c>
      <c r="J22" s="112">
        <v>57566</v>
      </c>
      <c r="K22" s="112">
        <v>60166</v>
      </c>
      <c r="L22" s="197"/>
      <c r="M22" s="8"/>
      <c r="N22" s="198">
        <f t="shared" si="0"/>
        <v>-3.1467854376452387E-2</v>
      </c>
      <c r="O22" s="199">
        <f t="shared" si="1"/>
        <v>-1300</v>
      </c>
      <c r="P22" s="198">
        <f t="shared" si="2"/>
        <v>5.1734479656103227E-2</v>
      </c>
      <c r="Q22" s="199">
        <f t="shared" si="3"/>
        <v>2070</v>
      </c>
      <c r="R22" s="198">
        <f t="shared" si="4"/>
        <v>5.2397699729100244E-2</v>
      </c>
      <c r="S22" s="199">
        <f t="shared" si="5"/>
        <v>2205</v>
      </c>
      <c r="T22" s="198">
        <f t="shared" si="6"/>
        <v>7.4355905796283261E-2</v>
      </c>
      <c r="U22" s="199">
        <f t="shared" si="7"/>
        <v>3293</v>
      </c>
      <c r="V22" s="198">
        <f t="shared" si="8"/>
        <v>8.484657419083641E-2</v>
      </c>
      <c r="W22" s="199">
        <f t="shared" si="9"/>
        <v>4037</v>
      </c>
      <c r="X22" s="198">
        <f t="shared" si="10"/>
        <v>0.11525272681480914</v>
      </c>
      <c r="Y22" s="199">
        <f t="shared" si="11"/>
        <v>5949</v>
      </c>
      <c r="Z22" s="198">
        <v>8.7108139850031518E-2</v>
      </c>
      <c r="AA22" s="199">
        <v>4821</v>
      </c>
    </row>
    <row r="23" spans="2:27">
      <c r="B23" s="169" t="s">
        <v>102</v>
      </c>
      <c r="D23" s="42">
        <v>14637</v>
      </c>
      <c r="E23" s="112">
        <v>14462</v>
      </c>
      <c r="F23" s="112">
        <v>15183</v>
      </c>
      <c r="G23" s="112">
        <v>16013</v>
      </c>
      <c r="H23" s="112">
        <v>16801</v>
      </c>
      <c r="I23" s="112">
        <v>16933</v>
      </c>
      <c r="J23" s="112">
        <v>18171</v>
      </c>
      <c r="K23" s="112">
        <v>17746</v>
      </c>
      <c r="L23" s="197"/>
      <c r="M23" s="8"/>
      <c r="N23" s="198">
        <f t="shared" si="0"/>
        <v>-1.1956001912960312E-2</v>
      </c>
      <c r="O23" s="199">
        <f t="shared" si="1"/>
        <v>-175</v>
      </c>
      <c r="P23" s="198">
        <f t="shared" si="2"/>
        <v>4.9854791868344517E-2</v>
      </c>
      <c r="Q23" s="199">
        <f t="shared" si="3"/>
        <v>721</v>
      </c>
      <c r="R23" s="198">
        <f t="shared" si="4"/>
        <v>5.4666403214121084E-2</v>
      </c>
      <c r="S23" s="199">
        <f t="shared" si="5"/>
        <v>830</v>
      </c>
      <c r="T23" s="198">
        <f t="shared" si="6"/>
        <v>4.921001686130011E-2</v>
      </c>
      <c r="U23" s="199">
        <f t="shared" si="7"/>
        <v>788</v>
      </c>
      <c r="V23" s="198">
        <f t="shared" si="8"/>
        <v>7.8566751979047833E-3</v>
      </c>
      <c r="W23" s="199">
        <f t="shared" si="9"/>
        <v>132</v>
      </c>
      <c r="X23" s="198">
        <f t="shared" si="10"/>
        <v>7.3111675426681622E-2</v>
      </c>
      <c r="Y23" s="199">
        <f t="shared" si="11"/>
        <v>1238</v>
      </c>
      <c r="Z23" s="198">
        <v>2.825497287522571E-3</v>
      </c>
      <c r="AA23" s="199">
        <v>50</v>
      </c>
    </row>
    <row r="24" spans="2:27">
      <c r="B24" s="169" t="s">
        <v>103</v>
      </c>
      <c r="D24" s="42">
        <v>80742</v>
      </c>
      <c r="E24" s="112">
        <v>79315</v>
      </c>
      <c r="F24" s="112">
        <v>78831</v>
      </c>
      <c r="G24" s="112">
        <v>79067</v>
      </c>
      <c r="H24" s="112">
        <v>82443</v>
      </c>
      <c r="I24" s="112">
        <v>85082</v>
      </c>
      <c r="J24" s="112">
        <v>88036</v>
      </c>
      <c r="K24" s="112">
        <v>88029</v>
      </c>
      <c r="L24" s="197"/>
      <c r="M24" s="8"/>
      <c r="N24" s="198">
        <f t="shared" si="0"/>
        <v>-1.767357756805632E-2</v>
      </c>
      <c r="O24" s="199">
        <f t="shared" si="1"/>
        <v>-1427</v>
      </c>
      <c r="P24" s="198">
        <f t="shared" si="2"/>
        <v>-6.1022505200781785E-3</v>
      </c>
      <c r="Q24" s="199">
        <f t="shared" si="3"/>
        <v>-484</v>
      </c>
      <c r="R24" s="198">
        <f t="shared" si="4"/>
        <v>2.9937461151070544E-3</v>
      </c>
      <c r="S24" s="199">
        <f t="shared" si="5"/>
        <v>236</v>
      </c>
      <c r="T24" s="198">
        <f t="shared" si="6"/>
        <v>4.2697965017010953E-2</v>
      </c>
      <c r="U24" s="199">
        <f t="shared" si="7"/>
        <v>3376</v>
      </c>
      <c r="V24" s="198">
        <f t="shared" si="8"/>
        <v>3.2009994784275131E-2</v>
      </c>
      <c r="W24" s="199">
        <f t="shared" si="9"/>
        <v>2639</v>
      </c>
      <c r="X24" s="198">
        <f t="shared" si="10"/>
        <v>3.4719447121600355E-2</v>
      </c>
      <c r="Y24" s="199">
        <f t="shared" si="11"/>
        <v>2954</v>
      </c>
      <c r="Z24" s="198">
        <v>7.1852724797198952E-3</v>
      </c>
      <c r="AA24" s="199">
        <v>628</v>
      </c>
    </row>
    <row r="25" spans="2:27">
      <c r="B25" s="169" t="s">
        <v>104</v>
      </c>
      <c r="D25" s="42">
        <v>11398</v>
      </c>
      <c r="E25" s="112">
        <v>10806</v>
      </c>
      <c r="F25" s="112">
        <v>11690</v>
      </c>
      <c r="G25" s="112">
        <v>10545</v>
      </c>
      <c r="H25" s="112">
        <v>10646</v>
      </c>
      <c r="I25" s="112">
        <v>10406</v>
      </c>
      <c r="J25" s="112">
        <v>10429</v>
      </c>
      <c r="K25" s="112">
        <v>10702</v>
      </c>
      <c r="L25" s="197"/>
      <c r="M25" s="8"/>
      <c r="N25" s="198">
        <f t="shared" si="0"/>
        <v>-5.1938936655553603E-2</v>
      </c>
      <c r="O25" s="199">
        <f t="shared" si="1"/>
        <v>-592</v>
      </c>
      <c r="P25" s="198">
        <f t="shared" si="2"/>
        <v>8.180640384971305E-2</v>
      </c>
      <c r="Q25" s="199">
        <f t="shared" si="3"/>
        <v>884</v>
      </c>
      <c r="R25" s="198">
        <f t="shared" si="4"/>
        <v>-9.7946963216424265E-2</v>
      </c>
      <c r="S25" s="199">
        <f t="shared" si="5"/>
        <v>-1145</v>
      </c>
      <c r="T25" s="198">
        <f t="shared" si="6"/>
        <v>9.577999051683328E-3</v>
      </c>
      <c r="U25" s="199">
        <f t="shared" si="7"/>
        <v>101</v>
      </c>
      <c r="V25" s="198">
        <f t="shared" si="8"/>
        <v>-2.2543678376855114E-2</v>
      </c>
      <c r="W25" s="199">
        <f t="shared" si="9"/>
        <v>-240</v>
      </c>
      <c r="X25" s="198">
        <f t="shared" si="10"/>
        <v>2.2102633096290347E-3</v>
      </c>
      <c r="Y25" s="199">
        <f t="shared" si="11"/>
        <v>23</v>
      </c>
      <c r="Z25" s="198">
        <v>4.3385005362191587E-2</v>
      </c>
      <c r="AA25" s="199">
        <v>445</v>
      </c>
    </row>
    <row r="26" spans="2:27">
      <c r="B26" s="169" t="s">
        <v>105</v>
      </c>
      <c r="D26" s="42">
        <v>1282</v>
      </c>
      <c r="E26" s="112">
        <v>1282</v>
      </c>
      <c r="F26" s="112">
        <v>1369</v>
      </c>
      <c r="G26" s="112">
        <v>1506</v>
      </c>
      <c r="H26" s="112">
        <v>1561</v>
      </c>
      <c r="I26" s="112">
        <v>1676</v>
      </c>
      <c r="J26" s="112">
        <v>1783</v>
      </c>
      <c r="K26" s="112">
        <v>1743</v>
      </c>
      <c r="L26" s="197"/>
      <c r="M26" s="8"/>
      <c r="N26" s="198">
        <f t="shared" si="0"/>
        <v>0</v>
      </c>
      <c r="O26" s="199">
        <f t="shared" si="1"/>
        <v>0</v>
      </c>
      <c r="P26" s="198">
        <f t="shared" si="2"/>
        <v>6.7862714508580391E-2</v>
      </c>
      <c r="Q26" s="199">
        <f t="shared" si="3"/>
        <v>87</v>
      </c>
      <c r="R26" s="198">
        <f t="shared" si="4"/>
        <v>0.10007304601899203</v>
      </c>
      <c r="S26" s="199">
        <f t="shared" si="5"/>
        <v>137</v>
      </c>
      <c r="T26" s="198">
        <f t="shared" si="6"/>
        <v>3.6520584329349237E-2</v>
      </c>
      <c r="U26" s="199">
        <f t="shared" si="7"/>
        <v>55</v>
      </c>
      <c r="V26" s="198">
        <f t="shared" si="8"/>
        <v>7.3670723894939227E-2</v>
      </c>
      <c r="W26" s="199">
        <f t="shared" si="9"/>
        <v>115</v>
      </c>
      <c r="X26" s="198">
        <f t="shared" si="10"/>
        <v>6.3842482100238573E-2</v>
      </c>
      <c r="Y26" s="199">
        <f t="shared" si="11"/>
        <v>107</v>
      </c>
      <c r="Z26" s="198">
        <v>-4.0000000000000044E-3</v>
      </c>
      <c r="AA26" s="199">
        <v>-7</v>
      </c>
    </row>
    <row r="27" spans="2:27">
      <c r="B27" s="169" t="s">
        <v>106</v>
      </c>
      <c r="D27" s="42">
        <v>1772</v>
      </c>
      <c r="E27" s="112">
        <v>1760</v>
      </c>
      <c r="F27" s="112">
        <v>1818</v>
      </c>
      <c r="G27" s="112">
        <v>1933</v>
      </c>
      <c r="H27" s="112">
        <v>2167</v>
      </c>
      <c r="I27" s="112">
        <v>2328</v>
      </c>
      <c r="J27" s="112">
        <v>2524</v>
      </c>
      <c r="K27" s="112">
        <v>2644</v>
      </c>
      <c r="L27" s="197"/>
      <c r="M27" s="8"/>
      <c r="N27" s="198">
        <f t="shared" si="0"/>
        <v>-6.7720090293453827E-3</v>
      </c>
      <c r="O27" s="199">
        <f t="shared" si="1"/>
        <v>-12</v>
      </c>
      <c r="P27" s="198">
        <f t="shared" si="2"/>
        <v>3.2954545454545459E-2</v>
      </c>
      <c r="Q27" s="199">
        <f t="shared" si="3"/>
        <v>58</v>
      </c>
      <c r="R27" s="198">
        <f t="shared" si="4"/>
        <v>6.3256325632563337E-2</v>
      </c>
      <c r="S27" s="199">
        <f t="shared" si="5"/>
        <v>115</v>
      </c>
      <c r="T27" s="198">
        <f t="shared" si="6"/>
        <v>0.12105535437144344</v>
      </c>
      <c r="U27" s="199">
        <f t="shared" si="7"/>
        <v>234</v>
      </c>
      <c r="V27" s="198">
        <f t="shared" si="8"/>
        <v>7.4296262113521028E-2</v>
      </c>
      <c r="W27" s="199">
        <f t="shared" si="9"/>
        <v>161</v>
      </c>
      <c r="X27" s="198">
        <f t="shared" si="10"/>
        <v>8.4192439862542878E-2</v>
      </c>
      <c r="Y27" s="199">
        <f t="shared" si="11"/>
        <v>196</v>
      </c>
      <c r="Z27" s="198">
        <v>8.0065359477124121E-2</v>
      </c>
      <c r="AA27" s="199">
        <v>196</v>
      </c>
    </row>
    <row r="28" spans="2:27">
      <c r="B28" s="31" t="s">
        <v>49</v>
      </c>
      <c r="D28" s="63">
        <v>1385037</v>
      </c>
      <c r="E28" s="63">
        <v>1356473</v>
      </c>
      <c r="F28" s="63">
        <v>1415578</v>
      </c>
      <c r="G28" s="63">
        <v>1490860</v>
      </c>
      <c r="H28" s="63">
        <v>1567107</v>
      </c>
      <c r="I28" s="63">
        <v>1636757</v>
      </c>
      <c r="J28" s="63">
        <v>1784369</v>
      </c>
      <c r="K28" s="63">
        <v>1899661</v>
      </c>
      <c r="L28" s="64"/>
      <c r="M28" s="11"/>
      <c r="N28" s="200">
        <f t="shared" si="0"/>
        <v>-2.0623275768084204E-2</v>
      </c>
      <c r="O28" s="62">
        <f t="shared" si="1"/>
        <v>-28564</v>
      </c>
      <c r="P28" s="200">
        <f t="shared" si="2"/>
        <v>4.3572559129448241E-2</v>
      </c>
      <c r="Q28" s="62">
        <f t="shared" si="3"/>
        <v>59105</v>
      </c>
      <c r="R28" s="200">
        <f t="shared" si="4"/>
        <v>5.3181103407936581E-2</v>
      </c>
      <c r="S28" s="62">
        <f t="shared" si="5"/>
        <v>75282</v>
      </c>
      <c r="T28" s="200">
        <f t="shared" si="6"/>
        <v>5.1142964463464002E-2</v>
      </c>
      <c r="U28" s="62">
        <f t="shared" si="7"/>
        <v>76247</v>
      </c>
      <c r="V28" s="200">
        <f t="shared" si="8"/>
        <v>4.4444954939260706E-2</v>
      </c>
      <c r="W28" s="62">
        <f t="shared" si="9"/>
        <v>69650</v>
      </c>
      <c r="X28" s="200">
        <f t="shared" si="10"/>
        <v>9.0185653704245583E-2</v>
      </c>
      <c r="Y28" s="62">
        <f t="shared" si="11"/>
        <v>147612</v>
      </c>
      <c r="Z28" s="200">
        <v>0.1004310984030474</v>
      </c>
      <c r="AA28" s="62">
        <v>173373</v>
      </c>
    </row>
  </sheetData>
  <mergeCells count="10">
    <mergeCell ref="D5:L6"/>
    <mergeCell ref="N6:O6"/>
    <mergeCell ref="R6:S6"/>
    <mergeCell ref="T6:U6"/>
    <mergeCell ref="B3:AA3"/>
    <mergeCell ref="N5:AA5"/>
    <mergeCell ref="V6:W6"/>
    <mergeCell ref="Z6:AA6"/>
    <mergeCell ref="X6:Y6"/>
    <mergeCell ref="P6:Q6"/>
  </mergeCells>
  <printOptions horizontalCentered="1" verticalCentered="1"/>
  <pageMargins left="0.27777777777777779" right="0.27777777777777779" top="0.27777777777777779" bottom="0.27777777777777779" header="0.1388888888888889" footer="0.1388888888888889"/>
  <pageSetup paperSize="9" scale="54" orientation="landscape" r:id="rId1"/>
  <drawing r:id="rId2"/>
  <extLst>
    <ext xmlns:x14="http://schemas.microsoft.com/office/spreadsheetml/2009/9/main" uri="{05C60535-1F16-4fd2-B633-F4F36F0B64E0}">
      <x14:sparklineGroups xmlns:xm="http://schemas.microsoft.com/office/excel/2006/main">
        <x14:sparklineGroup displayEmptyCellsAs="gap" xr2:uid="{E70A8D17-B617-4C64-B0C9-8F7BB5B241FD}">
          <x14:colorSeries rgb="FF376092"/>
          <x14:colorNegative rgb="FFD00000"/>
          <x14:colorAxis rgb="FF000000"/>
          <x14:colorMarkers rgb="FFD00000"/>
          <x14:colorFirst rgb="FFD00000"/>
          <x14:colorLast rgb="FFD00000"/>
          <x14:colorHigh rgb="FFD00000"/>
          <x14:colorLow rgb="FFD00000"/>
          <x14:sparklines>
            <x14:sparkline>
              <xm:f>EVO_derecho!$D$9:$K$9</xm:f>
              <xm:sqref>L9</xm:sqref>
            </x14:sparkline>
            <x14:sparkline>
              <xm:f>EVO_derecho!$D$10:$K$10</xm:f>
              <xm:sqref>L10</xm:sqref>
            </x14:sparkline>
            <x14:sparkline>
              <xm:f>EVO_derecho!$D$11:$K$11</xm:f>
              <xm:sqref>L11</xm:sqref>
            </x14:sparkline>
            <x14:sparkline>
              <xm:f>EVO_derecho!$D$12:$K$12</xm:f>
              <xm:sqref>L12</xm:sqref>
            </x14:sparkline>
            <x14:sparkline>
              <xm:f>EVO_derecho!$D$13:$K$13</xm:f>
              <xm:sqref>L13</xm:sqref>
            </x14:sparkline>
            <x14:sparkline>
              <xm:f>EVO_derecho!$D$14:$K$14</xm:f>
              <xm:sqref>L14</xm:sqref>
            </x14:sparkline>
            <x14:sparkline>
              <xm:f>EVO_derecho!$D$15:$K$15</xm:f>
              <xm:sqref>L15</xm:sqref>
            </x14:sparkline>
            <x14:sparkline>
              <xm:f>EVO_derecho!$D$16:$K$16</xm:f>
              <xm:sqref>L16</xm:sqref>
            </x14:sparkline>
            <x14:sparkline>
              <xm:f>EVO_derecho!$D$17:$K$17</xm:f>
              <xm:sqref>L17</xm:sqref>
            </x14:sparkline>
            <x14:sparkline>
              <xm:f>EVO_derecho!$D$18:$K$18</xm:f>
              <xm:sqref>L18</xm:sqref>
            </x14:sparkline>
            <x14:sparkline>
              <xm:f>EVO_derecho!$D$19:$K$19</xm:f>
              <xm:sqref>L19</xm:sqref>
            </x14:sparkline>
            <x14:sparkline>
              <xm:f>EVO_derecho!$D$20:$K$20</xm:f>
              <xm:sqref>L20</xm:sqref>
            </x14:sparkline>
            <x14:sparkline>
              <xm:f>EVO_derecho!$D$21:$K$21</xm:f>
              <xm:sqref>L21</xm:sqref>
            </x14:sparkline>
            <x14:sparkline>
              <xm:f>EVO_derecho!$D$22:$K$22</xm:f>
              <xm:sqref>L22</xm:sqref>
            </x14:sparkline>
            <x14:sparkline>
              <xm:f>EVO_derecho!$D$23:$K$23</xm:f>
              <xm:sqref>L23</xm:sqref>
            </x14:sparkline>
            <x14:sparkline>
              <xm:f>EVO_derecho!$D$24:$K$24</xm:f>
              <xm:sqref>L24</xm:sqref>
            </x14:sparkline>
            <x14:sparkline>
              <xm:f>EVO_derecho!$D$25:$K$25</xm:f>
              <xm:sqref>L25</xm:sqref>
            </x14:sparkline>
            <x14:sparkline>
              <xm:f>EVO_derecho!$D$26:$K$26</xm:f>
              <xm:sqref>L26</xm:sqref>
            </x14:sparkline>
            <x14:sparkline>
              <xm:f>EVO_derecho!$D$27:$K$27</xm:f>
              <xm:sqref>L27</xm:sqref>
            </x14:sparkline>
            <x14:sparkline>
              <xm:f>EVO_derecho!$D$28:$K$28</xm:f>
              <xm:sqref>L28</xm:sqref>
            </x14:sparkline>
          </x14:sparklines>
        </x14:sparklineGroup>
      </x14:sparklineGroup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AA28"/>
  <sheetViews>
    <sheetView showGridLines="0" workbookViewId="0"/>
  </sheetViews>
  <sheetFormatPr baseColWidth="10" defaultColWidth="8.7265625" defaultRowHeight="14.5"/>
  <cols>
    <col min="1" max="1" width="1.1796875" customWidth="1"/>
    <col min="2" max="2" width="25.1796875" customWidth="1"/>
    <col min="3" max="3" width="0.6328125" customWidth="1"/>
    <col min="4" max="12" width="10.1796875" customWidth="1"/>
    <col min="13" max="13" width="0.81640625" customWidth="1"/>
    <col min="14" max="27" width="10.1796875" customWidth="1"/>
  </cols>
  <sheetData>
    <row r="2" spans="2:27" ht="49" customHeight="1"/>
    <row r="3" spans="2:27" ht="24" customHeight="1">
      <c r="B3" s="201" t="s">
        <v>109</v>
      </c>
      <c r="C3" s="202"/>
      <c r="D3" s="202"/>
      <c r="E3" s="202"/>
      <c r="F3" s="202"/>
      <c r="G3" s="202"/>
      <c r="H3" s="202"/>
      <c r="I3" s="202"/>
      <c r="J3" s="202"/>
      <c r="K3" s="202"/>
      <c r="L3" s="202"/>
      <c r="M3" s="202"/>
      <c r="N3" s="202"/>
      <c r="O3" s="202"/>
      <c r="P3" s="202"/>
      <c r="Q3" s="202"/>
      <c r="R3" s="202"/>
      <c r="S3" s="202"/>
      <c r="T3" s="202"/>
      <c r="U3" s="202"/>
      <c r="V3" s="202"/>
      <c r="W3" s="202"/>
      <c r="X3" s="202"/>
      <c r="Y3" s="202"/>
      <c r="Z3" s="202"/>
      <c r="AA3" s="202"/>
    </row>
    <row r="5" spans="2:27">
      <c r="D5" s="204" t="s">
        <v>87</v>
      </c>
      <c r="E5" s="205"/>
      <c r="F5" s="205"/>
      <c r="G5" s="205"/>
      <c r="H5" s="205"/>
      <c r="I5" s="205"/>
      <c r="J5" s="205"/>
      <c r="K5" s="205"/>
      <c r="L5" s="206"/>
      <c r="M5" s="12"/>
      <c r="N5" s="204" t="s">
        <v>50</v>
      </c>
      <c r="O5" s="210"/>
      <c r="P5" s="210"/>
      <c r="Q5" s="210"/>
      <c r="R5" s="210"/>
      <c r="S5" s="210"/>
      <c r="T5" s="210"/>
      <c r="U5" s="210"/>
      <c r="V5" s="210"/>
      <c r="W5" s="210"/>
      <c r="X5" s="210"/>
      <c r="Y5" s="210"/>
      <c r="Z5" s="210"/>
      <c r="AA5" s="211"/>
    </row>
    <row r="6" spans="2:27" ht="21" customHeight="1">
      <c r="D6" s="207"/>
      <c r="E6" s="208"/>
      <c r="F6" s="208"/>
      <c r="G6" s="208"/>
      <c r="H6" s="208"/>
      <c r="I6" s="208"/>
      <c r="J6" s="208"/>
      <c r="K6" s="208"/>
      <c r="L6" s="209"/>
      <c r="M6" s="12"/>
      <c r="N6" s="204" t="s">
        <v>51</v>
      </c>
      <c r="O6" s="211"/>
      <c r="P6" s="204" t="s">
        <v>52</v>
      </c>
      <c r="Q6" s="211"/>
      <c r="R6" s="204" t="s">
        <v>53</v>
      </c>
      <c r="S6" s="211"/>
      <c r="T6" s="204" t="s">
        <v>54</v>
      </c>
      <c r="U6" s="211"/>
      <c r="V6" s="204" t="s">
        <v>55</v>
      </c>
      <c r="W6" s="211"/>
      <c r="X6" s="204" t="s">
        <v>56</v>
      </c>
      <c r="Y6" s="211"/>
      <c r="Z6" s="204" t="s">
        <v>2</v>
      </c>
      <c r="AA6" s="211"/>
    </row>
    <row r="7" spans="2:27">
      <c r="D7" s="4" t="s">
        <v>57</v>
      </c>
      <c r="E7" s="4" t="s">
        <v>51</v>
      </c>
      <c r="F7" s="4" t="s">
        <v>52</v>
      </c>
      <c r="G7" s="4" t="s">
        <v>53</v>
      </c>
      <c r="H7" s="4" t="s">
        <v>54</v>
      </c>
      <c r="I7" s="4" t="s">
        <v>55</v>
      </c>
      <c r="J7" s="4" t="s">
        <v>56</v>
      </c>
      <c r="K7" s="4" t="s">
        <v>2</v>
      </c>
      <c r="L7" s="4"/>
      <c r="M7" s="12"/>
      <c r="N7" s="4" t="s">
        <v>58</v>
      </c>
      <c r="O7" s="4" t="s">
        <v>59</v>
      </c>
      <c r="P7" s="4" t="s">
        <v>58</v>
      </c>
      <c r="Q7" s="4" t="s">
        <v>59</v>
      </c>
      <c r="R7" s="4" t="s">
        <v>58</v>
      </c>
      <c r="S7" s="4" t="s">
        <v>59</v>
      </c>
      <c r="T7" s="4" t="s">
        <v>58</v>
      </c>
      <c r="U7" s="4" t="s">
        <v>59</v>
      </c>
      <c r="V7" s="4" t="s">
        <v>58</v>
      </c>
      <c r="W7" s="4" t="s">
        <v>59</v>
      </c>
      <c r="X7" s="4" t="s">
        <v>58</v>
      </c>
      <c r="Y7" s="4" t="s">
        <v>59</v>
      </c>
      <c r="Z7" s="4" t="s">
        <v>58</v>
      </c>
      <c r="AA7" s="4" t="s">
        <v>59</v>
      </c>
    </row>
    <row r="8" spans="2:27" ht="8.5" customHeight="1"/>
    <row r="9" spans="2:27">
      <c r="B9" s="29" t="s">
        <v>88</v>
      </c>
      <c r="D9" s="40">
        <v>220375</v>
      </c>
      <c r="E9" s="108">
        <v>228555</v>
      </c>
      <c r="F9" s="108">
        <v>257227</v>
      </c>
      <c r="G9" s="108">
        <v>270632</v>
      </c>
      <c r="H9" s="108">
        <v>286600</v>
      </c>
      <c r="I9" s="108">
        <v>296663</v>
      </c>
      <c r="J9" s="108">
        <v>338932</v>
      </c>
      <c r="K9" s="108">
        <v>362480</v>
      </c>
      <c r="L9" s="194"/>
      <c r="M9" s="7"/>
      <c r="N9" s="195">
        <f t="shared" ref="N9:N28" si="0">E9/D9-1</f>
        <v>3.7118547929665402E-2</v>
      </c>
      <c r="O9" s="196">
        <f t="shared" ref="O9:O28" si="1">E9-D9</f>
        <v>8180</v>
      </c>
      <c r="P9" s="195">
        <f t="shared" ref="P9:P28" si="2">F9/E9-1</f>
        <v>0.12544901664807151</v>
      </c>
      <c r="Q9" s="196">
        <f t="shared" ref="Q9:Q28" si="3">F9-E9</f>
        <v>28672</v>
      </c>
      <c r="R9" s="195">
        <f t="shared" ref="R9:R28" si="4">G9/F9-1</f>
        <v>5.2113502859342242E-2</v>
      </c>
      <c r="S9" s="196">
        <f t="shared" ref="S9:S28" si="5">G9-F9</f>
        <v>13405</v>
      </c>
      <c r="T9" s="195">
        <f t="shared" ref="T9:T28" si="6">H9/G9-1</f>
        <v>5.9002630878831841E-2</v>
      </c>
      <c r="U9" s="196">
        <f t="shared" ref="U9:U28" si="7">H9-G9</f>
        <v>15968</v>
      </c>
      <c r="V9" s="195">
        <f t="shared" ref="V9:V28" si="8">I9/H9-1</f>
        <v>3.5111653872993642E-2</v>
      </c>
      <c r="W9" s="196">
        <f t="shared" ref="W9:W28" si="9">I9-H9</f>
        <v>10063</v>
      </c>
      <c r="X9" s="195">
        <f t="shared" ref="X9:X28" si="10">J9/I9-1</f>
        <v>0.14248153628865068</v>
      </c>
      <c r="Y9" s="196">
        <f t="shared" ref="Y9:Y28" si="11">J9-I9</f>
        <v>42269</v>
      </c>
      <c r="Z9" s="195">
        <v>0.16301753125080221</v>
      </c>
      <c r="AA9" s="196">
        <v>50808</v>
      </c>
    </row>
    <row r="10" spans="2:27">
      <c r="B10" s="169" t="s">
        <v>89</v>
      </c>
      <c r="D10" s="42">
        <v>32952</v>
      </c>
      <c r="E10" s="112">
        <v>31533</v>
      </c>
      <c r="F10" s="112">
        <v>35145</v>
      </c>
      <c r="G10" s="112">
        <v>37547</v>
      </c>
      <c r="H10" s="112">
        <v>40334</v>
      </c>
      <c r="I10" s="112">
        <v>45264</v>
      </c>
      <c r="J10" s="112">
        <v>49312</v>
      </c>
      <c r="K10" s="112">
        <v>52232</v>
      </c>
      <c r="L10" s="197"/>
      <c r="M10" s="8"/>
      <c r="N10" s="198">
        <f t="shared" si="0"/>
        <v>-4.3062636562272383E-2</v>
      </c>
      <c r="O10" s="199">
        <f t="shared" si="1"/>
        <v>-1419</v>
      </c>
      <c r="P10" s="198">
        <f t="shared" si="2"/>
        <v>0.11454666539815439</v>
      </c>
      <c r="Q10" s="199">
        <f t="shared" si="3"/>
        <v>3612</v>
      </c>
      <c r="R10" s="198">
        <f t="shared" si="4"/>
        <v>6.8345426091904971E-2</v>
      </c>
      <c r="S10" s="199">
        <f t="shared" si="5"/>
        <v>2402</v>
      </c>
      <c r="T10" s="198">
        <f t="shared" si="6"/>
        <v>7.4226968865688248E-2</v>
      </c>
      <c r="U10" s="199">
        <f t="shared" si="7"/>
        <v>2787</v>
      </c>
      <c r="V10" s="198">
        <f t="shared" si="8"/>
        <v>0.12222938463827049</v>
      </c>
      <c r="W10" s="199">
        <f t="shared" si="9"/>
        <v>4930</v>
      </c>
      <c r="X10" s="198">
        <f t="shared" si="10"/>
        <v>8.9430894308943021E-2</v>
      </c>
      <c r="Y10" s="199">
        <f t="shared" si="11"/>
        <v>4048</v>
      </c>
      <c r="Z10" s="198">
        <v>8.9505850941782539E-2</v>
      </c>
      <c r="AA10" s="199">
        <v>4291</v>
      </c>
    </row>
    <row r="11" spans="2:27">
      <c r="B11" s="169" t="s">
        <v>90</v>
      </c>
      <c r="D11" s="42">
        <v>21083</v>
      </c>
      <c r="E11" s="112">
        <v>24199</v>
      </c>
      <c r="F11" s="112">
        <v>27700</v>
      </c>
      <c r="G11" s="112">
        <v>28977</v>
      </c>
      <c r="H11" s="112">
        <v>31214</v>
      </c>
      <c r="I11" s="112">
        <v>33127</v>
      </c>
      <c r="J11" s="112">
        <v>33772</v>
      </c>
      <c r="K11" s="112">
        <v>37440</v>
      </c>
      <c r="L11" s="197"/>
      <c r="M11" s="8"/>
      <c r="N11" s="198">
        <f t="shared" si="0"/>
        <v>0.14779680311151155</v>
      </c>
      <c r="O11" s="199">
        <f t="shared" si="1"/>
        <v>3116</v>
      </c>
      <c r="P11" s="198">
        <f t="shared" si="2"/>
        <v>0.14467539980990951</v>
      </c>
      <c r="Q11" s="199">
        <f t="shared" si="3"/>
        <v>3501</v>
      </c>
      <c r="R11" s="198">
        <f t="shared" si="4"/>
        <v>4.6101083032491053E-2</v>
      </c>
      <c r="S11" s="199">
        <f t="shared" si="5"/>
        <v>1277</v>
      </c>
      <c r="T11" s="198">
        <f t="shared" si="6"/>
        <v>7.7199157952859254E-2</v>
      </c>
      <c r="U11" s="199">
        <f t="shared" si="7"/>
        <v>2237</v>
      </c>
      <c r="V11" s="198">
        <f t="shared" si="8"/>
        <v>6.1286602165694815E-2</v>
      </c>
      <c r="W11" s="199">
        <f t="shared" si="9"/>
        <v>1913</v>
      </c>
      <c r="X11" s="198">
        <f t="shared" si="10"/>
        <v>1.9470522534488444E-2</v>
      </c>
      <c r="Y11" s="199">
        <f t="shared" si="11"/>
        <v>645</v>
      </c>
      <c r="Z11" s="198">
        <v>9.1927204853009759E-2</v>
      </c>
      <c r="AA11" s="199">
        <v>3152</v>
      </c>
    </row>
    <row r="12" spans="2:27">
      <c r="B12" s="169" t="s">
        <v>91</v>
      </c>
      <c r="D12" s="42">
        <v>20674</v>
      </c>
      <c r="E12" s="112">
        <v>23074</v>
      </c>
      <c r="F12" s="112">
        <v>24476</v>
      </c>
      <c r="G12" s="112">
        <v>26198</v>
      </c>
      <c r="H12" s="112">
        <v>29233</v>
      </c>
      <c r="I12" s="112">
        <v>31849</v>
      </c>
      <c r="J12" s="112">
        <v>34208</v>
      </c>
      <c r="K12" s="112">
        <v>35710</v>
      </c>
      <c r="L12" s="197"/>
      <c r="M12" s="8"/>
      <c r="N12" s="198">
        <f t="shared" si="0"/>
        <v>0.11608783979878101</v>
      </c>
      <c r="O12" s="199">
        <f t="shared" si="1"/>
        <v>2400</v>
      </c>
      <c r="P12" s="198">
        <f t="shared" si="2"/>
        <v>6.0761029730432625E-2</v>
      </c>
      <c r="Q12" s="199">
        <f t="shared" si="3"/>
        <v>1402</v>
      </c>
      <c r="R12" s="198">
        <f t="shared" si="4"/>
        <v>7.0354633109985354E-2</v>
      </c>
      <c r="S12" s="199">
        <f t="shared" si="5"/>
        <v>1722</v>
      </c>
      <c r="T12" s="198">
        <f t="shared" si="6"/>
        <v>0.1158485380563401</v>
      </c>
      <c r="U12" s="199">
        <f t="shared" si="7"/>
        <v>3035</v>
      </c>
      <c r="V12" s="198">
        <f t="shared" si="8"/>
        <v>8.9487907501795805E-2</v>
      </c>
      <c r="W12" s="199">
        <f t="shared" si="9"/>
        <v>2616</v>
      </c>
      <c r="X12" s="198">
        <f t="shared" si="10"/>
        <v>7.4068259599987529E-2</v>
      </c>
      <c r="Y12" s="199">
        <f t="shared" si="11"/>
        <v>2359</v>
      </c>
      <c r="Z12" s="198">
        <v>6.1123822541823802E-2</v>
      </c>
      <c r="AA12" s="199">
        <v>2057</v>
      </c>
    </row>
    <row r="13" spans="2:27">
      <c r="B13" s="169" t="s">
        <v>92</v>
      </c>
      <c r="D13" s="42">
        <v>23390</v>
      </c>
      <c r="E13" s="112">
        <v>25070</v>
      </c>
      <c r="F13" s="112">
        <v>26787</v>
      </c>
      <c r="G13" s="112">
        <v>34697</v>
      </c>
      <c r="H13" s="112">
        <v>40697</v>
      </c>
      <c r="I13" s="112">
        <v>45025</v>
      </c>
      <c r="J13" s="112">
        <v>65832</v>
      </c>
      <c r="K13" s="112">
        <v>79828</v>
      </c>
      <c r="L13" s="197"/>
      <c r="M13" s="8"/>
      <c r="N13" s="198">
        <f t="shared" si="0"/>
        <v>7.1825566481402259E-2</v>
      </c>
      <c r="O13" s="199">
        <f t="shared" si="1"/>
        <v>1680</v>
      </c>
      <c r="P13" s="198">
        <f t="shared" si="2"/>
        <v>6.8488232947746308E-2</v>
      </c>
      <c r="Q13" s="199">
        <f t="shared" si="3"/>
        <v>1717</v>
      </c>
      <c r="R13" s="198">
        <f t="shared" si="4"/>
        <v>0.29529249262702062</v>
      </c>
      <c r="S13" s="199">
        <f t="shared" si="5"/>
        <v>7910</v>
      </c>
      <c r="T13" s="198">
        <f t="shared" si="6"/>
        <v>0.17292561316540334</v>
      </c>
      <c r="U13" s="199">
        <f t="shared" si="7"/>
        <v>6000</v>
      </c>
      <c r="V13" s="198">
        <f t="shared" si="8"/>
        <v>0.10634690517728584</v>
      </c>
      <c r="W13" s="199">
        <f t="shared" si="9"/>
        <v>4328</v>
      </c>
      <c r="X13" s="198">
        <f t="shared" si="10"/>
        <v>0.4621210438645198</v>
      </c>
      <c r="Y13" s="199">
        <f t="shared" si="11"/>
        <v>20807</v>
      </c>
      <c r="Z13" s="198">
        <v>0.37643975446582528</v>
      </c>
      <c r="AA13" s="199">
        <v>21832</v>
      </c>
    </row>
    <row r="14" spans="2:27">
      <c r="B14" s="169" t="s">
        <v>93</v>
      </c>
      <c r="D14" s="42">
        <v>17179</v>
      </c>
      <c r="E14" s="112">
        <v>17123</v>
      </c>
      <c r="F14" s="112">
        <v>17369</v>
      </c>
      <c r="G14" s="112">
        <v>17553</v>
      </c>
      <c r="H14" s="112">
        <v>17166</v>
      </c>
      <c r="I14" s="112">
        <v>18175</v>
      </c>
      <c r="J14" s="112">
        <v>18132</v>
      </c>
      <c r="K14" s="112">
        <v>20358</v>
      </c>
      <c r="L14" s="197"/>
      <c r="M14" s="8"/>
      <c r="N14" s="198">
        <f t="shared" si="0"/>
        <v>-3.2597939344548577E-3</v>
      </c>
      <c r="O14" s="199">
        <f t="shared" si="1"/>
        <v>-56</v>
      </c>
      <c r="P14" s="198">
        <f t="shared" si="2"/>
        <v>1.4366641359574883E-2</v>
      </c>
      <c r="Q14" s="199">
        <f t="shared" si="3"/>
        <v>246</v>
      </c>
      <c r="R14" s="198">
        <f t="shared" si="4"/>
        <v>1.0593586274396882E-2</v>
      </c>
      <c r="S14" s="199">
        <f t="shared" si="5"/>
        <v>184</v>
      </c>
      <c r="T14" s="198">
        <f t="shared" si="6"/>
        <v>-2.204751324559906E-2</v>
      </c>
      <c r="U14" s="199">
        <f t="shared" si="7"/>
        <v>-387</v>
      </c>
      <c r="V14" s="198">
        <f t="shared" si="8"/>
        <v>5.8778981708027533E-2</v>
      </c>
      <c r="W14" s="199">
        <f t="shared" si="9"/>
        <v>1009</v>
      </c>
      <c r="X14" s="198">
        <f t="shared" si="10"/>
        <v>-2.3658872077029214E-3</v>
      </c>
      <c r="Y14" s="199">
        <f t="shared" si="11"/>
        <v>-43</v>
      </c>
      <c r="Z14" s="198">
        <v>0.1194940885345064</v>
      </c>
      <c r="AA14" s="199">
        <v>2173</v>
      </c>
    </row>
    <row r="15" spans="2:27">
      <c r="B15" s="169" t="s">
        <v>94</v>
      </c>
      <c r="D15" s="42">
        <v>104776</v>
      </c>
      <c r="E15" s="112">
        <v>105589</v>
      </c>
      <c r="F15" s="112">
        <v>108712</v>
      </c>
      <c r="G15" s="112">
        <v>114173</v>
      </c>
      <c r="H15" s="112">
        <v>122589</v>
      </c>
      <c r="I15" s="112">
        <v>126194</v>
      </c>
      <c r="J15" s="112">
        <v>129176</v>
      </c>
      <c r="K15" s="112">
        <v>129593</v>
      </c>
      <c r="L15" s="197"/>
      <c r="M15" s="8"/>
      <c r="N15" s="198">
        <f t="shared" si="0"/>
        <v>7.7594105520348844E-3</v>
      </c>
      <c r="O15" s="199">
        <f t="shared" si="1"/>
        <v>813</v>
      </c>
      <c r="P15" s="198">
        <f t="shared" si="2"/>
        <v>2.9576944568089569E-2</v>
      </c>
      <c r="Q15" s="199">
        <f t="shared" si="3"/>
        <v>3123</v>
      </c>
      <c r="R15" s="198">
        <f t="shared" si="4"/>
        <v>5.0233644859813076E-2</v>
      </c>
      <c r="S15" s="199">
        <f t="shared" si="5"/>
        <v>5461</v>
      </c>
      <c r="T15" s="198">
        <f t="shared" si="6"/>
        <v>7.3712699149536265E-2</v>
      </c>
      <c r="U15" s="199">
        <f t="shared" si="7"/>
        <v>8416</v>
      </c>
      <c r="V15" s="198">
        <f t="shared" si="8"/>
        <v>2.9407206193051483E-2</v>
      </c>
      <c r="W15" s="199">
        <f t="shared" si="9"/>
        <v>3605</v>
      </c>
      <c r="X15" s="198">
        <f t="shared" si="10"/>
        <v>2.3630283531705043E-2</v>
      </c>
      <c r="Y15" s="199">
        <f t="shared" si="11"/>
        <v>2982</v>
      </c>
      <c r="Z15" s="198">
        <v>1.672668502522345E-2</v>
      </c>
      <c r="AA15" s="199">
        <v>2132</v>
      </c>
    </row>
    <row r="16" spans="2:27">
      <c r="B16" s="169" t="s">
        <v>95</v>
      </c>
      <c r="D16" s="42">
        <v>62182</v>
      </c>
      <c r="E16" s="112">
        <v>59849</v>
      </c>
      <c r="F16" s="112">
        <v>63814</v>
      </c>
      <c r="G16" s="112">
        <v>67338</v>
      </c>
      <c r="H16" s="112">
        <v>72357</v>
      </c>
      <c r="I16" s="112">
        <v>78035</v>
      </c>
      <c r="J16" s="112">
        <v>82425</v>
      </c>
      <c r="K16" s="112">
        <v>83038</v>
      </c>
      <c r="L16" s="197"/>
      <c r="M16" s="8"/>
      <c r="N16" s="198">
        <f t="shared" si="0"/>
        <v>-3.7518896143578506E-2</v>
      </c>
      <c r="O16" s="199">
        <f t="shared" si="1"/>
        <v>-2333</v>
      </c>
      <c r="P16" s="198">
        <f t="shared" si="2"/>
        <v>6.6250062657688513E-2</v>
      </c>
      <c r="Q16" s="199">
        <f t="shared" si="3"/>
        <v>3965</v>
      </c>
      <c r="R16" s="198">
        <f t="shared" si="4"/>
        <v>5.5222991819976697E-2</v>
      </c>
      <c r="S16" s="199">
        <f t="shared" si="5"/>
        <v>3524</v>
      </c>
      <c r="T16" s="198">
        <f t="shared" si="6"/>
        <v>7.4534438207253029E-2</v>
      </c>
      <c r="U16" s="199">
        <f t="shared" si="7"/>
        <v>5019</v>
      </c>
      <c r="V16" s="198">
        <f t="shared" si="8"/>
        <v>7.8472020675262932E-2</v>
      </c>
      <c r="W16" s="199">
        <f t="shared" si="9"/>
        <v>5678</v>
      </c>
      <c r="X16" s="198">
        <f t="shared" si="10"/>
        <v>5.6256807842634649E-2</v>
      </c>
      <c r="Y16" s="199">
        <f t="shared" si="11"/>
        <v>4390</v>
      </c>
      <c r="Z16" s="198">
        <v>4.2745560941306548E-2</v>
      </c>
      <c r="AA16" s="199">
        <v>3404</v>
      </c>
    </row>
    <row r="17" spans="2:27">
      <c r="B17" s="169" t="s">
        <v>96</v>
      </c>
      <c r="D17" s="42">
        <v>163730</v>
      </c>
      <c r="E17" s="112">
        <v>156934</v>
      </c>
      <c r="F17" s="112">
        <v>166875</v>
      </c>
      <c r="G17" s="112">
        <v>187874</v>
      </c>
      <c r="H17" s="112">
        <v>201720</v>
      </c>
      <c r="I17" s="112">
        <v>229333</v>
      </c>
      <c r="J17" s="112">
        <v>248373</v>
      </c>
      <c r="K17" s="112">
        <v>270372</v>
      </c>
      <c r="L17" s="197"/>
      <c r="M17" s="8"/>
      <c r="N17" s="198">
        <f t="shared" si="0"/>
        <v>-4.1507359677517841E-2</v>
      </c>
      <c r="O17" s="199">
        <f t="shared" si="1"/>
        <v>-6796</v>
      </c>
      <c r="P17" s="198">
        <f t="shared" si="2"/>
        <v>6.3345100488103379E-2</v>
      </c>
      <c r="Q17" s="199">
        <f t="shared" si="3"/>
        <v>9941</v>
      </c>
      <c r="R17" s="198">
        <f t="shared" si="4"/>
        <v>0.12583670411985026</v>
      </c>
      <c r="S17" s="199">
        <f t="shared" si="5"/>
        <v>20999</v>
      </c>
      <c r="T17" s="198">
        <f t="shared" si="6"/>
        <v>7.3698329731628709E-2</v>
      </c>
      <c r="U17" s="199">
        <f t="shared" si="7"/>
        <v>13846</v>
      </c>
      <c r="V17" s="198">
        <f t="shared" si="8"/>
        <v>0.13688776521911561</v>
      </c>
      <c r="W17" s="199">
        <f t="shared" si="9"/>
        <v>27613</v>
      </c>
      <c r="X17" s="198">
        <f t="shared" si="10"/>
        <v>8.3023376487465717E-2</v>
      </c>
      <c r="Y17" s="199">
        <f t="shared" si="11"/>
        <v>19040</v>
      </c>
      <c r="Z17" s="198">
        <v>0.1152580126222003</v>
      </c>
      <c r="AA17" s="199">
        <v>27942</v>
      </c>
    </row>
    <row r="18" spans="2:27">
      <c r="B18" s="169" t="s">
        <v>97</v>
      </c>
      <c r="D18" s="42">
        <v>88242</v>
      </c>
      <c r="E18" s="112">
        <v>102104</v>
      </c>
      <c r="F18" s="112">
        <v>117265</v>
      </c>
      <c r="G18" s="112">
        <v>133839</v>
      </c>
      <c r="H18" s="112">
        <v>146290</v>
      </c>
      <c r="I18" s="112">
        <v>164565</v>
      </c>
      <c r="J18" s="112">
        <v>179408</v>
      </c>
      <c r="K18" s="112">
        <v>185965</v>
      </c>
      <c r="L18" s="197"/>
      <c r="M18" s="8"/>
      <c r="N18" s="198">
        <f t="shared" si="0"/>
        <v>0.15709072777135602</v>
      </c>
      <c r="O18" s="199">
        <f t="shared" si="1"/>
        <v>13862</v>
      </c>
      <c r="P18" s="198">
        <f t="shared" si="2"/>
        <v>0.14848585755700072</v>
      </c>
      <c r="Q18" s="199">
        <f t="shared" si="3"/>
        <v>15161</v>
      </c>
      <c r="R18" s="198">
        <f t="shared" si="4"/>
        <v>0.14133799513921463</v>
      </c>
      <c r="S18" s="199">
        <f t="shared" si="5"/>
        <v>16574</v>
      </c>
      <c r="T18" s="198">
        <f t="shared" si="6"/>
        <v>9.3029684919941014E-2</v>
      </c>
      <c r="U18" s="199">
        <f t="shared" si="7"/>
        <v>12451</v>
      </c>
      <c r="V18" s="198">
        <f t="shared" si="8"/>
        <v>0.12492309795611467</v>
      </c>
      <c r="W18" s="199">
        <f t="shared" si="9"/>
        <v>18275</v>
      </c>
      <c r="X18" s="198">
        <f t="shared" si="10"/>
        <v>9.0195363534165907E-2</v>
      </c>
      <c r="Y18" s="199">
        <f t="shared" si="11"/>
        <v>14843</v>
      </c>
      <c r="Z18" s="198">
        <v>6.2827195208376097E-2</v>
      </c>
      <c r="AA18" s="199">
        <v>10993</v>
      </c>
    </row>
    <row r="19" spans="2:27">
      <c r="B19" s="169" t="s">
        <v>98</v>
      </c>
      <c r="D19" s="42">
        <v>28237</v>
      </c>
      <c r="E19" s="112">
        <v>29065</v>
      </c>
      <c r="F19" s="112">
        <v>31070</v>
      </c>
      <c r="G19" s="112">
        <v>32795</v>
      </c>
      <c r="H19" s="112">
        <v>35293</v>
      </c>
      <c r="I19" s="112">
        <v>37168</v>
      </c>
      <c r="J19" s="112">
        <v>37664</v>
      </c>
      <c r="K19" s="112">
        <v>38054</v>
      </c>
      <c r="L19" s="197"/>
      <c r="M19" s="8"/>
      <c r="N19" s="198">
        <f t="shared" si="0"/>
        <v>2.9323228388284939E-2</v>
      </c>
      <c r="O19" s="199">
        <f t="shared" si="1"/>
        <v>828</v>
      </c>
      <c r="P19" s="198">
        <f t="shared" si="2"/>
        <v>6.8983313263375257E-2</v>
      </c>
      <c r="Q19" s="199">
        <f t="shared" si="3"/>
        <v>2005</v>
      </c>
      <c r="R19" s="198">
        <f t="shared" si="4"/>
        <v>5.551979401351792E-2</v>
      </c>
      <c r="S19" s="199">
        <f t="shared" si="5"/>
        <v>1725</v>
      </c>
      <c r="T19" s="198">
        <f t="shared" si="6"/>
        <v>7.6170147888397599E-2</v>
      </c>
      <c r="U19" s="199">
        <f t="shared" si="7"/>
        <v>2498</v>
      </c>
      <c r="V19" s="198">
        <f t="shared" si="8"/>
        <v>5.3126682344941001E-2</v>
      </c>
      <c r="W19" s="199">
        <f t="shared" si="9"/>
        <v>1875</v>
      </c>
      <c r="X19" s="198">
        <f t="shared" si="10"/>
        <v>1.334481274214383E-2</v>
      </c>
      <c r="Y19" s="199">
        <f t="shared" si="11"/>
        <v>496</v>
      </c>
      <c r="Z19" s="198">
        <v>1.550449657086439E-2</v>
      </c>
      <c r="AA19" s="199">
        <v>581</v>
      </c>
    </row>
    <row r="20" spans="2:27">
      <c r="B20" s="169" t="s">
        <v>99</v>
      </c>
      <c r="D20" s="42">
        <v>61636</v>
      </c>
      <c r="E20" s="112">
        <v>62544</v>
      </c>
      <c r="F20" s="112">
        <v>65061</v>
      </c>
      <c r="G20" s="112">
        <v>68103</v>
      </c>
      <c r="H20" s="112">
        <v>73691</v>
      </c>
      <c r="I20" s="112">
        <v>77196</v>
      </c>
      <c r="J20" s="112">
        <v>93660</v>
      </c>
      <c r="K20" s="112">
        <v>99224</v>
      </c>
      <c r="L20" s="197"/>
      <c r="M20" s="8"/>
      <c r="N20" s="198">
        <f t="shared" si="0"/>
        <v>1.4731650334220303E-2</v>
      </c>
      <c r="O20" s="199">
        <f t="shared" si="1"/>
        <v>908</v>
      </c>
      <c r="P20" s="198">
        <f t="shared" si="2"/>
        <v>4.0243668457405901E-2</v>
      </c>
      <c r="Q20" s="199">
        <f t="shared" si="3"/>
        <v>2517</v>
      </c>
      <c r="R20" s="198">
        <f t="shared" si="4"/>
        <v>4.6756121178586296E-2</v>
      </c>
      <c r="S20" s="199">
        <f t="shared" si="5"/>
        <v>3042</v>
      </c>
      <c r="T20" s="198">
        <f t="shared" si="6"/>
        <v>8.2052185659956312E-2</v>
      </c>
      <c r="U20" s="199">
        <f t="shared" si="7"/>
        <v>5588</v>
      </c>
      <c r="V20" s="198">
        <f t="shared" si="8"/>
        <v>4.7563474508420356E-2</v>
      </c>
      <c r="W20" s="199">
        <f t="shared" si="9"/>
        <v>3505</v>
      </c>
      <c r="X20" s="198">
        <f t="shared" si="10"/>
        <v>0.21327529923830246</v>
      </c>
      <c r="Y20" s="199">
        <f t="shared" si="11"/>
        <v>16464</v>
      </c>
      <c r="Z20" s="198">
        <v>0.1229261447228447</v>
      </c>
      <c r="AA20" s="199">
        <v>10862</v>
      </c>
    </row>
    <row r="21" spans="2:27">
      <c r="B21" s="169" t="s">
        <v>100</v>
      </c>
      <c r="D21" s="42">
        <v>143622</v>
      </c>
      <c r="E21" s="112">
        <v>133442</v>
      </c>
      <c r="F21" s="112">
        <v>152686</v>
      </c>
      <c r="G21" s="112">
        <v>163762</v>
      </c>
      <c r="H21" s="112">
        <v>177795</v>
      </c>
      <c r="I21" s="112">
        <v>190951</v>
      </c>
      <c r="J21" s="112">
        <v>209961</v>
      </c>
      <c r="K21" s="112">
        <v>229163</v>
      </c>
      <c r="L21" s="197"/>
      <c r="M21" s="8"/>
      <c r="N21" s="198">
        <f t="shared" si="0"/>
        <v>-7.0880505772096147E-2</v>
      </c>
      <c r="O21" s="199">
        <f t="shared" si="1"/>
        <v>-10180</v>
      </c>
      <c r="P21" s="198">
        <f t="shared" si="2"/>
        <v>0.14421246683952571</v>
      </c>
      <c r="Q21" s="199">
        <f t="shared" si="3"/>
        <v>19244</v>
      </c>
      <c r="R21" s="198">
        <f t="shared" si="4"/>
        <v>7.2541031921721677E-2</v>
      </c>
      <c r="S21" s="199">
        <f t="shared" si="5"/>
        <v>11076</v>
      </c>
      <c r="T21" s="198">
        <f t="shared" si="6"/>
        <v>8.5691430246333189E-2</v>
      </c>
      <c r="U21" s="199">
        <f t="shared" si="7"/>
        <v>14033</v>
      </c>
      <c r="V21" s="198">
        <f t="shared" si="8"/>
        <v>7.3995331702241263E-2</v>
      </c>
      <c r="W21" s="199">
        <f t="shared" si="9"/>
        <v>13156</v>
      </c>
      <c r="X21" s="198">
        <f t="shared" si="10"/>
        <v>9.9554335929112669E-2</v>
      </c>
      <c r="Y21" s="199">
        <f t="shared" si="11"/>
        <v>19010</v>
      </c>
      <c r="Z21" s="198">
        <v>0.12345267451380269</v>
      </c>
      <c r="AA21" s="199">
        <v>25182</v>
      </c>
    </row>
    <row r="22" spans="2:27">
      <c r="B22" s="169" t="s">
        <v>101</v>
      </c>
      <c r="D22" s="42">
        <v>35054</v>
      </c>
      <c r="E22" s="112">
        <v>35294</v>
      </c>
      <c r="F22" s="112">
        <v>37047</v>
      </c>
      <c r="G22" s="112">
        <v>37762</v>
      </c>
      <c r="H22" s="112">
        <v>40484</v>
      </c>
      <c r="I22" s="112">
        <v>44630</v>
      </c>
      <c r="J22" s="112">
        <v>50287</v>
      </c>
      <c r="K22" s="112">
        <v>52764</v>
      </c>
      <c r="L22" s="197"/>
      <c r="M22" s="8"/>
      <c r="N22" s="198">
        <f t="shared" si="0"/>
        <v>6.8465795629599757E-3</v>
      </c>
      <c r="O22" s="199">
        <f t="shared" si="1"/>
        <v>240</v>
      </c>
      <c r="P22" s="198">
        <f t="shared" si="2"/>
        <v>4.9668498894996249E-2</v>
      </c>
      <c r="Q22" s="199">
        <f t="shared" si="3"/>
        <v>1753</v>
      </c>
      <c r="R22" s="198">
        <f t="shared" si="4"/>
        <v>1.9299808351553427E-2</v>
      </c>
      <c r="S22" s="199">
        <f t="shared" si="5"/>
        <v>715</v>
      </c>
      <c r="T22" s="198">
        <f t="shared" si="6"/>
        <v>7.2083046448810917E-2</v>
      </c>
      <c r="U22" s="199">
        <f t="shared" si="7"/>
        <v>2722</v>
      </c>
      <c r="V22" s="198">
        <f t="shared" si="8"/>
        <v>0.1024108289694694</v>
      </c>
      <c r="W22" s="199">
        <f t="shared" si="9"/>
        <v>4146</v>
      </c>
      <c r="X22" s="198">
        <f t="shared" si="10"/>
        <v>0.12675330495182613</v>
      </c>
      <c r="Y22" s="199">
        <f t="shared" si="11"/>
        <v>5657</v>
      </c>
      <c r="Z22" s="198">
        <v>9.8792169929196261E-2</v>
      </c>
      <c r="AA22" s="199">
        <v>4744</v>
      </c>
    </row>
    <row r="23" spans="2:27">
      <c r="B23" s="169" t="s">
        <v>102</v>
      </c>
      <c r="D23" s="42">
        <v>13801</v>
      </c>
      <c r="E23" s="112">
        <v>13661</v>
      </c>
      <c r="F23" s="112">
        <v>14164</v>
      </c>
      <c r="G23" s="112">
        <v>15245</v>
      </c>
      <c r="H23" s="112">
        <v>16142</v>
      </c>
      <c r="I23" s="112">
        <v>16475</v>
      </c>
      <c r="J23" s="112">
        <v>17562</v>
      </c>
      <c r="K23" s="112">
        <v>17304</v>
      </c>
      <c r="L23" s="197"/>
      <c r="M23" s="8"/>
      <c r="N23" s="198">
        <f t="shared" si="0"/>
        <v>-1.0144192449822453E-2</v>
      </c>
      <c r="O23" s="199">
        <f t="shared" si="1"/>
        <v>-140</v>
      </c>
      <c r="P23" s="198">
        <f t="shared" si="2"/>
        <v>3.6820144938145116E-2</v>
      </c>
      <c r="Q23" s="199">
        <f t="shared" si="3"/>
        <v>503</v>
      </c>
      <c r="R23" s="198">
        <f t="shared" si="4"/>
        <v>7.6320248517367961E-2</v>
      </c>
      <c r="S23" s="199">
        <f t="shared" si="5"/>
        <v>1081</v>
      </c>
      <c r="T23" s="198">
        <f t="shared" si="6"/>
        <v>5.8838963594621152E-2</v>
      </c>
      <c r="U23" s="199">
        <f t="shared" si="7"/>
        <v>897</v>
      </c>
      <c r="V23" s="198">
        <f t="shared" si="8"/>
        <v>2.062941395118334E-2</v>
      </c>
      <c r="W23" s="199">
        <f t="shared" si="9"/>
        <v>333</v>
      </c>
      <c r="X23" s="198">
        <f t="shared" si="10"/>
        <v>6.5978755690440094E-2</v>
      </c>
      <c r="Y23" s="199">
        <f t="shared" si="11"/>
        <v>1087</v>
      </c>
      <c r="Z23" s="198">
        <v>-8.0840743734844622E-4</v>
      </c>
      <c r="AA23" s="199">
        <v>-14</v>
      </c>
    </row>
    <row r="24" spans="2:27">
      <c r="B24" s="169" t="s">
        <v>103</v>
      </c>
      <c r="D24" s="42">
        <v>67062</v>
      </c>
      <c r="E24" s="112">
        <v>65757</v>
      </c>
      <c r="F24" s="112">
        <v>65741</v>
      </c>
      <c r="G24" s="112">
        <v>65206</v>
      </c>
      <c r="H24" s="112">
        <v>67674</v>
      </c>
      <c r="I24" s="112">
        <v>70761</v>
      </c>
      <c r="J24" s="112">
        <v>74802</v>
      </c>
      <c r="K24" s="112">
        <v>75257</v>
      </c>
      <c r="L24" s="197"/>
      <c r="M24" s="8"/>
      <c r="N24" s="198">
        <f t="shared" si="0"/>
        <v>-1.9459604545047915E-2</v>
      </c>
      <c r="O24" s="199">
        <f t="shared" si="1"/>
        <v>-1305</v>
      </c>
      <c r="P24" s="198">
        <f t="shared" si="2"/>
        <v>-2.4332010280270211E-4</v>
      </c>
      <c r="Q24" s="199">
        <f t="shared" si="3"/>
        <v>-16</v>
      </c>
      <c r="R24" s="198">
        <f t="shared" si="4"/>
        <v>-8.137996075508469E-3</v>
      </c>
      <c r="S24" s="199">
        <f t="shared" si="5"/>
        <v>-535</v>
      </c>
      <c r="T24" s="198">
        <f t="shared" si="6"/>
        <v>3.7849277673833726E-2</v>
      </c>
      <c r="U24" s="199">
        <f t="shared" si="7"/>
        <v>2468</v>
      </c>
      <c r="V24" s="198">
        <f t="shared" si="8"/>
        <v>4.5615746076779873E-2</v>
      </c>
      <c r="W24" s="199">
        <f t="shared" si="9"/>
        <v>3087</v>
      </c>
      <c r="X24" s="198">
        <f t="shared" si="10"/>
        <v>5.710772883367965E-2</v>
      </c>
      <c r="Y24" s="199">
        <f t="shared" si="11"/>
        <v>4041</v>
      </c>
      <c r="Z24" s="198">
        <v>2.1306336260127349E-2</v>
      </c>
      <c r="AA24" s="199">
        <v>1570</v>
      </c>
    </row>
    <row r="25" spans="2:27">
      <c r="B25" s="169" t="s">
        <v>104</v>
      </c>
      <c r="D25" s="42">
        <v>8282</v>
      </c>
      <c r="E25" s="112">
        <v>7638</v>
      </c>
      <c r="F25" s="112">
        <v>8004</v>
      </c>
      <c r="G25" s="112">
        <v>8548</v>
      </c>
      <c r="H25" s="112">
        <v>9180</v>
      </c>
      <c r="I25" s="112">
        <v>9334</v>
      </c>
      <c r="J25" s="112">
        <v>9620</v>
      </c>
      <c r="K25" s="112">
        <v>9735</v>
      </c>
      <c r="L25" s="197"/>
      <c r="M25" s="8"/>
      <c r="N25" s="198">
        <f t="shared" si="0"/>
        <v>-7.7758995411736254E-2</v>
      </c>
      <c r="O25" s="199">
        <f t="shared" si="1"/>
        <v>-644</v>
      </c>
      <c r="P25" s="198">
        <f t="shared" si="2"/>
        <v>4.7918303220738423E-2</v>
      </c>
      <c r="Q25" s="199">
        <f t="shared" si="3"/>
        <v>366</v>
      </c>
      <c r="R25" s="198">
        <f t="shared" si="4"/>
        <v>6.7966016991504175E-2</v>
      </c>
      <c r="S25" s="199">
        <f t="shared" si="5"/>
        <v>544</v>
      </c>
      <c r="T25" s="198">
        <f t="shared" si="6"/>
        <v>7.3935423490875118E-2</v>
      </c>
      <c r="U25" s="199">
        <f t="shared" si="7"/>
        <v>632</v>
      </c>
      <c r="V25" s="198">
        <f t="shared" si="8"/>
        <v>1.6775599128540319E-2</v>
      </c>
      <c r="W25" s="199">
        <f t="shared" si="9"/>
        <v>154</v>
      </c>
      <c r="X25" s="198">
        <f t="shared" si="10"/>
        <v>3.0640668523676862E-2</v>
      </c>
      <c r="Y25" s="199">
        <f t="shared" si="11"/>
        <v>286</v>
      </c>
      <c r="Z25" s="198">
        <v>4.4415835210814381E-2</v>
      </c>
      <c r="AA25" s="199">
        <v>414</v>
      </c>
    </row>
    <row r="26" spans="2:27">
      <c r="B26" s="169" t="s">
        <v>105</v>
      </c>
      <c r="D26" s="42">
        <v>1260</v>
      </c>
      <c r="E26" s="112">
        <v>1256</v>
      </c>
      <c r="F26" s="112">
        <v>1324</v>
      </c>
      <c r="G26" s="112">
        <v>1429</v>
      </c>
      <c r="H26" s="112">
        <v>1509</v>
      </c>
      <c r="I26" s="112">
        <v>1605</v>
      </c>
      <c r="J26" s="112">
        <v>1681</v>
      </c>
      <c r="K26" s="112">
        <v>1667</v>
      </c>
      <c r="L26" s="197"/>
      <c r="M26" s="8"/>
      <c r="N26" s="198">
        <f t="shared" si="0"/>
        <v>-3.1746031746031633E-3</v>
      </c>
      <c r="O26" s="199">
        <f t="shared" si="1"/>
        <v>-4</v>
      </c>
      <c r="P26" s="198">
        <f t="shared" si="2"/>
        <v>5.4140127388535131E-2</v>
      </c>
      <c r="Q26" s="199">
        <f t="shared" si="3"/>
        <v>68</v>
      </c>
      <c r="R26" s="198">
        <f t="shared" si="4"/>
        <v>7.9305135951661665E-2</v>
      </c>
      <c r="S26" s="199">
        <f t="shared" si="5"/>
        <v>105</v>
      </c>
      <c r="T26" s="198">
        <f t="shared" si="6"/>
        <v>5.5983205038488526E-2</v>
      </c>
      <c r="U26" s="199">
        <f t="shared" si="7"/>
        <v>80</v>
      </c>
      <c r="V26" s="198">
        <f t="shared" si="8"/>
        <v>6.3618290258449228E-2</v>
      </c>
      <c r="W26" s="199">
        <f t="shared" si="9"/>
        <v>96</v>
      </c>
      <c r="X26" s="198">
        <f t="shared" si="10"/>
        <v>4.735202492211843E-2</v>
      </c>
      <c r="Y26" s="199">
        <f t="shared" si="11"/>
        <v>76</v>
      </c>
      <c r="Z26" s="198">
        <v>1.399026763990263E-2</v>
      </c>
      <c r="AA26" s="199">
        <v>23</v>
      </c>
    </row>
    <row r="27" spans="2:27">
      <c r="B27" s="169" t="s">
        <v>106</v>
      </c>
      <c r="D27" s="42">
        <v>1646</v>
      </c>
      <c r="E27" s="112">
        <v>1543</v>
      </c>
      <c r="F27" s="112">
        <v>1675</v>
      </c>
      <c r="G27" s="112">
        <v>1759</v>
      </c>
      <c r="H27" s="112">
        <v>1898</v>
      </c>
      <c r="I27" s="112">
        <v>2074</v>
      </c>
      <c r="J27" s="112">
        <v>2235</v>
      </c>
      <c r="K27" s="112">
        <v>2460</v>
      </c>
      <c r="L27" s="197"/>
      <c r="M27" s="8"/>
      <c r="N27" s="198">
        <f t="shared" si="0"/>
        <v>-6.2575941676792257E-2</v>
      </c>
      <c r="O27" s="199">
        <f t="shared" si="1"/>
        <v>-103</v>
      </c>
      <c r="P27" s="198">
        <f t="shared" si="2"/>
        <v>8.5547634478289059E-2</v>
      </c>
      <c r="Q27" s="199">
        <f t="shared" si="3"/>
        <v>132</v>
      </c>
      <c r="R27" s="198">
        <f t="shared" si="4"/>
        <v>5.0149253731343268E-2</v>
      </c>
      <c r="S27" s="199">
        <f t="shared" si="5"/>
        <v>84</v>
      </c>
      <c r="T27" s="198">
        <f t="shared" si="6"/>
        <v>7.9022171688459375E-2</v>
      </c>
      <c r="U27" s="199">
        <f t="shared" si="7"/>
        <v>139</v>
      </c>
      <c r="V27" s="198">
        <f t="shared" si="8"/>
        <v>9.2729188619599556E-2</v>
      </c>
      <c r="W27" s="199">
        <f t="shared" si="9"/>
        <v>176</v>
      </c>
      <c r="X27" s="198">
        <f t="shared" si="10"/>
        <v>7.7627772420443497E-2</v>
      </c>
      <c r="Y27" s="199">
        <f t="shared" si="11"/>
        <v>161</v>
      </c>
      <c r="Z27" s="198">
        <v>0.104129263913824</v>
      </c>
      <c r="AA27" s="199">
        <v>232</v>
      </c>
    </row>
    <row r="28" spans="2:27">
      <c r="B28" s="31" t="s">
        <v>49</v>
      </c>
      <c r="D28" s="63">
        <v>1115183</v>
      </c>
      <c r="E28" s="63">
        <v>1124230</v>
      </c>
      <c r="F28" s="63">
        <v>1222142</v>
      </c>
      <c r="G28" s="63">
        <v>1313437</v>
      </c>
      <c r="H28" s="63">
        <v>1411866</v>
      </c>
      <c r="I28" s="63">
        <v>1518424</v>
      </c>
      <c r="J28" s="63">
        <v>1677042</v>
      </c>
      <c r="K28" s="63">
        <v>1782644</v>
      </c>
      <c r="L28" s="64"/>
      <c r="M28" s="11"/>
      <c r="N28" s="200">
        <f t="shared" si="0"/>
        <v>8.1125698652149136E-3</v>
      </c>
      <c r="O28" s="62">
        <f t="shared" si="1"/>
        <v>9047</v>
      </c>
      <c r="P28" s="200">
        <f t="shared" si="2"/>
        <v>8.7092498865890322E-2</v>
      </c>
      <c r="Q28" s="62">
        <f t="shared" si="3"/>
        <v>97912</v>
      </c>
      <c r="R28" s="200">
        <f t="shared" si="4"/>
        <v>7.4700812180581222E-2</v>
      </c>
      <c r="S28" s="62">
        <f t="shared" si="5"/>
        <v>91295</v>
      </c>
      <c r="T28" s="200">
        <f t="shared" si="6"/>
        <v>7.4940023769697328E-2</v>
      </c>
      <c r="U28" s="62">
        <f t="shared" si="7"/>
        <v>98429</v>
      </c>
      <c r="V28" s="200">
        <f t="shared" si="8"/>
        <v>7.5473168133519675E-2</v>
      </c>
      <c r="W28" s="62">
        <f t="shared" si="9"/>
        <v>106558</v>
      </c>
      <c r="X28" s="200">
        <f t="shared" si="10"/>
        <v>0.10446225823617117</v>
      </c>
      <c r="Y28" s="62">
        <f t="shared" si="11"/>
        <v>158618</v>
      </c>
      <c r="Z28" s="200">
        <v>0.1070493943236708</v>
      </c>
      <c r="AA28" s="62">
        <v>172378</v>
      </c>
    </row>
  </sheetData>
  <mergeCells count="10">
    <mergeCell ref="D5:L6"/>
    <mergeCell ref="N6:O6"/>
    <mergeCell ref="R6:S6"/>
    <mergeCell ref="T6:U6"/>
    <mergeCell ref="B3:AA3"/>
    <mergeCell ref="N5:AA5"/>
    <mergeCell ref="V6:W6"/>
    <mergeCell ref="Z6:AA6"/>
    <mergeCell ref="X6:Y6"/>
    <mergeCell ref="P6:Q6"/>
  </mergeCells>
  <printOptions horizontalCentered="1" verticalCentered="1"/>
  <pageMargins left="0.27777777777777779" right="0.27777777777777779" top="0.27777777777777779" bottom="0.27777777777777779" header="0.1388888888888889" footer="0.1388888888888889"/>
  <pageSetup paperSize="9" scale="54" orientation="landscape" r:id="rId1"/>
  <drawing r:id="rId2"/>
  <extLst>
    <ext xmlns:x14="http://schemas.microsoft.com/office/spreadsheetml/2009/9/main" uri="{05C60535-1F16-4fd2-B633-F4F36F0B64E0}">
      <x14:sparklineGroups xmlns:xm="http://schemas.microsoft.com/office/excel/2006/main">
        <x14:sparklineGroup displayEmptyCellsAs="gap" xr2:uid="{48E3EF80-1CDB-4D06-99B3-DD8FFFA9F71F}">
          <x14:colorSeries rgb="FF376092"/>
          <x14:colorNegative rgb="FFD00000"/>
          <x14:colorAxis rgb="FF000000"/>
          <x14:colorMarkers rgb="FFD00000"/>
          <x14:colorFirst rgb="FFD00000"/>
          <x14:colorLast rgb="FFD00000"/>
          <x14:colorHigh rgb="FFD00000"/>
          <x14:colorLow rgb="FFD00000"/>
          <x14:sparklines>
            <x14:sparkline>
              <xm:f>EVO_resolPIA!$D$9:$K$9</xm:f>
              <xm:sqref>L9</xm:sqref>
            </x14:sparkline>
            <x14:sparkline>
              <xm:f>EVO_resolPIA!$D$10:$K$10</xm:f>
              <xm:sqref>L10</xm:sqref>
            </x14:sparkline>
            <x14:sparkline>
              <xm:f>EVO_resolPIA!$D$11:$K$11</xm:f>
              <xm:sqref>L11</xm:sqref>
            </x14:sparkline>
            <x14:sparkline>
              <xm:f>EVO_resolPIA!$D$12:$K$12</xm:f>
              <xm:sqref>L12</xm:sqref>
            </x14:sparkline>
            <x14:sparkline>
              <xm:f>EVO_resolPIA!$D$13:$K$13</xm:f>
              <xm:sqref>L13</xm:sqref>
            </x14:sparkline>
            <x14:sparkline>
              <xm:f>EVO_resolPIA!$D$14:$K$14</xm:f>
              <xm:sqref>L14</xm:sqref>
            </x14:sparkline>
            <x14:sparkline>
              <xm:f>EVO_resolPIA!$D$15:$K$15</xm:f>
              <xm:sqref>L15</xm:sqref>
            </x14:sparkline>
            <x14:sparkline>
              <xm:f>EVO_resolPIA!$D$16:$K$16</xm:f>
              <xm:sqref>L16</xm:sqref>
            </x14:sparkline>
            <x14:sparkline>
              <xm:f>EVO_resolPIA!$D$17:$K$17</xm:f>
              <xm:sqref>L17</xm:sqref>
            </x14:sparkline>
            <x14:sparkline>
              <xm:f>EVO_resolPIA!$D$18:$K$18</xm:f>
              <xm:sqref>L18</xm:sqref>
            </x14:sparkline>
            <x14:sparkline>
              <xm:f>EVO_resolPIA!$D$19:$K$19</xm:f>
              <xm:sqref>L19</xm:sqref>
            </x14:sparkline>
            <x14:sparkline>
              <xm:f>EVO_resolPIA!$D$20:$K$20</xm:f>
              <xm:sqref>L20</xm:sqref>
            </x14:sparkline>
            <x14:sparkline>
              <xm:f>EVO_resolPIA!$D$21:$K$21</xm:f>
              <xm:sqref>L21</xm:sqref>
            </x14:sparkline>
            <x14:sparkline>
              <xm:f>EVO_resolPIA!$D$22:$K$22</xm:f>
              <xm:sqref>L22</xm:sqref>
            </x14:sparkline>
            <x14:sparkline>
              <xm:f>EVO_resolPIA!$D$23:$K$23</xm:f>
              <xm:sqref>L23</xm:sqref>
            </x14:sparkline>
            <x14:sparkline>
              <xm:f>EVO_resolPIA!$D$24:$K$24</xm:f>
              <xm:sqref>L24</xm:sqref>
            </x14:sparkline>
            <x14:sparkline>
              <xm:f>EVO_resolPIA!$D$25:$K$25</xm:f>
              <xm:sqref>L25</xm:sqref>
            </x14:sparkline>
            <x14:sparkline>
              <xm:f>EVO_resolPIA!$D$26:$K$26</xm:f>
              <xm:sqref>L26</xm:sqref>
            </x14:sparkline>
            <x14:sparkline>
              <xm:f>EVO_resolPIA!$D$27:$K$27</xm:f>
              <xm:sqref>L27</xm:sqref>
            </x14:sparkline>
            <x14:sparkline>
              <xm:f>EVO_resolPIA!$D$28:$K$28</xm:f>
              <xm:sqref>L28</xm:sqref>
            </x14:sparkline>
          </x14:sparklines>
        </x14:sparklineGroup>
      </x14:sparklineGroup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2:AA28"/>
  <sheetViews>
    <sheetView showGridLines="0" workbookViewId="0"/>
  </sheetViews>
  <sheetFormatPr baseColWidth="10" defaultColWidth="8.7265625" defaultRowHeight="14.5"/>
  <cols>
    <col min="1" max="1" width="1.1796875" customWidth="1"/>
    <col min="2" max="2" width="25.1796875" customWidth="1"/>
    <col min="3" max="3" width="0.6328125" customWidth="1"/>
    <col min="4" max="12" width="10.1796875" customWidth="1"/>
    <col min="13" max="13" width="0.81640625" customWidth="1"/>
    <col min="14" max="27" width="10.1796875" customWidth="1"/>
  </cols>
  <sheetData>
    <row r="2" spans="2:27" ht="49" customHeight="1"/>
    <row r="3" spans="2:27" ht="24" customHeight="1">
      <c r="B3" s="201" t="s">
        <v>110</v>
      </c>
      <c r="C3" s="202"/>
      <c r="D3" s="202"/>
      <c r="E3" s="202"/>
      <c r="F3" s="202"/>
      <c r="G3" s="202"/>
      <c r="H3" s="202"/>
      <c r="I3" s="202"/>
      <c r="J3" s="202"/>
      <c r="K3" s="202"/>
      <c r="L3" s="202"/>
      <c r="M3" s="202"/>
      <c r="N3" s="202"/>
      <c r="O3" s="202"/>
      <c r="P3" s="202"/>
      <c r="Q3" s="202"/>
      <c r="R3" s="202"/>
      <c r="S3" s="202"/>
      <c r="T3" s="202"/>
      <c r="U3" s="202"/>
      <c r="V3" s="202"/>
      <c r="W3" s="202"/>
      <c r="X3" s="202"/>
      <c r="Y3" s="202"/>
      <c r="Z3" s="202"/>
      <c r="AA3" s="202"/>
    </row>
    <row r="5" spans="2:27">
      <c r="D5" s="204" t="s">
        <v>87</v>
      </c>
      <c r="E5" s="205"/>
      <c r="F5" s="205"/>
      <c r="G5" s="205"/>
      <c r="H5" s="205"/>
      <c r="I5" s="205"/>
      <c r="J5" s="205"/>
      <c r="K5" s="205"/>
      <c r="L5" s="206"/>
      <c r="M5" s="12"/>
      <c r="N5" s="204" t="s">
        <v>50</v>
      </c>
      <c r="O5" s="210"/>
      <c r="P5" s="210"/>
      <c r="Q5" s="210"/>
      <c r="R5" s="210"/>
      <c r="S5" s="210"/>
      <c r="T5" s="210"/>
      <c r="U5" s="210"/>
      <c r="V5" s="210"/>
      <c r="W5" s="210"/>
      <c r="X5" s="210"/>
      <c r="Y5" s="210"/>
      <c r="Z5" s="210"/>
      <c r="AA5" s="211"/>
    </row>
    <row r="6" spans="2:27" ht="21" customHeight="1">
      <c r="D6" s="207"/>
      <c r="E6" s="208"/>
      <c r="F6" s="208"/>
      <c r="G6" s="208"/>
      <c r="H6" s="208"/>
      <c r="I6" s="208"/>
      <c r="J6" s="208"/>
      <c r="K6" s="208"/>
      <c r="L6" s="209"/>
      <c r="M6" s="12"/>
      <c r="N6" s="204" t="s">
        <v>51</v>
      </c>
      <c r="O6" s="211"/>
      <c r="P6" s="204" t="s">
        <v>52</v>
      </c>
      <c r="Q6" s="211"/>
      <c r="R6" s="204" t="s">
        <v>53</v>
      </c>
      <c r="S6" s="211"/>
      <c r="T6" s="204" t="s">
        <v>54</v>
      </c>
      <c r="U6" s="211"/>
      <c r="V6" s="204" t="s">
        <v>55</v>
      </c>
      <c r="W6" s="211"/>
      <c r="X6" s="204" t="s">
        <v>56</v>
      </c>
      <c r="Y6" s="211"/>
      <c r="Z6" s="204" t="s">
        <v>2</v>
      </c>
      <c r="AA6" s="211"/>
    </row>
    <row r="7" spans="2:27">
      <c r="D7" s="4" t="s">
        <v>57</v>
      </c>
      <c r="E7" s="4" t="s">
        <v>51</v>
      </c>
      <c r="F7" s="4" t="s">
        <v>52</v>
      </c>
      <c r="G7" s="4" t="s">
        <v>53</v>
      </c>
      <c r="H7" s="4" t="s">
        <v>54</v>
      </c>
      <c r="I7" s="4" t="s">
        <v>55</v>
      </c>
      <c r="J7" s="4" t="s">
        <v>56</v>
      </c>
      <c r="K7" s="4" t="s">
        <v>2</v>
      </c>
      <c r="L7" s="4"/>
      <c r="M7" s="12"/>
      <c r="N7" s="4" t="s">
        <v>58</v>
      </c>
      <c r="O7" s="4" t="s">
        <v>59</v>
      </c>
      <c r="P7" s="4" t="s">
        <v>58</v>
      </c>
      <c r="Q7" s="4" t="s">
        <v>59</v>
      </c>
      <c r="R7" s="4" t="s">
        <v>58</v>
      </c>
      <c r="S7" s="4" t="s">
        <v>59</v>
      </c>
      <c r="T7" s="4" t="s">
        <v>58</v>
      </c>
      <c r="U7" s="4" t="s">
        <v>59</v>
      </c>
      <c r="V7" s="4" t="s">
        <v>58</v>
      </c>
      <c r="W7" s="4" t="s">
        <v>59</v>
      </c>
      <c r="X7" s="4" t="s">
        <v>58</v>
      </c>
      <c r="Y7" s="4" t="s">
        <v>59</v>
      </c>
      <c r="Z7" s="4" t="s">
        <v>58</v>
      </c>
      <c r="AA7" s="4" t="s">
        <v>59</v>
      </c>
    </row>
    <row r="8" spans="2:27" ht="8.5" customHeight="1"/>
    <row r="9" spans="2:27">
      <c r="B9" s="29" t="s">
        <v>88</v>
      </c>
      <c r="D9" s="40">
        <v>73871</v>
      </c>
      <c r="E9" s="108">
        <v>56534</v>
      </c>
      <c r="F9" s="108">
        <v>38325</v>
      </c>
      <c r="G9" s="108">
        <v>36606</v>
      </c>
      <c r="H9" s="108">
        <v>35558</v>
      </c>
      <c r="I9" s="108">
        <v>17192</v>
      </c>
      <c r="J9" s="108">
        <v>13300</v>
      </c>
      <c r="K9" s="108">
        <v>10853</v>
      </c>
      <c r="L9" s="194"/>
      <c r="M9" s="7"/>
      <c r="N9" s="195">
        <f t="shared" ref="N9:N28" si="0">E9/D9-1</f>
        <v>-0.23469291061444952</v>
      </c>
      <c r="O9" s="196">
        <f t="shared" ref="O9:O28" si="1">E9-D9</f>
        <v>-17337</v>
      </c>
      <c r="P9" s="195">
        <f t="shared" ref="P9:P28" si="2">F9/E9-1</f>
        <v>-0.32208936215374817</v>
      </c>
      <c r="Q9" s="196">
        <f t="shared" ref="Q9:Q28" si="3">F9-E9</f>
        <v>-18209</v>
      </c>
      <c r="R9" s="195">
        <f t="shared" ref="R9:R28" si="4">G9/F9-1</f>
        <v>-4.4853228962817959E-2</v>
      </c>
      <c r="S9" s="196">
        <f t="shared" ref="S9:S28" si="5">G9-F9</f>
        <v>-1719</v>
      </c>
      <c r="T9" s="195">
        <f t="shared" ref="T9:T28" si="6">H9/G9-1</f>
        <v>-2.862918647216306E-2</v>
      </c>
      <c r="U9" s="196">
        <f t="shared" ref="U9:U28" si="7">H9-G9</f>
        <v>-1048</v>
      </c>
      <c r="V9" s="195">
        <f t="shared" ref="V9:V28" si="8">I9/H9-1</f>
        <v>-0.51650824005849594</v>
      </c>
      <c r="W9" s="196">
        <f t="shared" ref="W9:W28" si="9">I9-H9</f>
        <v>-18366</v>
      </c>
      <c r="X9" s="195">
        <f t="shared" ref="X9:X28" si="10">J9/I9-1</f>
        <v>-0.2263843648208469</v>
      </c>
      <c r="Y9" s="196">
        <f t="shared" ref="Y9:Y28" si="11">J9-I9</f>
        <v>-3892</v>
      </c>
      <c r="Z9" s="195">
        <v>-0.18746724563899081</v>
      </c>
      <c r="AA9" s="196">
        <v>-2504</v>
      </c>
    </row>
    <row r="10" spans="2:27">
      <c r="B10" s="169" t="s">
        <v>89</v>
      </c>
      <c r="D10" s="42">
        <v>6236</v>
      </c>
      <c r="E10" s="112">
        <v>4811</v>
      </c>
      <c r="F10" s="112">
        <v>2779</v>
      </c>
      <c r="G10" s="112">
        <v>1565</v>
      </c>
      <c r="H10" s="112">
        <v>186</v>
      </c>
      <c r="I10" s="112">
        <v>86</v>
      </c>
      <c r="J10" s="112">
        <v>53</v>
      </c>
      <c r="K10" s="112">
        <v>63</v>
      </c>
      <c r="L10" s="197"/>
      <c r="M10" s="8"/>
      <c r="N10" s="198">
        <f t="shared" si="0"/>
        <v>-0.22851186658114175</v>
      </c>
      <c r="O10" s="199">
        <f t="shared" si="1"/>
        <v>-1425</v>
      </c>
      <c r="P10" s="198">
        <f t="shared" si="2"/>
        <v>-0.4223654125961338</v>
      </c>
      <c r="Q10" s="199">
        <f t="shared" si="3"/>
        <v>-2032</v>
      </c>
      <c r="R10" s="198">
        <f t="shared" si="4"/>
        <v>-0.43684778697373161</v>
      </c>
      <c r="S10" s="199">
        <f t="shared" si="5"/>
        <v>-1214</v>
      </c>
      <c r="T10" s="198">
        <f t="shared" si="6"/>
        <v>-0.88115015974440891</v>
      </c>
      <c r="U10" s="199">
        <f t="shared" si="7"/>
        <v>-1379</v>
      </c>
      <c r="V10" s="198">
        <f t="shared" si="8"/>
        <v>-0.5376344086021505</v>
      </c>
      <c r="W10" s="199">
        <f t="shared" si="9"/>
        <v>-100</v>
      </c>
      <c r="X10" s="198">
        <f t="shared" si="10"/>
        <v>-0.38372093023255816</v>
      </c>
      <c r="Y10" s="199">
        <f t="shared" si="11"/>
        <v>-33</v>
      </c>
      <c r="Z10" s="198">
        <v>-0.47499999999999998</v>
      </c>
      <c r="AA10" s="199">
        <v>-57</v>
      </c>
    </row>
    <row r="11" spans="2:27">
      <c r="B11" s="169" t="s">
        <v>90</v>
      </c>
      <c r="D11" s="42">
        <v>5794</v>
      </c>
      <c r="E11" s="112">
        <v>3064</v>
      </c>
      <c r="F11" s="112">
        <v>2063</v>
      </c>
      <c r="G11" s="112">
        <v>2778</v>
      </c>
      <c r="H11" s="112">
        <v>1346</v>
      </c>
      <c r="I11" s="112">
        <v>445</v>
      </c>
      <c r="J11" s="112">
        <v>379</v>
      </c>
      <c r="K11" s="112">
        <v>489</v>
      </c>
      <c r="L11" s="197"/>
      <c r="M11" s="8"/>
      <c r="N11" s="198">
        <f t="shared" si="0"/>
        <v>-0.47117707973765965</v>
      </c>
      <c r="O11" s="199">
        <f t="shared" si="1"/>
        <v>-2730</v>
      </c>
      <c r="P11" s="198">
        <f t="shared" si="2"/>
        <v>-0.32669712793733685</v>
      </c>
      <c r="Q11" s="199">
        <f t="shared" si="3"/>
        <v>-1001</v>
      </c>
      <c r="R11" s="198">
        <f t="shared" si="4"/>
        <v>0.34658264663111971</v>
      </c>
      <c r="S11" s="199">
        <f t="shared" si="5"/>
        <v>715</v>
      </c>
      <c r="T11" s="198">
        <f t="shared" si="6"/>
        <v>-0.51547876169906415</v>
      </c>
      <c r="U11" s="199">
        <f t="shared" si="7"/>
        <v>-1432</v>
      </c>
      <c r="V11" s="198">
        <f t="shared" si="8"/>
        <v>-0.66939078751857362</v>
      </c>
      <c r="W11" s="199">
        <f t="shared" si="9"/>
        <v>-901</v>
      </c>
      <c r="X11" s="198">
        <f t="shared" si="10"/>
        <v>-0.14831460674157304</v>
      </c>
      <c r="Y11" s="199">
        <f t="shared" si="11"/>
        <v>-66</v>
      </c>
      <c r="Z11" s="198">
        <v>0.35833333333333339</v>
      </c>
      <c r="AA11" s="199">
        <v>129</v>
      </c>
    </row>
    <row r="12" spans="2:27">
      <c r="B12" s="169" t="s">
        <v>91</v>
      </c>
      <c r="D12" s="42">
        <v>4317</v>
      </c>
      <c r="E12" s="112">
        <v>2454</v>
      </c>
      <c r="F12" s="112">
        <v>2514</v>
      </c>
      <c r="G12" s="112">
        <v>3293</v>
      </c>
      <c r="H12" s="112">
        <v>4117</v>
      </c>
      <c r="I12" s="112">
        <v>3750</v>
      </c>
      <c r="J12" s="112">
        <v>3846</v>
      </c>
      <c r="K12" s="112">
        <v>4202</v>
      </c>
      <c r="L12" s="197"/>
      <c r="M12" s="8"/>
      <c r="N12" s="198">
        <f t="shared" si="0"/>
        <v>-0.43154968728283527</v>
      </c>
      <c r="O12" s="199">
        <f t="shared" si="1"/>
        <v>-1863</v>
      </c>
      <c r="P12" s="198">
        <f t="shared" si="2"/>
        <v>2.4449877750611249E-2</v>
      </c>
      <c r="Q12" s="199">
        <f t="shared" si="3"/>
        <v>60</v>
      </c>
      <c r="R12" s="198">
        <f t="shared" si="4"/>
        <v>0.30986475735879071</v>
      </c>
      <c r="S12" s="199">
        <f t="shared" si="5"/>
        <v>779</v>
      </c>
      <c r="T12" s="198">
        <f t="shared" si="6"/>
        <v>0.25022775584573331</v>
      </c>
      <c r="U12" s="199">
        <f t="shared" si="7"/>
        <v>824</v>
      </c>
      <c r="V12" s="198">
        <f t="shared" si="8"/>
        <v>-8.9142579548214695E-2</v>
      </c>
      <c r="W12" s="199">
        <f t="shared" si="9"/>
        <v>-367</v>
      </c>
      <c r="X12" s="198">
        <f t="shared" si="10"/>
        <v>2.5600000000000067E-2</v>
      </c>
      <c r="Y12" s="199">
        <f t="shared" si="11"/>
        <v>96</v>
      </c>
      <c r="Z12" s="198">
        <v>0.17505592841163309</v>
      </c>
      <c r="AA12" s="199">
        <v>626</v>
      </c>
    </row>
    <row r="13" spans="2:27">
      <c r="B13" s="169" t="s">
        <v>92</v>
      </c>
      <c r="D13" s="42">
        <v>9040</v>
      </c>
      <c r="E13" s="112">
        <v>8082</v>
      </c>
      <c r="F13" s="112">
        <v>9950</v>
      </c>
      <c r="G13" s="112">
        <v>7071</v>
      </c>
      <c r="H13" s="112">
        <v>5826</v>
      </c>
      <c r="I13" s="112">
        <v>7478</v>
      </c>
      <c r="J13" s="112">
        <v>2427</v>
      </c>
      <c r="K13" s="112">
        <v>304</v>
      </c>
      <c r="L13" s="197"/>
      <c r="M13" s="8"/>
      <c r="N13" s="198">
        <f t="shared" si="0"/>
        <v>-0.10597345132743363</v>
      </c>
      <c r="O13" s="199">
        <f t="shared" si="1"/>
        <v>-958</v>
      </c>
      <c r="P13" s="198">
        <f t="shared" si="2"/>
        <v>0.23113090819104176</v>
      </c>
      <c r="Q13" s="199">
        <f t="shared" si="3"/>
        <v>1868</v>
      </c>
      <c r="R13" s="198">
        <f t="shared" si="4"/>
        <v>-0.28934673366834174</v>
      </c>
      <c r="S13" s="199">
        <f t="shared" si="5"/>
        <v>-2879</v>
      </c>
      <c r="T13" s="198">
        <f t="shared" si="6"/>
        <v>-0.1760712770470938</v>
      </c>
      <c r="U13" s="199">
        <f t="shared" si="7"/>
        <v>-1245</v>
      </c>
      <c r="V13" s="198">
        <f t="shared" si="8"/>
        <v>0.28355647099210435</v>
      </c>
      <c r="W13" s="199">
        <f t="shared" si="9"/>
        <v>1652</v>
      </c>
      <c r="X13" s="198">
        <f t="shared" si="10"/>
        <v>-0.67544798074351431</v>
      </c>
      <c r="Y13" s="199">
        <f t="shared" si="11"/>
        <v>-5051</v>
      </c>
      <c r="Z13" s="198">
        <v>-0.9523958659567805</v>
      </c>
      <c r="AA13" s="199">
        <v>-6082</v>
      </c>
    </row>
    <row r="14" spans="2:27">
      <c r="B14" s="169" t="s">
        <v>93</v>
      </c>
      <c r="D14" s="42">
        <v>3990</v>
      </c>
      <c r="E14" s="112">
        <v>3899</v>
      </c>
      <c r="F14" s="112">
        <v>1365</v>
      </c>
      <c r="G14" s="112">
        <v>873</v>
      </c>
      <c r="H14" s="112">
        <v>1583</v>
      </c>
      <c r="I14" s="112">
        <v>376</v>
      </c>
      <c r="J14" s="112">
        <v>425</v>
      </c>
      <c r="K14" s="112">
        <v>668</v>
      </c>
      <c r="L14" s="197"/>
      <c r="M14" s="8"/>
      <c r="N14" s="198">
        <f t="shared" si="0"/>
        <v>-2.2807017543859609E-2</v>
      </c>
      <c r="O14" s="199">
        <f t="shared" si="1"/>
        <v>-91</v>
      </c>
      <c r="P14" s="198">
        <f t="shared" si="2"/>
        <v>-0.64991023339317766</v>
      </c>
      <c r="Q14" s="199">
        <f t="shared" si="3"/>
        <v>-2534</v>
      </c>
      <c r="R14" s="198">
        <f t="shared" si="4"/>
        <v>-0.36043956043956049</v>
      </c>
      <c r="S14" s="199">
        <f t="shared" si="5"/>
        <v>-492</v>
      </c>
      <c r="T14" s="198">
        <f t="shared" si="6"/>
        <v>0.81328751431844215</v>
      </c>
      <c r="U14" s="199">
        <f t="shared" si="7"/>
        <v>710</v>
      </c>
      <c r="V14" s="198">
        <f t="shared" si="8"/>
        <v>-0.76247631080227418</v>
      </c>
      <c r="W14" s="199">
        <f t="shared" si="9"/>
        <v>-1207</v>
      </c>
      <c r="X14" s="198">
        <f t="shared" si="10"/>
        <v>0.13031914893617014</v>
      </c>
      <c r="Y14" s="199">
        <f t="shared" si="11"/>
        <v>49</v>
      </c>
      <c r="Z14" s="198">
        <v>1.4468864468864471</v>
      </c>
      <c r="AA14" s="199">
        <v>395</v>
      </c>
    </row>
    <row r="15" spans="2:27">
      <c r="B15" s="169" t="s">
        <v>94</v>
      </c>
      <c r="D15" s="42">
        <v>1593</v>
      </c>
      <c r="E15" s="112">
        <v>119</v>
      </c>
      <c r="F15" s="112">
        <v>186</v>
      </c>
      <c r="G15" s="112">
        <v>207</v>
      </c>
      <c r="H15" s="112">
        <v>157</v>
      </c>
      <c r="I15" s="112">
        <v>151</v>
      </c>
      <c r="J15" s="112">
        <v>151</v>
      </c>
      <c r="K15" s="112">
        <v>175</v>
      </c>
      <c r="L15" s="197"/>
      <c r="M15" s="8"/>
      <c r="N15" s="198">
        <f t="shared" si="0"/>
        <v>-0.92529817953546767</v>
      </c>
      <c r="O15" s="199">
        <f t="shared" si="1"/>
        <v>-1474</v>
      </c>
      <c r="P15" s="198">
        <f t="shared" si="2"/>
        <v>0.56302521008403361</v>
      </c>
      <c r="Q15" s="199">
        <f t="shared" si="3"/>
        <v>67</v>
      </c>
      <c r="R15" s="198">
        <f t="shared" si="4"/>
        <v>0.11290322580645151</v>
      </c>
      <c r="S15" s="199">
        <f t="shared" si="5"/>
        <v>21</v>
      </c>
      <c r="T15" s="198">
        <f t="shared" si="6"/>
        <v>-0.24154589371980673</v>
      </c>
      <c r="U15" s="199">
        <f t="shared" si="7"/>
        <v>-50</v>
      </c>
      <c r="V15" s="198">
        <f t="shared" si="8"/>
        <v>-3.8216560509554132E-2</v>
      </c>
      <c r="W15" s="199">
        <f t="shared" si="9"/>
        <v>-6</v>
      </c>
      <c r="X15" s="198">
        <f t="shared" si="10"/>
        <v>0</v>
      </c>
      <c r="Y15" s="199">
        <f t="shared" si="11"/>
        <v>0</v>
      </c>
      <c r="Z15" s="198">
        <v>-0.1336633663366337</v>
      </c>
      <c r="AA15" s="199">
        <v>-27</v>
      </c>
    </row>
    <row r="16" spans="2:27">
      <c r="B16" s="169" t="s">
        <v>95</v>
      </c>
      <c r="D16" s="42">
        <v>5895</v>
      </c>
      <c r="E16" s="112">
        <v>4923</v>
      </c>
      <c r="F16" s="112">
        <v>3015</v>
      </c>
      <c r="G16" s="112">
        <v>2591</v>
      </c>
      <c r="H16" s="112">
        <v>2478</v>
      </c>
      <c r="I16" s="112">
        <v>2010</v>
      </c>
      <c r="J16" s="112">
        <v>1924</v>
      </c>
      <c r="K16" s="112">
        <v>3274</v>
      </c>
      <c r="L16" s="197"/>
      <c r="M16" s="8"/>
      <c r="N16" s="198">
        <f t="shared" si="0"/>
        <v>-0.16488549618320614</v>
      </c>
      <c r="O16" s="199">
        <f t="shared" si="1"/>
        <v>-972</v>
      </c>
      <c r="P16" s="198">
        <f t="shared" si="2"/>
        <v>-0.38756855575868376</v>
      </c>
      <c r="Q16" s="199">
        <f t="shared" si="3"/>
        <v>-1908</v>
      </c>
      <c r="R16" s="198">
        <f t="shared" si="4"/>
        <v>-0.14063018242122716</v>
      </c>
      <c r="S16" s="199">
        <f t="shared" si="5"/>
        <v>-424</v>
      </c>
      <c r="T16" s="198">
        <f t="shared" si="6"/>
        <v>-4.3612504824392162E-2</v>
      </c>
      <c r="U16" s="199">
        <f t="shared" si="7"/>
        <v>-113</v>
      </c>
      <c r="V16" s="198">
        <f t="shared" si="8"/>
        <v>-0.18886198547215494</v>
      </c>
      <c r="W16" s="199">
        <f t="shared" si="9"/>
        <v>-468</v>
      </c>
      <c r="X16" s="198">
        <f t="shared" si="10"/>
        <v>-4.2786069651741254E-2</v>
      </c>
      <c r="Y16" s="199">
        <f t="shared" si="11"/>
        <v>-86</v>
      </c>
      <c r="Z16" s="198">
        <v>-9.3074792243767357E-2</v>
      </c>
      <c r="AA16" s="199">
        <v>-336</v>
      </c>
    </row>
    <row r="17" spans="2:27">
      <c r="B17" s="169" t="s">
        <v>96</v>
      </c>
      <c r="D17" s="42">
        <v>76253</v>
      </c>
      <c r="E17" s="112">
        <v>73386</v>
      </c>
      <c r="F17" s="112">
        <v>78542</v>
      </c>
      <c r="G17" s="112">
        <v>69770</v>
      </c>
      <c r="H17" s="112">
        <v>48470</v>
      </c>
      <c r="I17" s="112">
        <v>39755</v>
      </c>
      <c r="J17" s="112">
        <v>38335</v>
      </c>
      <c r="K17" s="112">
        <v>44367</v>
      </c>
      <c r="L17" s="197"/>
      <c r="M17" s="8"/>
      <c r="N17" s="198">
        <f t="shared" si="0"/>
        <v>-3.7598520713939099E-2</v>
      </c>
      <c r="O17" s="199">
        <f t="shared" si="1"/>
        <v>-2867</v>
      </c>
      <c r="P17" s="198">
        <f t="shared" si="2"/>
        <v>7.0258632436704493E-2</v>
      </c>
      <c r="Q17" s="199">
        <f t="shared" si="3"/>
        <v>5156</v>
      </c>
      <c r="R17" s="198">
        <f t="shared" si="4"/>
        <v>-0.11168546764788267</v>
      </c>
      <c r="S17" s="199">
        <f t="shared" si="5"/>
        <v>-8772</v>
      </c>
      <c r="T17" s="198">
        <f t="shared" si="6"/>
        <v>-0.30528880607711051</v>
      </c>
      <c r="U17" s="199">
        <f t="shared" si="7"/>
        <v>-21300</v>
      </c>
      <c r="V17" s="198">
        <f t="shared" si="8"/>
        <v>-0.17980193934392408</v>
      </c>
      <c r="W17" s="199">
        <f t="shared" si="9"/>
        <v>-8715</v>
      </c>
      <c r="X17" s="198">
        <f t="shared" si="10"/>
        <v>-3.5718777512262601E-2</v>
      </c>
      <c r="Y17" s="199">
        <f t="shared" si="11"/>
        <v>-1420</v>
      </c>
      <c r="Z17" s="198">
        <v>0.16749118467449089</v>
      </c>
      <c r="AA17" s="199">
        <v>6365</v>
      </c>
    </row>
    <row r="18" spans="2:27">
      <c r="B18" s="169" t="s">
        <v>97</v>
      </c>
      <c r="D18" s="42">
        <v>14865</v>
      </c>
      <c r="E18" s="112">
        <v>13381</v>
      </c>
      <c r="F18" s="112">
        <v>11826</v>
      </c>
      <c r="G18" s="112">
        <v>10571</v>
      </c>
      <c r="H18" s="112">
        <v>15501</v>
      </c>
      <c r="I18" s="112">
        <v>7989</v>
      </c>
      <c r="J18" s="112">
        <v>8677</v>
      </c>
      <c r="K18" s="112">
        <v>12412</v>
      </c>
      <c r="L18" s="197"/>
      <c r="M18" s="8"/>
      <c r="N18" s="198">
        <f t="shared" si="0"/>
        <v>-9.9831819710729852E-2</v>
      </c>
      <c r="O18" s="199">
        <f t="shared" si="1"/>
        <v>-1484</v>
      </c>
      <c r="P18" s="198">
        <f t="shared" si="2"/>
        <v>-0.11620955085569096</v>
      </c>
      <c r="Q18" s="199">
        <f t="shared" si="3"/>
        <v>-1555</v>
      </c>
      <c r="R18" s="198">
        <f t="shared" si="4"/>
        <v>-0.10612210383899878</v>
      </c>
      <c r="S18" s="199">
        <f t="shared" si="5"/>
        <v>-1255</v>
      </c>
      <c r="T18" s="198">
        <f t="shared" si="6"/>
        <v>0.46637025825371303</v>
      </c>
      <c r="U18" s="199">
        <f t="shared" si="7"/>
        <v>4930</v>
      </c>
      <c r="V18" s="198">
        <f t="shared" si="8"/>
        <v>-0.48461389587768533</v>
      </c>
      <c r="W18" s="199">
        <f t="shared" si="9"/>
        <v>-7512</v>
      </c>
      <c r="X18" s="198">
        <f t="shared" si="10"/>
        <v>8.6118412817624224E-2</v>
      </c>
      <c r="Y18" s="199">
        <f t="shared" si="11"/>
        <v>688</v>
      </c>
      <c r="Z18" s="198">
        <v>0.39885044517074258</v>
      </c>
      <c r="AA18" s="199">
        <v>3539</v>
      </c>
    </row>
    <row r="19" spans="2:27">
      <c r="B19" s="169" t="s">
        <v>98</v>
      </c>
      <c r="D19" s="42">
        <v>7206</v>
      </c>
      <c r="E19" s="112">
        <v>5685</v>
      </c>
      <c r="F19" s="112">
        <v>5272</v>
      </c>
      <c r="G19" s="112">
        <v>6122</v>
      </c>
      <c r="H19" s="112">
        <v>5753</v>
      </c>
      <c r="I19" s="112">
        <v>3823</v>
      </c>
      <c r="J19" s="112">
        <v>4838</v>
      </c>
      <c r="K19" s="112">
        <v>4591</v>
      </c>
      <c r="L19" s="197"/>
      <c r="M19" s="8"/>
      <c r="N19" s="198">
        <f t="shared" si="0"/>
        <v>-0.21107410491257284</v>
      </c>
      <c r="O19" s="199">
        <f t="shared" si="1"/>
        <v>-1521</v>
      </c>
      <c r="P19" s="198">
        <f t="shared" si="2"/>
        <v>-7.2647317502198772E-2</v>
      </c>
      <c r="Q19" s="199">
        <f t="shared" si="3"/>
        <v>-413</v>
      </c>
      <c r="R19" s="198">
        <f t="shared" si="4"/>
        <v>0.16122913505311076</v>
      </c>
      <c r="S19" s="199">
        <f t="shared" si="5"/>
        <v>850</v>
      </c>
      <c r="T19" s="198">
        <f t="shared" si="6"/>
        <v>-6.0274420124142414E-2</v>
      </c>
      <c r="U19" s="199">
        <f t="shared" si="7"/>
        <v>-369</v>
      </c>
      <c r="V19" s="198">
        <f t="shared" si="8"/>
        <v>-0.33547714236050752</v>
      </c>
      <c r="W19" s="199">
        <f t="shared" si="9"/>
        <v>-1930</v>
      </c>
      <c r="X19" s="198">
        <f t="shared" si="10"/>
        <v>0.26549829976458272</v>
      </c>
      <c r="Y19" s="199">
        <f t="shared" si="11"/>
        <v>1015</v>
      </c>
      <c r="Z19" s="198">
        <v>0.17959917780061671</v>
      </c>
      <c r="AA19" s="199">
        <v>699</v>
      </c>
    </row>
    <row r="20" spans="2:27">
      <c r="B20" s="169" t="s">
        <v>99</v>
      </c>
      <c r="D20" s="42">
        <v>8456</v>
      </c>
      <c r="E20" s="112">
        <v>4923</v>
      </c>
      <c r="F20" s="112">
        <v>4018</v>
      </c>
      <c r="G20" s="112">
        <v>3271</v>
      </c>
      <c r="H20" s="112">
        <v>1893</v>
      </c>
      <c r="I20" s="112">
        <v>1256</v>
      </c>
      <c r="J20" s="112">
        <v>594</v>
      </c>
      <c r="K20" s="112">
        <v>495</v>
      </c>
      <c r="L20" s="197"/>
      <c r="M20" s="8"/>
      <c r="N20" s="198">
        <f t="shared" si="0"/>
        <v>-0.41780983916745507</v>
      </c>
      <c r="O20" s="199">
        <f t="shared" si="1"/>
        <v>-3533</v>
      </c>
      <c r="P20" s="198">
        <f t="shared" si="2"/>
        <v>-0.18383099735933373</v>
      </c>
      <c r="Q20" s="199">
        <f t="shared" si="3"/>
        <v>-905</v>
      </c>
      <c r="R20" s="198">
        <f t="shared" si="4"/>
        <v>-0.18591338974614235</v>
      </c>
      <c r="S20" s="199">
        <f t="shared" si="5"/>
        <v>-747</v>
      </c>
      <c r="T20" s="198">
        <f t="shared" si="6"/>
        <v>-0.42127789666768567</v>
      </c>
      <c r="U20" s="199">
        <f t="shared" si="7"/>
        <v>-1378</v>
      </c>
      <c r="V20" s="198">
        <f t="shared" si="8"/>
        <v>-0.33650290544109873</v>
      </c>
      <c r="W20" s="199">
        <f t="shared" si="9"/>
        <v>-637</v>
      </c>
      <c r="X20" s="198">
        <f t="shared" si="10"/>
        <v>-0.52707006369426757</v>
      </c>
      <c r="Y20" s="199">
        <f t="shared" si="11"/>
        <v>-662</v>
      </c>
      <c r="Z20" s="198">
        <v>-0.53867660764212488</v>
      </c>
      <c r="AA20" s="199">
        <v>-578</v>
      </c>
    </row>
    <row r="21" spans="2:27">
      <c r="B21" s="169" t="s">
        <v>100</v>
      </c>
      <c r="D21" s="42">
        <v>28300</v>
      </c>
      <c r="E21" s="112">
        <v>28494</v>
      </c>
      <c r="F21" s="112">
        <v>10563</v>
      </c>
      <c r="G21" s="112">
        <v>9303</v>
      </c>
      <c r="H21" s="112">
        <v>8062</v>
      </c>
      <c r="I21" s="112">
        <v>10859</v>
      </c>
      <c r="J21" s="112">
        <v>10056</v>
      </c>
      <c r="K21" s="112">
        <v>13281</v>
      </c>
      <c r="L21" s="197"/>
      <c r="M21" s="8"/>
      <c r="N21" s="198">
        <f t="shared" si="0"/>
        <v>6.8551236749117006E-3</v>
      </c>
      <c r="O21" s="199">
        <f t="shared" si="1"/>
        <v>194</v>
      </c>
      <c r="P21" s="198">
        <f t="shared" si="2"/>
        <v>-0.62929037692145717</v>
      </c>
      <c r="Q21" s="199">
        <f t="shared" si="3"/>
        <v>-17931</v>
      </c>
      <c r="R21" s="198">
        <f t="shared" si="4"/>
        <v>-0.11928429423459241</v>
      </c>
      <c r="S21" s="199">
        <f t="shared" si="5"/>
        <v>-1260</v>
      </c>
      <c r="T21" s="198">
        <f t="shared" si="6"/>
        <v>-0.13339782865742233</v>
      </c>
      <c r="U21" s="199">
        <f t="shared" si="7"/>
        <v>-1241</v>
      </c>
      <c r="V21" s="198">
        <f t="shared" si="8"/>
        <v>0.34693624410816182</v>
      </c>
      <c r="W21" s="199">
        <f t="shared" si="9"/>
        <v>2797</v>
      </c>
      <c r="X21" s="198">
        <f t="shared" si="10"/>
        <v>-7.3947877336771328E-2</v>
      </c>
      <c r="Y21" s="199">
        <f t="shared" si="11"/>
        <v>-803</v>
      </c>
      <c r="Z21" s="198">
        <v>-2.481826859534475E-2</v>
      </c>
      <c r="AA21" s="199">
        <v>-338</v>
      </c>
    </row>
    <row r="22" spans="2:27">
      <c r="B22" s="169" t="s">
        <v>101</v>
      </c>
      <c r="D22" s="42">
        <v>6258</v>
      </c>
      <c r="E22" s="112">
        <v>4718</v>
      </c>
      <c r="F22" s="112">
        <v>5035</v>
      </c>
      <c r="G22" s="112">
        <v>6525</v>
      </c>
      <c r="H22" s="112">
        <v>7096</v>
      </c>
      <c r="I22" s="112">
        <v>6987</v>
      </c>
      <c r="J22" s="112">
        <v>7279</v>
      </c>
      <c r="K22" s="112">
        <v>7402</v>
      </c>
      <c r="L22" s="197"/>
      <c r="M22" s="8"/>
      <c r="N22" s="198">
        <f t="shared" si="0"/>
        <v>-0.24608501118568238</v>
      </c>
      <c r="O22" s="199">
        <f t="shared" si="1"/>
        <v>-1540</v>
      </c>
      <c r="P22" s="198">
        <f t="shared" si="2"/>
        <v>6.7189487070792753E-2</v>
      </c>
      <c r="Q22" s="199">
        <f t="shared" si="3"/>
        <v>317</v>
      </c>
      <c r="R22" s="198">
        <f t="shared" si="4"/>
        <v>0.29592850049652442</v>
      </c>
      <c r="S22" s="199">
        <f t="shared" si="5"/>
        <v>1490</v>
      </c>
      <c r="T22" s="198">
        <f t="shared" si="6"/>
        <v>8.7509578544061384E-2</v>
      </c>
      <c r="U22" s="199">
        <f t="shared" si="7"/>
        <v>571</v>
      </c>
      <c r="V22" s="198">
        <f t="shared" si="8"/>
        <v>-1.5360766629086808E-2</v>
      </c>
      <c r="W22" s="199">
        <f t="shared" si="9"/>
        <v>-109</v>
      </c>
      <c r="X22" s="198">
        <f t="shared" si="10"/>
        <v>4.1791899241448327E-2</v>
      </c>
      <c r="Y22" s="199">
        <f t="shared" si="11"/>
        <v>292</v>
      </c>
      <c r="Z22" s="198">
        <v>1.051194539249156E-2</v>
      </c>
      <c r="AA22" s="199">
        <v>77</v>
      </c>
    </row>
    <row r="23" spans="2:27">
      <c r="B23" s="169" t="s">
        <v>102</v>
      </c>
      <c r="D23" s="42">
        <v>836</v>
      </c>
      <c r="E23" s="112">
        <v>801</v>
      </c>
      <c r="F23" s="112">
        <v>1019</v>
      </c>
      <c r="G23" s="112">
        <v>768</v>
      </c>
      <c r="H23" s="112">
        <v>659</v>
      </c>
      <c r="I23" s="112">
        <v>458</v>
      </c>
      <c r="J23" s="112">
        <v>609</v>
      </c>
      <c r="K23" s="112">
        <v>442</v>
      </c>
      <c r="L23" s="197"/>
      <c r="M23" s="8"/>
      <c r="N23" s="198">
        <f t="shared" si="0"/>
        <v>-4.186602870813394E-2</v>
      </c>
      <c r="O23" s="199">
        <f t="shared" si="1"/>
        <v>-35</v>
      </c>
      <c r="P23" s="198">
        <f t="shared" si="2"/>
        <v>0.27215980024968789</v>
      </c>
      <c r="Q23" s="199">
        <f t="shared" si="3"/>
        <v>218</v>
      </c>
      <c r="R23" s="198">
        <f t="shared" si="4"/>
        <v>-0.24631992149165849</v>
      </c>
      <c r="S23" s="199">
        <f t="shared" si="5"/>
        <v>-251</v>
      </c>
      <c r="T23" s="198">
        <f t="shared" si="6"/>
        <v>-0.14192708333333337</v>
      </c>
      <c r="U23" s="199">
        <f t="shared" si="7"/>
        <v>-109</v>
      </c>
      <c r="V23" s="198">
        <f t="shared" si="8"/>
        <v>-0.30500758725341426</v>
      </c>
      <c r="W23" s="199">
        <f t="shared" si="9"/>
        <v>-201</v>
      </c>
      <c r="X23" s="198">
        <f t="shared" si="10"/>
        <v>0.32969432314410474</v>
      </c>
      <c r="Y23" s="199">
        <f t="shared" si="11"/>
        <v>151</v>
      </c>
      <c r="Z23" s="198">
        <v>0.1693121693121693</v>
      </c>
      <c r="AA23" s="199">
        <v>64</v>
      </c>
    </row>
    <row r="24" spans="2:27">
      <c r="B24" s="169" t="s">
        <v>103</v>
      </c>
      <c r="D24" s="42">
        <v>13680</v>
      </c>
      <c r="E24" s="112">
        <v>13558</v>
      </c>
      <c r="F24" s="112">
        <v>13090</v>
      </c>
      <c r="G24" s="112">
        <v>13861</v>
      </c>
      <c r="H24" s="112">
        <v>14769</v>
      </c>
      <c r="I24" s="112">
        <v>14321</v>
      </c>
      <c r="J24" s="112">
        <v>13234</v>
      </c>
      <c r="K24" s="112">
        <v>12772</v>
      </c>
      <c r="L24" s="197"/>
      <c r="M24" s="8"/>
      <c r="N24" s="198">
        <f t="shared" si="0"/>
        <v>-8.9181286549707695E-3</v>
      </c>
      <c r="O24" s="199">
        <f t="shared" si="1"/>
        <v>-122</v>
      </c>
      <c r="P24" s="198">
        <f t="shared" si="2"/>
        <v>-3.451836554064025E-2</v>
      </c>
      <c r="Q24" s="199">
        <f t="shared" si="3"/>
        <v>-468</v>
      </c>
      <c r="R24" s="198">
        <f t="shared" si="4"/>
        <v>5.8899923605805871E-2</v>
      </c>
      <c r="S24" s="199">
        <f t="shared" si="5"/>
        <v>771</v>
      </c>
      <c r="T24" s="198">
        <f t="shared" si="6"/>
        <v>6.5507539138590198E-2</v>
      </c>
      <c r="U24" s="199">
        <f t="shared" si="7"/>
        <v>908</v>
      </c>
      <c r="V24" s="198">
        <f t="shared" si="8"/>
        <v>-3.0333807299072424E-2</v>
      </c>
      <c r="W24" s="199">
        <f t="shared" si="9"/>
        <v>-448</v>
      </c>
      <c r="X24" s="198">
        <f t="shared" si="10"/>
        <v>-7.5902520773688975E-2</v>
      </c>
      <c r="Y24" s="199">
        <f t="shared" si="11"/>
        <v>-1087</v>
      </c>
      <c r="Z24" s="198">
        <v>-6.8688931019396215E-2</v>
      </c>
      <c r="AA24" s="199">
        <v>-942</v>
      </c>
    </row>
    <row r="25" spans="2:27">
      <c r="B25" s="169" t="s">
        <v>104</v>
      </c>
      <c r="D25" s="42">
        <v>3116</v>
      </c>
      <c r="E25" s="112">
        <v>3168</v>
      </c>
      <c r="F25" s="112">
        <v>3686</v>
      </c>
      <c r="G25" s="112">
        <v>1997</v>
      </c>
      <c r="H25" s="112">
        <v>1466</v>
      </c>
      <c r="I25" s="112">
        <v>1072</v>
      </c>
      <c r="J25" s="112">
        <v>809</v>
      </c>
      <c r="K25" s="112">
        <v>967</v>
      </c>
      <c r="L25" s="197"/>
      <c r="M25" s="8"/>
      <c r="N25" s="198">
        <f t="shared" si="0"/>
        <v>1.6688061617458283E-2</v>
      </c>
      <c r="O25" s="199">
        <f t="shared" si="1"/>
        <v>52</v>
      </c>
      <c r="P25" s="198">
        <f t="shared" si="2"/>
        <v>0.16351010101010099</v>
      </c>
      <c r="Q25" s="199">
        <f t="shared" si="3"/>
        <v>518</v>
      </c>
      <c r="R25" s="198">
        <f t="shared" si="4"/>
        <v>-0.45822029300054257</v>
      </c>
      <c r="S25" s="199">
        <f t="shared" si="5"/>
        <v>-1689</v>
      </c>
      <c r="T25" s="198">
        <f t="shared" si="6"/>
        <v>-0.26589884827240862</v>
      </c>
      <c r="U25" s="199">
        <f t="shared" si="7"/>
        <v>-531</v>
      </c>
      <c r="V25" s="198">
        <f t="shared" si="8"/>
        <v>-0.26875852660300137</v>
      </c>
      <c r="W25" s="199">
        <f t="shared" si="9"/>
        <v>-394</v>
      </c>
      <c r="X25" s="198">
        <f t="shared" si="10"/>
        <v>-0.24533582089552242</v>
      </c>
      <c r="Y25" s="199">
        <f t="shared" si="11"/>
        <v>-263</v>
      </c>
      <c r="Z25" s="198">
        <v>3.3119658119658217E-2</v>
      </c>
      <c r="AA25" s="199">
        <v>31</v>
      </c>
    </row>
    <row r="26" spans="2:27">
      <c r="B26" s="169" t="s">
        <v>105</v>
      </c>
      <c r="D26" s="42">
        <v>22</v>
      </c>
      <c r="E26" s="112">
        <v>26</v>
      </c>
      <c r="F26" s="112">
        <v>45</v>
      </c>
      <c r="G26" s="112">
        <v>77</v>
      </c>
      <c r="H26" s="112">
        <v>52</v>
      </c>
      <c r="I26" s="112">
        <v>71</v>
      </c>
      <c r="J26" s="112">
        <v>102</v>
      </c>
      <c r="K26" s="112">
        <v>76</v>
      </c>
      <c r="L26" s="197"/>
      <c r="M26" s="8"/>
      <c r="N26" s="198">
        <f t="shared" si="0"/>
        <v>0.18181818181818188</v>
      </c>
      <c r="O26" s="199">
        <f t="shared" si="1"/>
        <v>4</v>
      </c>
      <c r="P26" s="198">
        <f t="shared" si="2"/>
        <v>0.73076923076923084</v>
      </c>
      <c r="Q26" s="199">
        <f t="shared" si="3"/>
        <v>19</v>
      </c>
      <c r="R26" s="198">
        <f t="shared" si="4"/>
        <v>0.71111111111111103</v>
      </c>
      <c r="S26" s="199">
        <f t="shared" si="5"/>
        <v>32</v>
      </c>
      <c r="T26" s="198">
        <f t="shared" si="6"/>
        <v>-0.32467532467532467</v>
      </c>
      <c r="U26" s="199">
        <f t="shared" si="7"/>
        <v>-25</v>
      </c>
      <c r="V26" s="198">
        <f t="shared" si="8"/>
        <v>0.36538461538461542</v>
      </c>
      <c r="W26" s="199">
        <f t="shared" si="9"/>
        <v>19</v>
      </c>
      <c r="X26" s="198">
        <f t="shared" si="10"/>
        <v>0.43661971830985924</v>
      </c>
      <c r="Y26" s="199">
        <f t="shared" si="11"/>
        <v>31</v>
      </c>
      <c r="Z26" s="198">
        <v>-0.28301886792452841</v>
      </c>
      <c r="AA26" s="199">
        <v>-30</v>
      </c>
    </row>
    <row r="27" spans="2:27">
      <c r="B27" s="169" t="s">
        <v>106</v>
      </c>
      <c r="D27" s="42">
        <v>126</v>
      </c>
      <c r="E27" s="112">
        <v>217</v>
      </c>
      <c r="F27" s="112">
        <v>143</v>
      </c>
      <c r="G27" s="112">
        <v>174</v>
      </c>
      <c r="H27" s="112">
        <v>269</v>
      </c>
      <c r="I27" s="112">
        <v>254</v>
      </c>
      <c r="J27" s="112">
        <v>289</v>
      </c>
      <c r="K27" s="112">
        <v>184</v>
      </c>
      <c r="L27" s="197"/>
      <c r="M27" s="8"/>
      <c r="N27" s="198">
        <f t="shared" si="0"/>
        <v>0.72222222222222232</v>
      </c>
      <c r="O27" s="199">
        <f t="shared" si="1"/>
        <v>91</v>
      </c>
      <c r="P27" s="198">
        <f t="shared" si="2"/>
        <v>-0.34101382488479259</v>
      </c>
      <c r="Q27" s="199">
        <f t="shared" si="3"/>
        <v>-74</v>
      </c>
      <c r="R27" s="198">
        <f t="shared" si="4"/>
        <v>0.21678321678321688</v>
      </c>
      <c r="S27" s="199">
        <f t="shared" si="5"/>
        <v>31</v>
      </c>
      <c r="T27" s="198">
        <f t="shared" si="6"/>
        <v>0.54597701149425282</v>
      </c>
      <c r="U27" s="199">
        <f t="shared" si="7"/>
        <v>95</v>
      </c>
      <c r="V27" s="198">
        <f t="shared" si="8"/>
        <v>-5.5762081784386575E-2</v>
      </c>
      <c r="W27" s="199">
        <f t="shared" si="9"/>
        <v>-15</v>
      </c>
      <c r="X27" s="198">
        <f t="shared" si="10"/>
        <v>0.13779527559055116</v>
      </c>
      <c r="Y27" s="199">
        <f t="shared" si="11"/>
        <v>35</v>
      </c>
      <c r="Z27" s="198">
        <v>-0.16363636363636369</v>
      </c>
      <c r="AA27" s="199">
        <v>-36</v>
      </c>
    </row>
    <row r="28" spans="2:27">
      <c r="B28" s="31" t="s">
        <v>49</v>
      </c>
      <c r="D28" s="63">
        <v>269854</v>
      </c>
      <c r="E28" s="63">
        <v>232243</v>
      </c>
      <c r="F28" s="63">
        <v>193436</v>
      </c>
      <c r="G28" s="63">
        <v>177423</v>
      </c>
      <c r="H28" s="63">
        <v>155241</v>
      </c>
      <c r="I28" s="63">
        <v>118333</v>
      </c>
      <c r="J28" s="63">
        <v>107327</v>
      </c>
      <c r="K28" s="63">
        <v>117017</v>
      </c>
      <c r="L28" s="64"/>
      <c r="M28" s="11"/>
      <c r="N28" s="200">
        <f t="shared" si="0"/>
        <v>-0.13937536593861866</v>
      </c>
      <c r="O28" s="62">
        <f t="shared" si="1"/>
        <v>-37611</v>
      </c>
      <c r="P28" s="200">
        <f t="shared" si="2"/>
        <v>-0.16709653251120593</v>
      </c>
      <c r="Q28" s="62">
        <f t="shared" si="3"/>
        <v>-38807</v>
      </c>
      <c r="R28" s="200">
        <f t="shared" si="4"/>
        <v>-8.2781902024442244E-2</v>
      </c>
      <c r="S28" s="62">
        <f t="shared" si="5"/>
        <v>-16013</v>
      </c>
      <c r="T28" s="200">
        <f t="shared" si="6"/>
        <v>-0.12502324952232802</v>
      </c>
      <c r="U28" s="62">
        <f t="shared" si="7"/>
        <v>-22182</v>
      </c>
      <c r="V28" s="200">
        <f t="shared" si="8"/>
        <v>-0.23774647161510165</v>
      </c>
      <c r="W28" s="62">
        <f t="shared" si="9"/>
        <v>-36908</v>
      </c>
      <c r="X28" s="200">
        <f t="shared" si="10"/>
        <v>-9.3008712700599183E-2</v>
      </c>
      <c r="Y28" s="62">
        <f t="shared" si="11"/>
        <v>-11006</v>
      </c>
      <c r="Z28" s="200">
        <v>8.5759597317749403E-3</v>
      </c>
      <c r="AA28" s="62">
        <v>995</v>
      </c>
    </row>
  </sheetData>
  <mergeCells count="10">
    <mergeCell ref="D5:L6"/>
    <mergeCell ref="N6:O6"/>
    <mergeCell ref="R6:S6"/>
    <mergeCell ref="T6:U6"/>
    <mergeCell ref="B3:AA3"/>
    <mergeCell ref="N5:AA5"/>
    <mergeCell ref="V6:W6"/>
    <mergeCell ref="Z6:AA6"/>
    <mergeCell ref="X6:Y6"/>
    <mergeCell ref="P6:Q6"/>
  </mergeCells>
  <printOptions horizontalCentered="1" verticalCentered="1"/>
  <pageMargins left="0.27777777777777779" right="0.27777777777777779" top="0.27777777777777779" bottom="0.27777777777777779" header="0.1388888888888889" footer="0.1388888888888889"/>
  <pageSetup paperSize="9" scale="54" orientation="landscape" r:id="rId1"/>
  <drawing r:id="rId2"/>
  <extLst>
    <ext xmlns:x14="http://schemas.microsoft.com/office/spreadsheetml/2009/9/main" uri="{05C60535-1F16-4fd2-B633-F4F36F0B64E0}">
      <x14:sparklineGroups xmlns:xm="http://schemas.microsoft.com/office/excel/2006/main">
        <x14:sparklineGroup displayEmptyCellsAs="gap" xr2:uid="{0317A02F-C08F-4062-8571-AD526CE214AC}">
          <x14:colorSeries rgb="FF376092"/>
          <x14:colorNegative rgb="FFD00000"/>
          <x14:colorAxis rgb="FF000000"/>
          <x14:colorMarkers rgb="FFD00000"/>
          <x14:colorFirst rgb="FFD00000"/>
          <x14:colorLast rgb="FFD00000"/>
          <x14:colorHigh rgb="FFD00000"/>
          <x14:colorLow rgb="FFD00000"/>
          <x14:sparklines>
            <x14:sparkline>
              <xm:f>EVO_sinPIA!$D$9:$K$9</xm:f>
              <xm:sqref>L9</xm:sqref>
            </x14:sparkline>
            <x14:sparkline>
              <xm:f>EVO_sinPIA!$D$10:$K$10</xm:f>
              <xm:sqref>L10</xm:sqref>
            </x14:sparkline>
            <x14:sparkline>
              <xm:f>EVO_sinPIA!$D$11:$K$11</xm:f>
              <xm:sqref>L11</xm:sqref>
            </x14:sparkline>
            <x14:sparkline>
              <xm:f>EVO_sinPIA!$D$12:$K$12</xm:f>
              <xm:sqref>L12</xm:sqref>
            </x14:sparkline>
            <x14:sparkline>
              <xm:f>EVO_sinPIA!$D$13:$K$13</xm:f>
              <xm:sqref>L13</xm:sqref>
            </x14:sparkline>
            <x14:sparkline>
              <xm:f>EVO_sinPIA!$D$14:$K$14</xm:f>
              <xm:sqref>L14</xm:sqref>
            </x14:sparkline>
            <x14:sparkline>
              <xm:f>EVO_sinPIA!$D$15:$K$15</xm:f>
              <xm:sqref>L15</xm:sqref>
            </x14:sparkline>
            <x14:sparkline>
              <xm:f>EVO_sinPIA!$D$16:$K$16</xm:f>
              <xm:sqref>L16</xm:sqref>
            </x14:sparkline>
            <x14:sparkline>
              <xm:f>EVO_sinPIA!$D$17:$K$17</xm:f>
              <xm:sqref>L17</xm:sqref>
            </x14:sparkline>
            <x14:sparkline>
              <xm:f>EVO_sinPIA!$D$18:$K$18</xm:f>
              <xm:sqref>L18</xm:sqref>
            </x14:sparkline>
            <x14:sparkline>
              <xm:f>EVO_sinPIA!$D$19:$K$19</xm:f>
              <xm:sqref>L19</xm:sqref>
            </x14:sparkline>
            <x14:sparkline>
              <xm:f>EVO_sinPIA!$D$20:$K$20</xm:f>
              <xm:sqref>L20</xm:sqref>
            </x14:sparkline>
            <x14:sparkline>
              <xm:f>EVO_sinPIA!$D$21:$K$21</xm:f>
              <xm:sqref>L21</xm:sqref>
            </x14:sparkline>
            <x14:sparkline>
              <xm:f>EVO_sinPIA!$D$22:$K$22</xm:f>
              <xm:sqref>L22</xm:sqref>
            </x14:sparkline>
            <x14:sparkline>
              <xm:f>EVO_sinPIA!$D$23:$K$23</xm:f>
              <xm:sqref>L23</xm:sqref>
            </x14:sparkline>
            <x14:sparkline>
              <xm:f>EVO_sinPIA!$D$24:$K$24</xm:f>
              <xm:sqref>L24</xm:sqref>
            </x14:sparkline>
            <x14:sparkline>
              <xm:f>EVO_sinPIA!$D$25:$K$25</xm:f>
              <xm:sqref>L25</xm:sqref>
            </x14:sparkline>
            <x14:sparkline>
              <xm:f>EVO_sinPIA!$D$26:$K$26</xm:f>
              <xm:sqref>L26</xm:sqref>
            </x14:sparkline>
            <x14:sparkline>
              <xm:f>EVO_sinPIA!$D$27:$K$27</xm:f>
              <xm:sqref>L27</xm:sqref>
            </x14:sparkline>
            <x14:sparkline>
              <xm:f>EVO_sinPIA!$D$28:$K$28</xm:f>
              <xm:sqref>L28</xm:sqref>
            </x14:sparkline>
          </x14:sparklines>
        </x14:sparklineGroup>
      </x14:sparklineGroup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2:AA28"/>
  <sheetViews>
    <sheetView showGridLines="0" workbookViewId="0"/>
  </sheetViews>
  <sheetFormatPr baseColWidth="10" defaultColWidth="8.7265625" defaultRowHeight="14.5"/>
  <cols>
    <col min="1" max="1" width="1.1796875" customWidth="1"/>
    <col min="2" max="2" width="25.1796875" customWidth="1"/>
    <col min="3" max="3" width="0.6328125" customWidth="1"/>
    <col min="4" max="12" width="10.1796875" customWidth="1"/>
    <col min="13" max="13" width="0.81640625" customWidth="1"/>
    <col min="14" max="27" width="10.1796875" customWidth="1"/>
  </cols>
  <sheetData>
    <row r="2" spans="2:27" ht="49" customHeight="1"/>
    <row r="3" spans="2:27" ht="24" customHeight="1">
      <c r="B3" s="201" t="s">
        <v>111</v>
      </c>
      <c r="C3" s="202"/>
      <c r="D3" s="202"/>
      <c r="E3" s="202"/>
      <c r="F3" s="202"/>
      <c r="G3" s="202"/>
      <c r="H3" s="202"/>
      <c r="I3" s="202"/>
      <c r="J3" s="202"/>
      <c r="K3" s="202"/>
      <c r="L3" s="202"/>
      <c r="M3" s="202"/>
      <c r="N3" s="202"/>
      <c r="O3" s="202"/>
      <c r="P3" s="202"/>
      <c r="Q3" s="202"/>
      <c r="R3" s="202"/>
      <c r="S3" s="202"/>
      <c r="T3" s="202"/>
      <c r="U3" s="202"/>
      <c r="V3" s="202"/>
      <c r="W3" s="202"/>
      <c r="X3" s="202"/>
      <c r="Y3" s="202"/>
      <c r="Z3" s="202"/>
      <c r="AA3" s="202"/>
    </row>
    <row r="5" spans="2:27">
      <c r="D5" s="204" t="s">
        <v>87</v>
      </c>
      <c r="E5" s="205"/>
      <c r="F5" s="205"/>
      <c r="G5" s="205"/>
      <c r="H5" s="205"/>
      <c r="I5" s="205"/>
      <c r="J5" s="205"/>
      <c r="K5" s="205"/>
      <c r="L5" s="206"/>
      <c r="M5" s="12"/>
      <c r="N5" s="204" t="s">
        <v>50</v>
      </c>
      <c r="O5" s="210"/>
      <c r="P5" s="210"/>
      <c r="Q5" s="210"/>
      <c r="R5" s="210"/>
      <c r="S5" s="210"/>
      <c r="T5" s="210"/>
      <c r="U5" s="210"/>
      <c r="V5" s="210"/>
      <c r="W5" s="210"/>
      <c r="X5" s="210"/>
      <c r="Y5" s="210"/>
      <c r="Z5" s="210"/>
      <c r="AA5" s="211"/>
    </row>
    <row r="6" spans="2:27" ht="21" customHeight="1">
      <c r="D6" s="207"/>
      <c r="E6" s="208"/>
      <c r="F6" s="208"/>
      <c r="G6" s="208"/>
      <c r="H6" s="208"/>
      <c r="I6" s="208"/>
      <c r="J6" s="208"/>
      <c r="K6" s="208"/>
      <c r="L6" s="209"/>
      <c r="M6" s="12"/>
      <c r="N6" s="204" t="s">
        <v>51</v>
      </c>
      <c r="O6" s="211"/>
      <c r="P6" s="204" t="s">
        <v>52</v>
      </c>
      <c r="Q6" s="211"/>
      <c r="R6" s="204" t="s">
        <v>53</v>
      </c>
      <c r="S6" s="211"/>
      <c r="T6" s="204" t="s">
        <v>54</v>
      </c>
      <c r="U6" s="211"/>
      <c r="V6" s="204" t="s">
        <v>55</v>
      </c>
      <c r="W6" s="211"/>
      <c r="X6" s="204" t="s">
        <v>56</v>
      </c>
      <c r="Y6" s="211"/>
      <c r="Z6" s="204" t="s">
        <v>2</v>
      </c>
      <c r="AA6" s="211"/>
    </row>
    <row r="7" spans="2:27">
      <c r="D7" s="4" t="s">
        <v>57</v>
      </c>
      <c r="E7" s="4" t="s">
        <v>51</v>
      </c>
      <c r="F7" s="4" t="s">
        <v>52</v>
      </c>
      <c r="G7" s="4" t="s">
        <v>53</v>
      </c>
      <c r="H7" s="4" t="s">
        <v>54</v>
      </c>
      <c r="I7" s="4" t="s">
        <v>55</v>
      </c>
      <c r="J7" s="4" t="s">
        <v>56</v>
      </c>
      <c r="K7" s="4" t="s">
        <v>2</v>
      </c>
      <c r="L7" s="4"/>
      <c r="M7" s="12"/>
      <c r="N7" s="4" t="s">
        <v>58</v>
      </c>
      <c r="O7" s="4" t="s">
        <v>59</v>
      </c>
      <c r="P7" s="4" t="s">
        <v>58</v>
      </c>
      <c r="Q7" s="4" t="s">
        <v>59</v>
      </c>
      <c r="R7" s="4" t="s">
        <v>58</v>
      </c>
      <c r="S7" s="4" t="s">
        <v>59</v>
      </c>
      <c r="T7" s="4" t="s">
        <v>58</v>
      </c>
      <c r="U7" s="4" t="s">
        <v>59</v>
      </c>
      <c r="V7" s="4" t="s">
        <v>58</v>
      </c>
      <c r="W7" s="4" t="s">
        <v>59</v>
      </c>
      <c r="X7" s="4" t="s">
        <v>58</v>
      </c>
      <c r="Y7" s="4" t="s">
        <v>59</v>
      </c>
      <c r="Z7" s="4" t="s">
        <v>58</v>
      </c>
      <c r="AA7" s="4" t="s">
        <v>59</v>
      </c>
    </row>
    <row r="8" spans="2:27" ht="8.5" customHeight="1"/>
    <row r="9" spans="2:27">
      <c r="B9" s="29" t="s">
        <v>88</v>
      </c>
      <c r="D9" s="40">
        <v>293661</v>
      </c>
      <c r="E9" s="108">
        <v>310424</v>
      </c>
      <c r="F9" s="108">
        <v>359285</v>
      </c>
      <c r="G9" s="108">
        <v>390413</v>
      </c>
      <c r="H9" s="108">
        <v>421261</v>
      </c>
      <c r="I9" s="108">
        <v>442241</v>
      </c>
      <c r="J9" s="108">
        <v>523381</v>
      </c>
      <c r="K9" s="108">
        <v>571719</v>
      </c>
      <c r="L9" s="194"/>
      <c r="M9" s="7"/>
      <c r="N9" s="195">
        <f t="shared" ref="N9:N28" si="0">E9/D9-1</f>
        <v>5.7082826796884811E-2</v>
      </c>
      <c r="O9" s="196">
        <f t="shared" ref="O9:O28" si="1">E9-D9</f>
        <v>16763</v>
      </c>
      <c r="P9" s="195">
        <f t="shared" ref="P9:P28" si="2">F9/E9-1</f>
        <v>0.15740084529546694</v>
      </c>
      <c r="Q9" s="196">
        <f t="shared" ref="Q9:Q28" si="3">F9-E9</f>
        <v>48861</v>
      </c>
      <c r="R9" s="195">
        <f t="shared" ref="R9:R28" si="4">G9/F9-1</f>
        <v>8.6638740832486683E-2</v>
      </c>
      <c r="S9" s="196">
        <f t="shared" ref="S9:S28" si="5">G9-F9</f>
        <v>31128</v>
      </c>
      <c r="T9" s="195">
        <f t="shared" ref="T9:T28" si="6">H9/G9-1</f>
        <v>7.9013762349102068E-2</v>
      </c>
      <c r="U9" s="196">
        <f t="shared" ref="U9:U28" si="7">H9-G9</f>
        <v>30848</v>
      </c>
      <c r="V9" s="195">
        <f t="shared" ref="V9:V28" si="8">I9/H9-1</f>
        <v>4.9802853812719539E-2</v>
      </c>
      <c r="W9" s="196">
        <f t="shared" ref="W9:W28" si="9">I9-H9</f>
        <v>20980</v>
      </c>
      <c r="X9" s="195">
        <f t="shared" ref="X9:X28" si="10">J9/I9-1</f>
        <v>0.18347462130376879</v>
      </c>
      <c r="Y9" s="196">
        <f t="shared" ref="Y9:Y28" si="11">J9-I9</f>
        <v>81140</v>
      </c>
      <c r="Z9" s="195">
        <v>0.2103074887536385</v>
      </c>
      <c r="AA9" s="196">
        <v>99344</v>
      </c>
    </row>
    <row r="10" spans="2:27">
      <c r="B10" s="169" t="s">
        <v>89</v>
      </c>
      <c r="D10" s="42">
        <v>39164</v>
      </c>
      <c r="E10" s="112">
        <v>37313</v>
      </c>
      <c r="F10" s="112">
        <v>41449</v>
      </c>
      <c r="G10" s="112">
        <v>43712</v>
      </c>
      <c r="H10" s="112">
        <v>51888</v>
      </c>
      <c r="I10" s="112">
        <v>59918</v>
      </c>
      <c r="J10" s="112">
        <v>65157</v>
      </c>
      <c r="K10" s="112">
        <v>69444</v>
      </c>
      <c r="L10" s="197"/>
      <c r="M10" s="8"/>
      <c r="N10" s="198">
        <f t="shared" si="0"/>
        <v>-4.726279236033093E-2</v>
      </c>
      <c r="O10" s="199">
        <f t="shared" si="1"/>
        <v>-1851</v>
      </c>
      <c r="P10" s="198">
        <f t="shared" si="2"/>
        <v>0.11084608581459543</v>
      </c>
      <c r="Q10" s="199">
        <f t="shared" si="3"/>
        <v>4136</v>
      </c>
      <c r="R10" s="198">
        <f t="shared" si="4"/>
        <v>5.4597215855629821E-2</v>
      </c>
      <c r="S10" s="199">
        <f t="shared" si="5"/>
        <v>2263</v>
      </c>
      <c r="T10" s="198">
        <f t="shared" si="6"/>
        <v>0.18704245973645683</v>
      </c>
      <c r="U10" s="199">
        <f t="shared" si="7"/>
        <v>8176</v>
      </c>
      <c r="V10" s="198">
        <f t="shared" si="8"/>
        <v>0.15475639839654631</v>
      </c>
      <c r="W10" s="199">
        <f t="shared" si="9"/>
        <v>8030</v>
      </c>
      <c r="X10" s="198">
        <f t="shared" si="10"/>
        <v>8.7436162755766267E-2</v>
      </c>
      <c r="Y10" s="199">
        <f t="shared" si="11"/>
        <v>5239</v>
      </c>
      <c r="Z10" s="198">
        <v>9.4813179883336041E-2</v>
      </c>
      <c r="AA10" s="199">
        <v>6014</v>
      </c>
    </row>
    <row r="11" spans="2:27">
      <c r="B11" s="169" t="s">
        <v>90</v>
      </c>
      <c r="D11" s="42">
        <v>27579</v>
      </c>
      <c r="E11" s="112">
        <v>30931</v>
      </c>
      <c r="F11" s="112">
        <v>35120</v>
      </c>
      <c r="G11" s="112">
        <v>36982</v>
      </c>
      <c r="H11" s="112">
        <v>40207</v>
      </c>
      <c r="I11" s="112">
        <v>45532</v>
      </c>
      <c r="J11" s="112">
        <v>48068</v>
      </c>
      <c r="K11" s="112">
        <v>54648</v>
      </c>
      <c r="L11" s="197"/>
      <c r="M11" s="8"/>
      <c r="N11" s="198">
        <f t="shared" si="0"/>
        <v>0.12154175278291457</v>
      </c>
      <c r="O11" s="199">
        <f t="shared" si="1"/>
        <v>3352</v>
      </c>
      <c r="P11" s="198">
        <f t="shared" si="2"/>
        <v>0.13543047428146515</v>
      </c>
      <c r="Q11" s="199">
        <f t="shared" si="3"/>
        <v>4189</v>
      </c>
      <c r="R11" s="198">
        <f t="shared" si="4"/>
        <v>5.3018223234624129E-2</v>
      </c>
      <c r="S11" s="199">
        <f t="shared" si="5"/>
        <v>1862</v>
      </c>
      <c r="T11" s="198">
        <f t="shared" si="6"/>
        <v>8.7204586014818064E-2</v>
      </c>
      <c r="U11" s="199">
        <f t="shared" si="7"/>
        <v>3225</v>
      </c>
      <c r="V11" s="198">
        <f t="shared" si="8"/>
        <v>0.13243962494093076</v>
      </c>
      <c r="W11" s="199">
        <f t="shared" si="9"/>
        <v>5325</v>
      </c>
      <c r="X11" s="198">
        <f t="shared" si="10"/>
        <v>5.5697092154967986E-2</v>
      </c>
      <c r="Y11" s="199">
        <f t="shared" si="11"/>
        <v>2536</v>
      </c>
      <c r="Z11" s="198">
        <v>0.1183464647498209</v>
      </c>
      <c r="AA11" s="199">
        <v>5783</v>
      </c>
    </row>
    <row r="12" spans="2:27">
      <c r="B12" s="169" t="s">
        <v>91</v>
      </c>
      <c r="D12" s="42">
        <v>28653</v>
      </c>
      <c r="E12" s="112">
        <v>36929</v>
      </c>
      <c r="F12" s="112">
        <v>39491</v>
      </c>
      <c r="G12" s="112">
        <v>42042</v>
      </c>
      <c r="H12" s="112">
        <v>47979</v>
      </c>
      <c r="I12" s="112">
        <v>52870</v>
      </c>
      <c r="J12" s="112">
        <v>56738</v>
      </c>
      <c r="K12" s="112">
        <v>60043</v>
      </c>
      <c r="L12" s="197"/>
      <c r="M12" s="8"/>
      <c r="N12" s="198">
        <f t="shared" si="0"/>
        <v>0.28883537500436263</v>
      </c>
      <c r="O12" s="199">
        <f t="shared" si="1"/>
        <v>8276</v>
      </c>
      <c r="P12" s="198">
        <f t="shared" si="2"/>
        <v>6.9376370873839077E-2</v>
      </c>
      <c r="Q12" s="199">
        <f t="shared" si="3"/>
        <v>2562</v>
      </c>
      <c r="R12" s="198">
        <f t="shared" si="4"/>
        <v>6.4596996784077376E-2</v>
      </c>
      <c r="S12" s="199">
        <f t="shared" si="5"/>
        <v>2551</v>
      </c>
      <c r="T12" s="198">
        <f t="shared" si="6"/>
        <v>0.14121592693021268</v>
      </c>
      <c r="U12" s="199">
        <f t="shared" si="7"/>
        <v>5937</v>
      </c>
      <c r="V12" s="198">
        <f t="shared" si="8"/>
        <v>0.10194043227245264</v>
      </c>
      <c r="W12" s="199">
        <f t="shared" si="9"/>
        <v>4891</v>
      </c>
      <c r="X12" s="198">
        <f t="shared" si="10"/>
        <v>7.3160582560998666E-2</v>
      </c>
      <c r="Y12" s="199">
        <f t="shared" si="11"/>
        <v>3868</v>
      </c>
      <c r="Z12" s="198">
        <v>7.6907900636714155E-2</v>
      </c>
      <c r="AA12" s="199">
        <v>4288</v>
      </c>
    </row>
    <row r="13" spans="2:27">
      <c r="B13" s="169" t="s">
        <v>92</v>
      </c>
      <c r="D13" s="42">
        <v>24418</v>
      </c>
      <c r="E13" s="112">
        <v>26624</v>
      </c>
      <c r="F13" s="112">
        <v>28747</v>
      </c>
      <c r="G13" s="112">
        <v>38665</v>
      </c>
      <c r="H13" s="112">
        <v>45957</v>
      </c>
      <c r="I13" s="112">
        <v>62165</v>
      </c>
      <c r="J13" s="112">
        <v>75402</v>
      </c>
      <c r="K13" s="112">
        <v>100565</v>
      </c>
      <c r="L13" s="197"/>
      <c r="M13" s="8"/>
      <c r="N13" s="198">
        <f t="shared" si="0"/>
        <v>9.0343189450405426E-2</v>
      </c>
      <c r="O13" s="199">
        <f t="shared" si="1"/>
        <v>2206</v>
      </c>
      <c r="P13" s="198">
        <f t="shared" si="2"/>
        <v>7.9740084134615419E-2</v>
      </c>
      <c r="Q13" s="199">
        <f t="shared" si="3"/>
        <v>2123</v>
      </c>
      <c r="R13" s="198">
        <f t="shared" si="4"/>
        <v>0.34500991407799075</v>
      </c>
      <c r="S13" s="199">
        <f t="shared" si="5"/>
        <v>9918</v>
      </c>
      <c r="T13" s="198">
        <f t="shared" si="6"/>
        <v>0.1885943359627571</v>
      </c>
      <c r="U13" s="199">
        <f t="shared" si="7"/>
        <v>7292</v>
      </c>
      <c r="V13" s="198">
        <f t="shared" si="8"/>
        <v>0.35267750288312993</v>
      </c>
      <c r="W13" s="199">
        <f t="shared" si="9"/>
        <v>16208</v>
      </c>
      <c r="X13" s="198">
        <f t="shared" si="10"/>
        <v>0.21293332260918518</v>
      </c>
      <c r="Y13" s="199">
        <f t="shared" si="11"/>
        <v>13237</v>
      </c>
      <c r="Z13" s="198">
        <v>0.52999437082566292</v>
      </c>
      <c r="AA13" s="199">
        <v>34836</v>
      </c>
    </row>
    <row r="14" spans="2:27">
      <c r="B14" s="169" t="s">
        <v>93</v>
      </c>
      <c r="D14" s="42">
        <v>26271</v>
      </c>
      <c r="E14" s="112">
        <v>26136</v>
      </c>
      <c r="F14" s="112">
        <v>26969</v>
      </c>
      <c r="G14" s="112">
        <v>27567</v>
      </c>
      <c r="H14" s="112">
        <v>26847</v>
      </c>
      <c r="I14" s="112">
        <v>28654</v>
      </c>
      <c r="J14" s="112">
        <v>28934</v>
      </c>
      <c r="K14" s="112">
        <v>32221</v>
      </c>
      <c r="L14" s="197"/>
      <c r="M14" s="8"/>
      <c r="N14" s="198">
        <f t="shared" si="0"/>
        <v>-5.1387461459403427E-3</v>
      </c>
      <c r="O14" s="199">
        <f t="shared" si="1"/>
        <v>-135</v>
      </c>
      <c r="P14" s="198">
        <f t="shared" si="2"/>
        <v>3.1871747780838788E-2</v>
      </c>
      <c r="Q14" s="199">
        <f t="shared" si="3"/>
        <v>833</v>
      </c>
      <c r="R14" s="198">
        <f t="shared" si="4"/>
        <v>2.2173606733657092E-2</v>
      </c>
      <c r="S14" s="199">
        <f t="shared" si="5"/>
        <v>598</v>
      </c>
      <c r="T14" s="198">
        <f t="shared" si="6"/>
        <v>-2.611818478615735E-2</v>
      </c>
      <c r="U14" s="199">
        <f t="shared" si="7"/>
        <v>-720</v>
      </c>
      <c r="V14" s="198">
        <f t="shared" si="8"/>
        <v>6.7307334152791665E-2</v>
      </c>
      <c r="W14" s="199">
        <f t="shared" si="9"/>
        <v>1807</v>
      </c>
      <c r="X14" s="198">
        <f t="shared" si="10"/>
        <v>9.7717596147135488E-3</v>
      </c>
      <c r="Y14" s="199">
        <f t="shared" si="11"/>
        <v>280</v>
      </c>
      <c r="Z14" s="198">
        <v>0.1153380179307002</v>
      </c>
      <c r="AA14" s="199">
        <v>3332</v>
      </c>
    </row>
    <row r="15" spans="2:27">
      <c r="B15" s="169" t="s">
        <v>94</v>
      </c>
      <c r="D15" s="42">
        <v>139852</v>
      </c>
      <c r="E15" s="112">
        <v>141310</v>
      </c>
      <c r="F15" s="112">
        <v>148050</v>
      </c>
      <c r="G15" s="112">
        <v>153910</v>
      </c>
      <c r="H15" s="112">
        <v>168591</v>
      </c>
      <c r="I15" s="112">
        <v>177785</v>
      </c>
      <c r="J15" s="112">
        <v>183946</v>
      </c>
      <c r="K15" s="112">
        <v>183271</v>
      </c>
      <c r="L15" s="197"/>
      <c r="M15" s="8"/>
      <c r="N15" s="198">
        <f t="shared" si="0"/>
        <v>1.0425306752853025E-2</v>
      </c>
      <c r="O15" s="199">
        <f t="shared" si="1"/>
        <v>1458</v>
      </c>
      <c r="P15" s="198">
        <f t="shared" si="2"/>
        <v>4.7696553676314535E-2</v>
      </c>
      <c r="Q15" s="199">
        <f t="shared" si="3"/>
        <v>6740</v>
      </c>
      <c r="R15" s="198">
        <f t="shared" si="4"/>
        <v>3.9581222559945894E-2</v>
      </c>
      <c r="S15" s="199">
        <f t="shared" si="5"/>
        <v>5860</v>
      </c>
      <c r="T15" s="198">
        <f t="shared" si="6"/>
        <v>9.5386914430511283E-2</v>
      </c>
      <c r="U15" s="199">
        <f t="shared" si="7"/>
        <v>14681</v>
      </c>
      <c r="V15" s="198">
        <f t="shared" si="8"/>
        <v>5.4534346436049264E-2</v>
      </c>
      <c r="W15" s="199">
        <f t="shared" si="9"/>
        <v>9194</v>
      </c>
      <c r="X15" s="198">
        <f t="shared" si="10"/>
        <v>3.4654217172427337E-2</v>
      </c>
      <c r="Y15" s="199">
        <f t="shared" si="11"/>
        <v>6161</v>
      </c>
      <c r="Z15" s="198">
        <v>1.8885442031644439E-2</v>
      </c>
      <c r="AA15" s="199">
        <v>3397</v>
      </c>
    </row>
    <row r="16" spans="2:27">
      <c r="B16" s="169" t="s">
        <v>95</v>
      </c>
      <c r="D16" s="42">
        <v>75685</v>
      </c>
      <c r="E16" s="112">
        <v>73889</v>
      </c>
      <c r="F16" s="112">
        <v>80243</v>
      </c>
      <c r="G16" s="112">
        <v>85666</v>
      </c>
      <c r="H16" s="112">
        <v>97263</v>
      </c>
      <c r="I16" s="112">
        <v>106527</v>
      </c>
      <c r="J16" s="112">
        <v>118432</v>
      </c>
      <c r="K16" s="112">
        <v>124636</v>
      </c>
      <c r="L16" s="197"/>
      <c r="M16" s="8"/>
      <c r="N16" s="198">
        <f t="shared" si="0"/>
        <v>-2.372993327607853E-2</v>
      </c>
      <c r="O16" s="199">
        <f t="shared" si="1"/>
        <v>-1796</v>
      </c>
      <c r="P16" s="198">
        <f t="shared" si="2"/>
        <v>8.5993855648337281E-2</v>
      </c>
      <c r="Q16" s="199">
        <f t="shared" si="3"/>
        <v>6354</v>
      </c>
      <c r="R16" s="198">
        <f t="shared" si="4"/>
        <v>6.7582219009757916E-2</v>
      </c>
      <c r="S16" s="199">
        <f t="shared" si="5"/>
        <v>5423</v>
      </c>
      <c r="T16" s="198">
        <f t="shared" si="6"/>
        <v>0.13537459435481991</v>
      </c>
      <c r="U16" s="199">
        <f t="shared" si="7"/>
        <v>11597</v>
      </c>
      <c r="V16" s="198">
        <f t="shared" si="8"/>
        <v>9.5246907868356878E-2</v>
      </c>
      <c r="W16" s="199">
        <f t="shared" si="9"/>
        <v>9264</v>
      </c>
      <c r="X16" s="198">
        <f t="shared" si="10"/>
        <v>0.11175570512639998</v>
      </c>
      <c r="Y16" s="199">
        <f t="shared" si="11"/>
        <v>11905</v>
      </c>
      <c r="Z16" s="198">
        <v>0.1039210649849871</v>
      </c>
      <c r="AA16" s="199">
        <v>11733</v>
      </c>
    </row>
    <row r="17" spans="2:27">
      <c r="B17" s="169" t="s">
        <v>96</v>
      </c>
      <c r="D17" s="42">
        <v>203003</v>
      </c>
      <c r="E17" s="112">
        <v>193486</v>
      </c>
      <c r="F17" s="112">
        <v>203102</v>
      </c>
      <c r="G17" s="112">
        <v>227045</v>
      </c>
      <c r="H17" s="112">
        <v>245461</v>
      </c>
      <c r="I17" s="112">
        <v>282812</v>
      </c>
      <c r="J17" s="112">
        <v>308066</v>
      </c>
      <c r="K17" s="112">
        <v>337052</v>
      </c>
      <c r="L17" s="197"/>
      <c r="M17" s="8"/>
      <c r="N17" s="198">
        <f t="shared" si="0"/>
        <v>-4.6881080575163936E-2</v>
      </c>
      <c r="O17" s="199">
        <f t="shared" si="1"/>
        <v>-9517</v>
      </c>
      <c r="P17" s="198">
        <f t="shared" si="2"/>
        <v>4.9698686209854959E-2</v>
      </c>
      <c r="Q17" s="199">
        <f t="shared" si="3"/>
        <v>9616</v>
      </c>
      <c r="R17" s="198">
        <f t="shared" si="4"/>
        <v>0.11788657915727074</v>
      </c>
      <c r="S17" s="199">
        <f t="shared" si="5"/>
        <v>23943</v>
      </c>
      <c r="T17" s="198">
        <f t="shared" si="6"/>
        <v>8.1111673897245051E-2</v>
      </c>
      <c r="U17" s="199">
        <f t="shared" si="7"/>
        <v>18416</v>
      </c>
      <c r="V17" s="198">
        <f t="shared" si="8"/>
        <v>0.15216673931907709</v>
      </c>
      <c r="W17" s="199">
        <f t="shared" si="9"/>
        <v>37351</v>
      </c>
      <c r="X17" s="198">
        <f t="shared" si="10"/>
        <v>8.9296069473713935E-2</v>
      </c>
      <c r="Y17" s="199">
        <f t="shared" si="11"/>
        <v>25254</v>
      </c>
      <c r="Z17" s="198">
        <v>0.12117089397089401</v>
      </c>
      <c r="AA17" s="199">
        <v>36427</v>
      </c>
    </row>
    <row r="18" spans="2:27">
      <c r="B18" s="169" t="s">
        <v>97</v>
      </c>
      <c r="D18" s="42">
        <v>94194</v>
      </c>
      <c r="E18" s="112">
        <v>109857</v>
      </c>
      <c r="F18" s="112">
        <v>128089</v>
      </c>
      <c r="G18" s="112">
        <v>169532</v>
      </c>
      <c r="H18" s="112">
        <v>200429</v>
      </c>
      <c r="I18" s="112">
        <v>249660</v>
      </c>
      <c r="J18" s="112">
        <v>271458</v>
      </c>
      <c r="K18" s="112">
        <v>278784</v>
      </c>
      <c r="L18" s="197"/>
      <c r="M18" s="8"/>
      <c r="N18" s="198">
        <f t="shared" si="0"/>
        <v>0.1662844767182623</v>
      </c>
      <c r="O18" s="199">
        <f t="shared" si="1"/>
        <v>15663</v>
      </c>
      <c r="P18" s="198">
        <f t="shared" si="2"/>
        <v>0.16596120411079851</v>
      </c>
      <c r="Q18" s="199">
        <f t="shared" si="3"/>
        <v>18232</v>
      </c>
      <c r="R18" s="198">
        <f t="shared" si="4"/>
        <v>0.32354847020431099</v>
      </c>
      <c r="S18" s="199">
        <f t="shared" si="5"/>
        <v>41443</v>
      </c>
      <c r="T18" s="198">
        <f t="shared" si="6"/>
        <v>0.18224877899157677</v>
      </c>
      <c r="U18" s="199">
        <f t="shared" si="7"/>
        <v>30897</v>
      </c>
      <c r="V18" s="198">
        <f t="shared" si="8"/>
        <v>0.24562812766615605</v>
      </c>
      <c r="W18" s="199">
        <f t="shared" si="9"/>
        <v>49231</v>
      </c>
      <c r="X18" s="198">
        <f t="shared" si="10"/>
        <v>8.7310742609949532E-2</v>
      </c>
      <c r="Y18" s="199">
        <f t="shared" si="11"/>
        <v>21798</v>
      </c>
      <c r="Z18" s="198">
        <v>5.0302902438289283E-2</v>
      </c>
      <c r="AA18" s="199">
        <v>13352</v>
      </c>
    </row>
    <row r="19" spans="2:27">
      <c r="B19" s="169" t="s">
        <v>98</v>
      </c>
      <c r="D19" s="42">
        <v>31136</v>
      </c>
      <c r="E19" s="112">
        <v>31717</v>
      </c>
      <c r="F19" s="112">
        <v>33614</v>
      </c>
      <c r="G19" s="112">
        <v>36559</v>
      </c>
      <c r="H19" s="112">
        <v>40743</v>
      </c>
      <c r="I19" s="112">
        <v>44548</v>
      </c>
      <c r="J19" s="112">
        <v>44892</v>
      </c>
      <c r="K19" s="112">
        <v>45858</v>
      </c>
      <c r="L19" s="197"/>
      <c r="M19" s="8"/>
      <c r="N19" s="198">
        <f t="shared" si="0"/>
        <v>1.8660071942446121E-2</v>
      </c>
      <c r="O19" s="199">
        <f t="shared" si="1"/>
        <v>581</v>
      </c>
      <c r="P19" s="198">
        <f t="shared" si="2"/>
        <v>5.9810196424630258E-2</v>
      </c>
      <c r="Q19" s="199">
        <f t="shared" si="3"/>
        <v>1897</v>
      </c>
      <c r="R19" s="198">
        <f t="shared" si="4"/>
        <v>8.7612304396977425E-2</v>
      </c>
      <c r="S19" s="199">
        <f t="shared" si="5"/>
        <v>2945</v>
      </c>
      <c r="T19" s="198">
        <f t="shared" si="6"/>
        <v>0.11444514346672507</v>
      </c>
      <c r="U19" s="199">
        <f t="shared" si="7"/>
        <v>4184</v>
      </c>
      <c r="V19" s="198">
        <f t="shared" si="8"/>
        <v>9.3390275630169661E-2</v>
      </c>
      <c r="W19" s="199">
        <f t="shared" si="9"/>
        <v>3805</v>
      </c>
      <c r="X19" s="198">
        <f t="shared" si="10"/>
        <v>7.7220077220077066E-3</v>
      </c>
      <c r="Y19" s="199">
        <f t="shared" si="11"/>
        <v>344</v>
      </c>
      <c r="Z19" s="198">
        <v>2.446216741505269E-2</v>
      </c>
      <c r="AA19" s="199">
        <v>1095</v>
      </c>
    </row>
    <row r="20" spans="2:27">
      <c r="B20" s="169" t="s">
        <v>99</v>
      </c>
      <c r="D20" s="42">
        <v>72627</v>
      </c>
      <c r="E20" s="112">
        <v>73730</v>
      </c>
      <c r="F20" s="112">
        <v>77158</v>
      </c>
      <c r="G20" s="112">
        <v>82694</v>
      </c>
      <c r="H20" s="112">
        <v>89704</v>
      </c>
      <c r="I20" s="112">
        <v>105321</v>
      </c>
      <c r="J20" s="112">
        <v>148176</v>
      </c>
      <c r="K20" s="112">
        <v>165747</v>
      </c>
      <c r="L20" s="197"/>
      <c r="M20" s="8"/>
      <c r="N20" s="198">
        <f t="shared" si="0"/>
        <v>1.518718933729879E-2</v>
      </c>
      <c r="O20" s="199">
        <f t="shared" si="1"/>
        <v>1103</v>
      </c>
      <c r="P20" s="198">
        <f t="shared" si="2"/>
        <v>4.6493964464939586E-2</v>
      </c>
      <c r="Q20" s="199">
        <f t="shared" si="3"/>
        <v>3428</v>
      </c>
      <c r="R20" s="198">
        <f t="shared" si="4"/>
        <v>7.1748878923766801E-2</v>
      </c>
      <c r="S20" s="199">
        <f t="shared" si="5"/>
        <v>5536</v>
      </c>
      <c r="T20" s="198">
        <f t="shared" si="6"/>
        <v>8.4770358188018369E-2</v>
      </c>
      <c r="U20" s="199">
        <f t="shared" si="7"/>
        <v>7010</v>
      </c>
      <c r="V20" s="198">
        <f t="shared" si="8"/>
        <v>0.17409480067778471</v>
      </c>
      <c r="W20" s="199">
        <f t="shared" si="9"/>
        <v>15617</v>
      </c>
      <c r="X20" s="198">
        <f t="shared" si="10"/>
        <v>0.40689890904947723</v>
      </c>
      <c r="Y20" s="199">
        <f t="shared" si="11"/>
        <v>42855</v>
      </c>
      <c r="Z20" s="198">
        <v>0.22507853209652981</v>
      </c>
      <c r="AA20" s="199">
        <v>30452</v>
      </c>
    </row>
    <row r="21" spans="2:27">
      <c r="B21" s="169" t="s">
        <v>100</v>
      </c>
      <c r="D21" s="42">
        <v>187165</v>
      </c>
      <c r="E21" s="112">
        <v>169910</v>
      </c>
      <c r="F21" s="112">
        <v>198080</v>
      </c>
      <c r="G21" s="112">
        <v>218173</v>
      </c>
      <c r="H21" s="112">
        <v>243836</v>
      </c>
      <c r="I21" s="112">
        <v>265876</v>
      </c>
      <c r="J21" s="112">
        <v>298974</v>
      </c>
      <c r="K21" s="112">
        <v>334338</v>
      </c>
      <c r="L21" s="197"/>
      <c r="M21" s="8"/>
      <c r="N21" s="198">
        <f t="shared" si="0"/>
        <v>-9.2191381935725181E-2</v>
      </c>
      <c r="O21" s="199">
        <f t="shared" si="1"/>
        <v>-17255</v>
      </c>
      <c r="P21" s="198">
        <f t="shared" si="2"/>
        <v>0.16579365546465774</v>
      </c>
      <c r="Q21" s="199">
        <f t="shared" si="3"/>
        <v>28170</v>
      </c>
      <c r="R21" s="198">
        <f t="shared" si="4"/>
        <v>0.10143881260096932</v>
      </c>
      <c r="S21" s="199">
        <f t="shared" si="5"/>
        <v>20093</v>
      </c>
      <c r="T21" s="198">
        <f t="shared" si="6"/>
        <v>0.11762683741801228</v>
      </c>
      <c r="U21" s="199">
        <f t="shared" si="7"/>
        <v>25663</v>
      </c>
      <c r="V21" s="198">
        <f t="shared" si="8"/>
        <v>9.0388621860594931E-2</v>
      </c>
      <c r="W21" s="199">
        <f t="shared" si="9"/>
        <v>22040</v>
      </c>
      <c r="X21" s="198">
        <f t="shared" si="10"/>
        <v>0.12448660277723445</v>
      </c>
      <c r="Y21" s="199">
        <f t="shared" si="11"/>
        <v>33098</v>
      </c>
      <c r="Z21" s="198">
        <v>0.16600926981868391</v>
      </c>
      <c r="AA21" s="199">
        <v>47601</v>
      </c>
    </row>
    <row r="22" spans="2:27">
      <c r="B22" s="169" t="s">
        <v>101</v>
      </c>
      <c r="D22" s="42">
        <v>44054</v>
      </c>
      <c r="E22" s="112">
        <v>44045</v>
      </c>
      <c r="F22" s="112">
        <v>46064</v>
      </c>
      <c r="G22" s="112">
        <v>47227</v>
      </c>
      <c r="H22" s="112">
        <v>50551</v>
      </c>
      <c r="I22" s="112">
        <v>57972</v>
      </c>
      <c r="J22" s="112">
        <v>66770</v>
      </c>
      <c r="K22" s="112">
        <v>69797</v>
      </c>
      <c r="L22" s="197"/>
      <c r="M22" s="8"/>
      <c r="N22" s="198">
        <f t="shared" si="0"/>
        <v>-2.0429472919603064E-4</v>
      </c>
      <c r="O22" s="199">
        <f t="shared" si="1"/>
        <v>-9</v>
      </c>
      <c r="P22" s="198">
        <f t="shared" si="2"/>
        <v>4.5839482347598937E-2</v>
      </c>
      <c r="Q22" s="199">
        <f t="shared" si="3"/>
        <v>2019</v>
      </c>
      <c r="R22" s="198">
        <f t="shared" si="4"/>
        <v>2.5247481764501645E-2</v>
      </c>
      <c r="S22" s="199">
        <f t="shared" si="5"/>
        <v>1163</v>
      </c>
      <c r="T22" s="198">
        <f t="shared" si="6"/>
        <v>7.0383467084506712E-2</v>
      </c>
      <c r="U22" s="199">
        <f t="shared" si="7"/>
        <v>3324</v>
      </c>
      <c r="V22" s="198">
        <f t="shared" si="8"/>
        <v>0.14680223932266423</v>
      </c>
      <c r="W22" s="199">
        <f t="shared" si="9"/>
        <v>7421</v>
      </c>
      <c r="X22" s="198">
        <f t="shared" si="10"/>
        <v>0.15176292003035941</v>
      </c>
      <c r="Y22" s="199">
        <f t="shared" si="11"/>
        <v>8798</v>
      </c>
      <c r="Z22" s="198">
        <v>9.8940374411537801E-2</v>
      </c>
      <c r="AA22" s="199">
        <v>6284</v>
      </c>
    </row>
    <row r="23" spans="2:27">
      <c r="B23" s="169" t="s">
        <v>102</v>
      </c>
      <c r="D23" s="42">
        <v>17755</v>
      </c>
      <c r="E23" s="112">
        <v>17268</v>
      </c>
      <c r="F23" s="112">
        <v>18123</v>
      </c>
      <c r="G23" s="112">
        <v>20187</v>
      </c>
      <c r="H23" s="112">
        <v>22154</v>
      </c>
      <c r="I23" s="112">
        <v>23151</v>
      </c>
      <c r="J23" s="112">
        <v>25127</v>
      </c>
      <c r="K23" s="112">
        <v>25131</v>
      </c>
      <c r="L23" s="197"/>
      <c r="M23" s="8"/>
      <c r="N23" s="198">
        <f t="shared" si="0"/>
        <v>-2.7428893269501597E-2</v>
      </c>
      <c r="O23" s="199">
        <f t="shared" si="1"/>
        <v>-487</v>
      </c>
      <c r="P23" s="198">
        <f t="shared" si="2"/>
        <v>4.9513551077136952E-2</v>
      </c>
      <c r="Q23" s="199">
        <f t="shared" si="3"/>
        <v>855</v>
      </c>
      <c r="R23" s="198">
        <f t="shared" si="4"/>
        <v>0.11388842906803509</v>
      </c>
      <c r="S23" s="199">
        <f t="shared" si="5"/>
        <v>2064</v>
      </c>
      <c r="T23" s="198">
        <f t="shared" si="6"/>
        <v>9.743894585624413E-2</v>
      </c>
      <c r="U23" s="199">
        <f t="shared" si="7"/>
        <v>1967</v>
      </c>
      <c r="V23" s="198">
        <f t="shared" si="8"/>
        <v>4.5003159700279793E-2</v>
      </c>
      <c r="W23" s="199">
        <f t="shared" si="9"/>
        <v>997</v>
      </c>
      <c r="X23" s="198">
        <f t="shared" si="10"/>
        <v>8.5352684549263591E-2</v>
      </c>
      <c r="Y23" s="199">
        <f t="shared" si="11"/>
        <v>1976</v>
      </c>
      <c r="Z23" s="198">
        <v>1.408280203373424E-2</v>
      </c>
      <c r="AA23" s="199">
        <v>349</v>
      </c>
    </row>
    <row r="24" spans="2:27">
      <c r="B24" s="169" t="s">
        <v>103</v>
      </c>
      <c r="D24" s="42">
        <v>89779</v>
      </c>
      <c r="E24" s="112">
        <v>88748</v>
      </c>
      <c r="F24" s="112">
        <v>89865</v>
      </c>
      <c r="G24" s="112">
        <v>89904</v>
      </c>
      <c r="H24" s="112">
        <v>94658</v>
      </c>
      <c r="I24" s="112">
        <v>100969</v>
      </c>
      <c r="J24" s="112">
        <v>107665</v>
      </c>
      <c r="K24" s="112">
        <v>109235</v>
      </c>
      <c r="L24" s="197"/>
      <c r="M24" s="8"/>
      <c r="N24" s="198">
        <f t="shared" si="0"/>
        <v>-1.1483754552846448E-2</v>
      </c>
      <c r="O24" s="199">
        <f t="shared" si="1"/>
        <v>-1031</v>
      </c>
      <c r="P24" s="198">
        <f t="shared" si="2"/>
        <v>1.2586199125614206E-2</v>
      </c>
      <c r="Q24" s="199">
        <f t="shared" si="3"/>
        <v>1117</v>
      </c>
      <c r="R24" s="198">
        <f t="shared" si="4"/>
        <v>4.3398430979801894E-4</v>
      </c>
      <c r="S24" s="199">
        <f t="shared" si="5"/>
        <v>39</v>
      </c>
      <c r="T24" s="198">
        <f t="shared" si="6"/>
        <v>5.2878626090051561E-2</v>
      </c>
      <c r="U24" s="199">
        <f t="shared" si="7"/>
        <v>4754</v>
      </c>
      <c r="V24" s="198">
        <f t="shared" si="8"/>
        <v>6.6671596695472068E-2</v>
      </c>
      <c r="W24" s="199">
        <f t="shared" si="9"/>
        <v>6311</v>
      </c>
      <c r="X24" s="198">
        <f t="shared" si="10"/>
        <v>6.6317384543770785E-2</v>
      </c>
      <c r="Y24" s="199">
        <f t="shared" si="11"/>
        <v>6696</v>
      </c>
      <c r="Z24" s="198">
        <v>3.089816064401063E-2</v>
      </c>
      <c r="AA24" s="199">
        <v>3274</v>
      </c>
    </row>
    <row r="25" spans="2:27">
      <c r="B25" s="169" t="s">
        <v>104</v>
      </c>
      <c r="D25" s="42">
        <v>12152</v>
      </c>
      <c r="E25" s="112">
        <v>11213</v>
      </c>
      <c r="F25" s="112">
        <v>11764</v>
      </c>
      <c r="G25" s="112">
        <v>12841</v>
      </c>
      <c r="H25" s="112">
        <v>13957</v>
      </c>
      <c r="I25" s="112">
        <v>14234</v>
      </c>
      <c r="J25" s="112">
        <v>14917</v>
      </c>
      <c r="K25" s="112">
        <v>14491</v>
      </c>
      <c r="L25" s="197"/>
      <c r="M25" s="8"/>
      <c r="N25" s="198">
        <f t="shared" si="0"/>
        <v>-7.7271231073074431E-2</v>
      </c>
      <c r="O25" s="199">
        <f t="shared" si="1"/>
        <v>-939</v>
      </c>
      <c r="P25" s="198">
        <f t="shared" si="2"/>
        <v>4.9139391777401231E-2</v>
      </c>
      <c r="Q25" s="199">
        <f t="shared" si="3"/>
        <v>551</v>
      </c>
      <c r="R25" s="198">
        <f t="shared" si="4"/>
        <v>9.1550493029581848E-2</v>
      </c>
      <c r="S25" s="199">
        <f t="shared" si="5"/>
        <v>1077</v>
      </c>
      <c r="T25" s="198">
        <f t="shared" si="6"/>
        <v>8.6909119227474463E-2</v>
      </c>
      <c r="U25" s="199">
        <f t="shared" si="7"/>
        <v>1116</v>
      </c>
      <c r="V25" s="198">
        <f t="shared" si="8"/>
        <v>1.9846671920899839E-2</v>
      </c>
      <c r="W25" s="199">
        <f t="shared" si="9"/>
        <v>277</v>
      </c>
      <c r="X25" s="198">
        <f t="shared" si="10"/>
        <v>4.79837009976114E-2</v>
      </c>
      <c r="Y25" s="199">
        <f t="shared" si="11"/>
        <v>683</v>
      </c>
      <c r="Z25" s="198">
        <v>1.307326621923943E-2</v>
      </c>
      <c r="AA25" s="199">
        <v>187</v>
      </c>
    </row>
    <row r="26" spans="2:27">
      <c r="B26" s="169" t="s">
        <v>105</v>
      </c>
      <c r="D26" s="42">
        <v>1414</v>
      </c>
      <c r="E26" s="112">
        <v>1393</v>
      </c>
      <c r="F26" s="112">
        <v>1463</v>
      </c>
      <c r="G26" s="112">
        <v>1587</v>
      </c>
      <c r="H26" s="112">
        <v>1658</v>
      </c>
      <c r="I26" s="112">
        <v>1742</v>
      </c>
      <c r="J26" s="112">
        <v>1813</v>
      </c>
      <c r="K26" s="112">
        <v>1783</v>
      </c>
      <c r="L26" s="197"/>
      <c r="M26" s="8"/>
      <c r="N26" s="198">
        <f t="shared" si="0"/>
        <v>-1.4851485148514865E-2</v>
      </c>
      <c r="O26" s="199">
        <f t="shared" si="1"/>
        <v>-21</v>
      </c>
      <c r="P26" s="198">
        <f t="shared" si="2"/>
        <v>5.0251256281407031E-2</v>
      </c>
      <c r="Q26" s="199">
        <f t="shared" si="3"/>
        <v>70</v>
      </c>
      <c r="R26" s="198">
        <f t="shared" si="4"/>
        <v>8.4757347915242587E-2</v>
      </c>
      <c r="S26" s="199">
        <f t="shared" si="5"/>
        <v>124</v>
      </c>
      <c r="T26" s="198">
        <f t="shared" si="6"/>
        <v>4.473850031505977E-2</v>
      </c>
      <c r="U26" s="199">
        <f t="shared" si="7"/>
        <v>71</v>
      </c>
      <c r="V26" s="198">
        <f t="shared" si="8"/>
        <v>5.06634499396863E-2</v>
      </c>
      <c r="W26" s="199">
        <f t="shared" si="9"/>
        <v>84</v>
      </c>
      <c r="X26" s="198">
        <f t="shared" si="10"/>
        <v>4.0757749712973634E-2</v>
      </c>
      <c r="Y26" s="199">
        <f t="shared" si="11"/>
        <v>71</v>
      </c>
      <c r="Z26" s="198">
        <v>2.2484541877458848E-3</v>
      </c>
      <c r="AA26" s="199">
        <v>4</v>
      </c>
    </row>
    <row r="27" spans="2:27">
      <c r="B27" s="169" t="s">
        <v>106</v>
      </c>
      <c r="D27" s="42">
        <v>2459</v>
      </c>
      <c r="E27" s="112">
        <v>2284</v>
      </c>
      <c r="F27" s="112">
        <v>2529</v>
      </c>
      <c r="G27" s="112">
        <v>2723</v>
      </c>
      <c r="H27" s="112">
        <v>2907</v>
      </c>
      <c r="I27" s="112">
        <v>3168</v>
      </c>
      <c r="J27" s="112">
        <v>3430</v>
      </c>
      <c r="K27" s="112">
        <v>3806</v>
      </c>
      <c r="L27" s="197"/>
      <c r="M27" s="8"/>
      <c r="N27" s="198">
        <f t="shared" si="0"/>
        <v>-7.1167141114274135E-2</v>
      </c>
      <c r="O27" s="199">
        <f t="shared" si="1"/>
        <v>-175</v>
      </c>
      <c r="P27" s="198">
        <f t="shared" si="2"/>
        <v>0.10726795096322239</v>
      </c>
      <c r="Q27" s="199">
        <f t="shared" si="3"/>
        <v>245</v>
      </c>
      <c r="R27" s="198">
        <f t="shared" si="4"/>
        <v>7.6710162119414838E-2</v>
      </c>
      <c r="S27" s="199">
        <f t="shared" si="5"/>
        <v>194</v>
      </c>
      <c r="T27" s="198">
        <f t="shared" si="6"/>
        <v>6.7572530297466127E-2</v>
      </c>
      <c r="U27" s="199">
        <f t="shared" si="7"/>
        <v>184</v>
      </c>
      <c r="V27" s="198">
        <f t="shared" si="8"/>
        <v>8.9783281733746056E-2</v>
      </c>
      <c r="W27" s="199">
        <f t="shared" si="9"/>
        <v>261</v>
      </c>
      <c r="X27" s="198">
        <f t="shared" si="10"/>
        <v>8.270202020202011E-2</v>
      </c>
      <c r="Y27" s="199">
        <f t="shared" si="11"/>
        <v>262</v>
      </c>
      <c r="Z27" s="198">
        <v>0.10318840579710151</v>
      </c>
      <c r="AA27" s="199">
        <v>356</v>
      </c>
    </row>
    <row r="28" spans="2:27">
      <c r="B28" s="31" t="s">
        <v>49</v>
      </c>
      <c r="D28" s="63">
        <v>1411021</v>
      </c>
      <c r="E28" s="63">
        <v>1427207</v>
      </c>
      <c r="F28" s="63">
        <v>1569205</v>
      </c>
      <c r="G28" s="63">
        <v>1727429</v>
      </c>
      <c r="H28" s="63">
        <v>1906051</v>
      </c>
      <c r="I28" s="63">
        <v>2125145</v>
      </c>
      <c r="J28" s="63">
        <v>2391346</v>
      </c>
      <c r="K28" s="63">
        <v>2582569</v>
      </c>
      <c r="L28" s="64"/>
      <c r="M28" s="11"/>
      <c r="N28" s="200">
        <f t="shared" si="0"/>
        <v>1.1471126227037054E-2</v>
      </c>
      <c r="O28" s="62">
        <f t="shared" si="1"/>
        <v>16186</v>
      </c>
      <c r="P28" s="200">
        <f t="shared" si="2"/>
        <v>9.9493626362538778E-2</v>
      </c>
      <c r="Q28" s="62">
        <f t="shared" si="3"/>
        <v>141998</v>
      </c>
      <c r="R28" s="200">
        <f t="shared" si="4"/>
        <v>0.10083067540569912</v>
      </c>
      <c r="S28" s="62">
        <f t="shared" si="5"/>
        <v>158224</v>
      </c>
      <c r="T28" s="200">
        <f t="shared" si="6"/>
        <v>0.10340338155721596</v>
      </c>
      <c r="U28" s="62">
        <f t="shared" si="7"/>
        <v>178622</v>
      </c>
      <c r="V28" s="200">
        <f t="shared" si="8"/>
        <v>0.11494655704385659</v>
      </c>
      <c r="W28" s="62">
        <f t="shared" si="9"/>
        <v>219094</v>
      </c>
      <c r="X28" s="200">
        <f t="shared" si="10"/>
        <v>0.12526251149921541</v>
      </c>
      <c r="Y28" s="62">
        <f t="shared" si="11"/>
        <v>266201</v>
      </c>
      <c r="Z28" s="200">
        <v>0.13546418250301939</v>
      </c>
      <c r="AA28" s="62">
        <v>308108</v>
      </c>
    </row>
  </sheetData>
  <mergeCells count="10">
    <mergeCell ref="D5:L6"/>
    <mergeCell ref="N6:O6"/>
    <mergeCell ref="R6:S6"/>
    <mergeCell ref="T6:U6"/>
    <mergeCell ref="B3:AA3"/>
    <mergeCell ref="N5:AA5"/>
    <mergeCell ref="V6:W6"/>
    <mergeCell ref="Z6:AA6"/>
    <mergeCell ref="X6:Y6"/>
    <mergeCell ref="P6:Q6"/>
  </mergeCells>
  <printOptions horizontalCentered="1" verticalCentered="1"/>
  <pageMargins left="0.27777777777777779" right="0.27777777777777779" top="0.27777777777777779" bottom="0.27777777777777779" header="0.1388888888888889" footer="0.1388888888888889"/>
  <pageSetup paperSize="9" scale="54" orientation="landscape" r:id="rId1"/>
  <drawing r:id="rId2"/>
  <extLst>
    <ext xmlns:x14="http://schemas.microsoft.com/office/spreadsheetml/2009/9/main" uri="{05C60535-1F16-4fd2-B633-F4F36F0B64E0}">
      <x14:sparklineGroups xmlns:xm="http://schemas.microsoft.com/office/excel/2006/main">
        <x14:sparklineGroup displayEmptyCellsAs="gap" xr2:uid="{00062964-90B9-44D8-8A99-387BB01DBBE7}">
          <x14:colorSeries rgb="FF376092"/>
          <x14:colorNegative rgb="FFD00000"/>
          <x14:colorAxis rgb="FF000000"/>
          <x14:colorMarkers rgb="FFD00000"/>
          <x14:colorFirst rgb="FFD00000"/>
          <x14:colorLast rgb="FFD00000"/>
          <x14:colorHigh rgb="FFD00000"/>
          <x14:colorLow rgb="FFD00000"/>
          <x14:sparklines>
            <x14:sparkline>
              <xm:f>EVO_prest!$D$9:$K$9</xm:f>
              <xm:sqref>L9</xm:sqref>
            </x14:sparkline>
            <x14:sparkline>
              <xm:f>EVO_prest!$D$10:$K$10</xm:f>
              <xm:sqref>L10</xm:sqref>
            </x14:sparkline>
            <x14:sparkline>
              <xm:f>EVO_prest!$D$11:$K$11</xm:f>
              <xm:sqref>L11</xm:sqref>
            </x14:sparkline>
            <x14:sparkline>
              <xm:f>EVO_prest!$D$12:$K$12</xm:f>
              <xm:sqref>L12</xm:sqref>
            </x14:sparkline>
            <x14:sparkline>
              <xm:f>EVO_prest!$D$13:$K$13</xm:f>
              <xm:sqref>L13</xm:sqref>
            </x14:sparkline>
            <x14:sparkline>
              <xm:f>EVO_prest!$D$14:$K$14</xm:f>
              <xm:sqref>L14</xm:sqref>
            </x14:sparkline>
            <x14:sparkline>
              <xm:f>EVO_prest!$D$15:$K$15</xm:f>
              <xm:sqref>L15</xm:sqref>
            </x14:sparkline>
            <x14:sparkline>
              <xm:f>EVO_prest!$D$16:$K$16</xm:f>
              <xm:sqref>L16</xm:sqref>
            </x14:sparkline>
            <x14:sparkline>
              <xm:f>EVO_prest!$D$17:$K$17</xm:f>
              <xm:sqref>L17</xm:sqref>
            </x14:sparkline>
            <x14:sparkline>
              <xm:f>EVO_prest!$D$18:$K$18</xm:f>
              <xm:sqref>L18</xm:sqref>
            </x14:sparkline>
            <x14:sparkline>
              <xm:f>EVO_prest!$D$19:$K$19</xm:f>
              <xm:sqref>L19</xm:sqref>
            </x14:sparkline>
            <x14:sparkline>
              <xm:f>EVO_prest!$D$20:$K$20</xm:f>
              <xm:sqref>L20</xm:sqref>
            </x14:sparkline>
            <x14:sparkline>
              <xm:f>EVO_prest!$D$21:$K$21</xm:f>
              <xm:sqref>L21</xm:sqref>
            </x14:sparkline>
            <x14:sparkline>
              <xm:f>EVO_prest!$D$22:$K$22</xm:f>
              <xm:sqref>L22</xm:sqref>
            </x14:sparkline>
            <x14:sparkline>
              <xm:f>EVO_prest!$D$23:$K$23</xm:f>
              <xm:sqref>L23</xm:sqref>
            </x14:sparkline>
            <x14:sparkline>
              <xm:f>EVO_prest!$D$24:$K$24</xm:f>
              <xm:sqref>L24</xm:sqref>
            </x14:sparkline>
            <x14:sparkline>
              <xm:f>EVO_prest!$D$25:$K$25</xm:f>
              <xm:sqref>L25</xm:sqref>
            </x14:sparkline>
            <x14:sparkline>
              <xm:f>EVO_prest!$D$26:$K$26</xm:f>
              <xm:sqref>L26</xm:sqref>
            </x14:sparkline>
            <x14:sparkline>
              <xm:f>EVO_prest!$D$27:$K$27</xm:f>
              <xm:sqref>L27</xm:sqref>
            </x14:sparkline>
            <x14:sparkline>
              <xm:f>EVO_prest!$D$28:$K$28</xm:f>
              <xm:sqref>L28</xm:sqref>
            </x14:sparkline>
          </x14:sparklines>
        </x14:sparklineGroup>
      </x14:sparklineGroup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2:AC34"/>
  <sheetViews>
    <sheetView showGridLines="0" workbookViewId="0"/>
  </sheetViews>
  <sheetFormatPr baseColWidth="10" defaultColWidth="8.7265625" defaultRowHeight="14.5"/>
  <cols>
    <col min="1" max="1" width="0.81640625" customWidth="1"/>
    <col min="2" max="2" width="28.1796875" customWidth="1"/>
    <col min="3" max="3" width="0.36328125" customWidth="1"/>
    <col min="4" max="5" width="10.81640625" customWidth="1"/>
    <col min="6" max="6" width="6.36328125" customWidth="1"/>
    <col min="7" max="7" width="10.81640625" customWidth="1"/>
    <col min="8" max="8" width="6.36328125" customWidth="1"/>
    <col min="9" max="9" width="0.36328125" customWidth="1"/>
    <col min="10" max="10" width="10.81640625" customWidth="1"/>
    <col min="11" max="11" width="6.36328125" customWidth="1"/>
    <col min="12" max="12" width="10.81640625" customWidth="1"/>
    <col min="13" max="13" width="6.36328125" customWidth="1"/>
    <col min="14" max="14" width="10.81640625" customWidth="1"/>
    <col min="15" max="15" width="6.36328125" customWidth="1"/>
    <col min="16" max="16" width="0.36328125" customWidth="1"/>
    <col min="17" max="17" width="10.81640625" customWidth="1"/>
    <col min="18" max="18" width="6.36328125" customWidth="1"/>
    <col min="19" max="19" width="10.81640625" customWidth="1"/>
    <col min="20" max="20" width="6.36328125" customWidth="1"/>
    <col min="21" max="21" width="10.81640625" customWidth="1"/>
    <col min="22" max="22" width="6.36328125" customWidth="1"/>
    <col min="23" max="23" width="0.36328125" customWidth="1"/>
    <col min="24" max="24" width="10.81640625" customWidth="1"/>
    <col min="25" max="25" width="6.36328125" customWidth="1"/>
    <col min="26" max="26" width="10.81640625" customWidth="1"/>
    <col min="27" max="27" width="6.36328125" customWidth="1"/>
    <col min="28" max="28" width="10.81640625" customWidth="1"/>
    <col min="29" max="29" width="6.36328125" customWidth="1"/>
  </cols>
  <sheetData>
    <row r="2" spans="1:29" ht="52.5" customHeight="1"/>
    <row r="3" spans="1:29" ht="4.5" customHeight="1"/>
    <row r="4" spans="1:29" ht="17.5" customHeight="1">
      <c r="A4" s="201" t="s">
        <v>112</v>
      </c>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row>
    <row r="5" spans="1:29" ht="17.5" customHeight="1">
      <c r="B5" s="203" t="s">
        <v>113</v>
      </c>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row>
    <row r="6" spans="1:29" ht="6" customHeight="1"/>
    <row r="7" spans="1:29" ht="13" customHeight="1">
      <c r="B7" s="222" t="s">
        <v>114</v>
      </c>
      <c r="D7" s="225" t="s">
        <v>115</v>
      </c>
      <c r="E7" s="215"/>
      <c r="F7" s="215"/>
      <c r="G7" s="215"/>
      <c r="H7" s="216"/>
      <c r="J7" s="214"/>
      <c r="K7" s="215"/>
      <c r="L7" s="215"/>
      <c r="M7" s="215"/>
      <c r="N7" s="215"/>
      <c r="O7" s="216"/>
      <c r="Q7" s="214"/>
      <c r="R7" s="215"/>
      <c r="S7" s="215"/>
      <c r="T7" s="215"/>
      <c r="U7" s="215"/>
      <c r="V7" s="216"/>
      <c r="X7" s="214"/>
      <c r="Y7" s="215"/>
      <c r="Z7" s="215"/>
      <c r="AA7" s="215"/>
      <c r="AB7" s="215"/>
      <c r="AC7" s="216"/>
    </row>
    <row r="8" spans="1:29" ht="34" customHeight="1">
      <c r="B8" s="223"/>
      <c r="D8" s="226"/>
      <c r="E8" s="202"/>
      <c r="F8" s="202"/>
      <c r="G8" s="202"/>
      <c r="H8" s="213"/>
      <c r="J8" s="212" t="s">
        <v>116</v>
      </c>
      <c r="K8" s="202"/>
      <c r="L8" s="202"/>
      <c r="M8" s="202"/>
      <c r="N8" s="202"/>
      <c r="O8" s="213"/>
      <c r="Q8" s="212" t="s">
        <v>117</v>
      </c>
      <c r="R8" s="202"/>
      <c r="S8" s="202"/>
      <c r="T8" s="202"/>
      <c r="U8" s="202"/>
      <c r="V8" s="213"/>
      <c r="X8" s="212" t="s">
        <v>118</v>
      </c>
      <c r="Y8" s="202"/>
      <c r="Z8" s="202"/>
      <c r="AA8" s="202"/>
      <c r="AB8" s="202"/>
      <c r="AC8" s="213"/>
    </row>
    <row r="9" spans="1:29" ht="22" customHeight="1">
      <c r="B9" s="223"/>
      <c r="D9" s="217" t="s">
        <v>119</v>
      </c>
      <c r="E9" s="204" t="s">
        <v>120</v>
      </c>
      <c r="F9" s="211"/>
      <c r="G9" s="204" t="s">
        <v>121</v>
      </c>
      <c r="H9" s="211"/>
      <c r="J9" s="217" t="s">
        <v>119</v>
      </c>
      <c r="K9" s="219" t="s">
        <v>122</v>
      </c>
      <c r="L9" s="204" t="s">
        <v>120</v>
      </c>
      <c r="M9" s="211"/>
      <c r="N9" s="204" t="s">
        <v>121</v>
      </c>
      <c r="O9" s="211"/>
      <c r="Q9" s="217" t="s">
        <v>119</v>
      </c>
      <c r="R9" s="219" t="s">
        <v>122</v>
      </c>
      <c r="S9" s="204" t="s">
        <v>120</v>
      </c>
      <c r="T9" s="211"/>
      <c r="U9" s="204" t="s">
        <v>121</v>
      </c>
      <c r="V9" s="211"/>
      <c r="X9" s="217" t="s">
        <v>119</v>
      </c>
      <c r="Y9" s="219" t="s">
        <v>122</v>
      </c>
      <c r="Z9" s="204" t="s">
        <v>120</v>
      </c>
      <c r="AA9" s="211"/>
      <c r="AB9" s="204" t="s">
        <v>121</v>
      </c>
      <c r="AC9" s="211"/>
    </row>
    <row r="10" spans="1:29" ht="37" customHeight="1">
      <c r="B10" s="224"/>
      <c r="D10" s="218"/>
      <c r="E10" s="13" t="s">
        <v>119</v>
      </c>
      <c r="F10" s="14" t="s">
        <v>123</v>
      </c>
      <c r="G10" s="13" t="s">
        <v>119</v>
      </c>
      <c r="H10" s="15" t="s">
        <v>123</v>
      </c>
      <c r="J10" s="218"/>
      <c r="K10" s="220"/>
      <c r="L10" s="13" t="s">
        <v>119</v>
      </c>
      <c r="M10" s="14" t="s">
        <v>124</v>
      </c>
      <c r="N10" s="13" t="s">
        <v>119</v>
      </c>
      <c r="O10" s="15" t="s">
        <v>124</v>
      </c>
      <c r="Q10" s="218"/>
      <c r="R10" s="220"/>
      <c r="S10" s="13" t="s">
        <v>119</v>
      </c>
      <c r="T10" s="14" t="s">
        <v>124</v>
      </c>
      <c r="U10" s="13" t="s">
        <v>119</v>
      </c>
      <c r="V10" s="15" t="s">
        <v>124</v>
      </c>
      <c r="X10" s="218"/>
      <c r="Y10" s="220"/>
      <c r="Z10" s="13" t="s">
        <v>119</v>
      </c>
      <c r="AA10" s="14" t="s">
        <v>124</v>
      </c>
      <c r="AB10" s="13" t="s">
        <v>119</v>
      </c>
      <c r="AC10" s="15" t="s">
        <v>124</v>
      </c>
    </row>
    <row r="11" spans="1:29" ht="4.5" customHeight="1"/>
    <row r="12" spans="1:29">
      <c r="B12" s="107" t="s">
        <v>88</v>
      </c>
      <c r="D12" s="40">
        <v>8676713</v>
      </c>
      <c r="E12" s="108">
        <v>4407606</v>
      </c>
      <c r="F12" s="109">
        <v>50.798107532195658</v>
      </c>
      <c r="G12" s="108">
        <v>4269107</v>
      </c>
      <c r="H12" s="110">
        <v>49.201892467804342</v>
      </c>
      <c r="J12" s="40">
        <v>7017124</v>
      </c>
      <c r="K12" s="109">
        <v>80.873067946352492</v>
      </c>
      <c r="L12" s="108">
        <v>3480746</v>
      </c>
      <c r="M12" s="109">
        <v>49.603598283285287</v>
      </c>
      <c r="N12" s="108">
        <v>3536378</v>
      </c>
      <c r="O12" s="110">
        <v>50.396401716714713</v>
      </c>
      <c r="Q12" s="40">
        <v>1209620</v>
      </c>
      <c r="R12" s="109">
        <v>13.94099355366485</v>
      </c>
      <c r="S12" s="108">
        <v>646637</v>
      </c>
      <c r="T12" s="109">
        <v>53.457862799887558</v>
      </c>
      <c r="U12" s="108">
        <v>562983</v>
      </c>
      <c r="V12" s="110">
        <v>46.542137200112442</v>
      </c>
      <c r="X12" s="40">
        <v>449969</v>
      </c>
      <c r="Y12" s="109">
        <v>5.1859384999826554</v>
      </c>
      <c r="Z12" s="108">
        <v>280223</v>
      </c>
      <c r="AA12" s="109">
        <v>62.276067906900259</v>
      </c>
      <c r="AB12" s="108">
        <v>169746</v>
      </c>
      <c r="AC12" s="110">
        <v>37.723932093099748</v>
      </c>
    </row>
    <row r="13" spans="1:29">
      <c r="B13" s="111" t="s">
        <v>89</v>
      </c>
      <c r="D13" s="42">
        <v>1364621</v>
      </c>
      <c r="E13" s="112">
        <v>687834</v>
      </c>
      <c r="F13" s="113">
        <v>50.404764399785734</v>
      </c>
      <c r="G13" s="112">
        <v>676787</v>
      </c>
      <c r="H13" s="114">
        <v>49.595235600214266</v>
      </c>
      <c r="J13" s="42">
        <v>1056198</v>
      </c>
      <c r="K13" s="113">
        <v>77.398633027045605</v>
      </c>
      <c r="L13" s="112">
        <v>515388</v>
      </c>
      <c r="M13" s="113">
        <v>48.796532468343997</v>
      </c>
      <c r="N13" s="112">
        <v>540810</v>
      </c>
      <c r="O13" s="114">
        <v>51.203467531656003</v>
      </c>
      <c r="Q13" s="42">
        <v>209772</v>
      </c>
      <c r="R13" s="113">
        <v>15.37218026103951</v>
      </c>
      <c r="S13" s="112">
        <v>111197</v>
      </c>
      <c r="T13" s="113">
        <v>53.008504471521462</v>
      </c>
      <c r="U13" s="112">
        <v>98575</v>
      </c>
      <c r="V13" s="114">
        <v>46.991495528478538</v>
      </c>
      <c r="X13" s="42">
        <v>98651</v>
      </c>
      <c r="Y13" s="113">
        <v>7.2291867119148838</v>
      </c>
      <c r="Z13" s="112">
        <v>61249</v>
      </c>
      <c r="AA13" s="113">
        <v>62.086547526127447</v>
      </c>
      <c r="AB13" s="112">
        <v>37402</v>
      </c>
      <c r="AC13" s="114">
        <v>37.913452473872539</v>
      </c>
    </row>
    <row r="14" spans="1:29">
      <c r="B14" s="111" t="s">
        <v>90</v>
      </c>
      <c r="D14" s="42">
        <v>1015128</v>
      </c>
      <c r="E14" s="112">
        <v>530617</v>
      </c>
      <c r="F14" s="113">
        <v>52.270945141893428</v>
      </c>
      <c r="G14" s="112">
        <v>484511</v>
      </c>
      <c r="H14" s="114">
        <v>47.729054858106572</v>
      </c>
      <c r="J14" s="42">
        <v>727225</v>
      </c>
      <c r="K14" s="113">
        <v>71.638749005051579</v>
      </c>
      <c r="L14" s="112">
        <v>364896</v>
      </c>
      <c r="M14" s="113">
        <v>50.17649283234212</v>
      </c>
      <c r="N14" s="112">
        <v>362329</v>
      </c>
      <c r="O14" s="114">
        <v>49.82350716765788</v>
      </c>
      <c r="Q14" s="42">
        <v>201425</v>
      </c>
      <c r="R14" s="113">
        <v>19.84232530281896</v>
      </c>
      <c r="S14" s="112">
        <v>110051</v>
      </c>
      <c r="T14" s="113">
        <v>54.636216954201309</v>
      </c>
      <c r="U14" s="112">
        <v>91374</v>
      </c>
      <c r="V14" s="114">
        <v>45.363783045798677</v>
      </c>
      <c r="X14" s="42">
        <v>86478</v>
      </c>
      <c r="Y14" s="113">
        <v>8.518925692129466</v>
      </c>
      <c r="Z14" s="112">
        <v>55670</v>
      </c>
      <c r="AA14" s="113">
        <v>64.374754272763013</v>
      </c>
      <c r="AB14" s="112">
        <v>30808</v>
      </c>
      <c r="AC14" s="114">
        <v>35.625245727236987</v>
      </c>
    </row>
    <row r="15" spans="1:29">
      <c r="B15" s="111" t="s">
        <v>91</v>
      </c>
      <c r="D15" s="42">
        <v>1249844</v>
      </c>
      <c r="E15" s="112">
        <v>627171</v>
      </c>
      <c r="F15" s="113">
        <v>50.179942456818623</v>
      </c>
      <c r="G15" s="112">
        <v>622673</v>
      </c>
      <c r="H15" s="114">
        <v>49.820057543181392</v>
      </c>
      <c r="J15" s="42">
        <v>1039347</v>
      </c>
      <c r="K15" s="113">
        <v>83.158138135639319</v>
      </c>
      <c r="L15" s="112">
        <v>510430</v>
      </c>
      <c r="M15" s="113">
        <v>49.110643509819148</v>
      </c>
      <c r="N15" s="112">
        <v>528917</v>
      </c>
      <c r="O15" s="114">
        <v>50.889356490180859</v>
      </c>
      <c r="Q15" s="42">
        <v>154160</v>
      </c>
      <c r="R15" s="113">
        <v>12.33433932554783</v>
      </c>
      <c r="S15" s="112">
        <v>82120</v>
      </c>
      <c r="T15" s="113">
        <v>53.269330565646079</v>
      </c>
      <c r="U15" s="112">
        <v>72040</v>
      </c>
      <c r="V15" s="114">
        <v>46.730669434353914</v>
      </c>
      <c r="X15" s="42">
        <v>56337</v>
      </c>
      <c r="Y15" s="113">
        <v>4.5075225388128439</v>
      </c>
      <c r="Z15" s="112">
        <v>34621</v>
      </c>
      <c r="AA15" s="113">
        <v>61.453396524486571</v>
      </c>
      <c r="AB15" s="112">
        <v>21716</v>
      </c>
      <c r="AC15" s="114">
        <v>38.546603475513429</v>
      </c>
    </row>
    <row r="16" spans="1:29">
      <c r="B16" s="111" t="s">
        <v>92</v>
      </c>
      <c r="D16" s="42">
        <v>2258866</v>
      </c>
      <c r="E16" s="112">
        <v>1144045</v>
      </c>
      <c r="F16" s="113">
        <v>50.646873254101827</v>
      </c>
      <c r="G16" s="112">
        <v>1114821</v>
      </c>
      <c r="H16" s="114">
        <v>49.353126745898173</v>
      </c>
      <c r="J16" s="42">
        <v>1848033</v>
      </c>
      <c r="K16" s="113">
        <v>81.812422693510811</v>
      </c>
      <c r="L16" s="112">
        <v>918095</v>
      </c>
      <c r="M16" s="113">
        <v>49.679578232639777</v>
      </c>
      <c r="N16" s="112">
        <v>929938</v>
      </c>
      <c r="O16" s="114">
        <v>50.320421767360223</v>
      </c>
      <c r="Q16" s="42">
        <v>305526</v>
      </c>
      <c r="R16" s="113">
        <v>13.52563631485887</v>
      </c>
      <c r="S16" s="112">
        <v>161601</v>
      </c>
      <c r="T16" s="113">
        <v>52.892716168182083</v>
      </c>
      <c r="U16" s="112">
        <v>143925</v>
      </c>
      <c r="V16" s="114">
        <v>47.107283831817917</v>
      </c>
      <c r="X16" s="42">
        <v>105307</v>
      </c>
      <c r="Y16" s="113">
        <v>4.6619409916303134</v>
      </c>
      <c r="Z16" s="112">
        <v>64349</v>
      </c>
      <c r="AA16" s="113">
        <v>61.106099309637543</v>
      </c>
      <c r="AB16" s="112">
        <v>40958</v>
      </c>
      <c r="AC16" s="114">
        <v>38.893900690362457</v>
      </c>
    </row>
    <row r="17" spans="2:29">
      <c r="B17" s="111" t="s">
        <v>93</v>
      </c>
      <c r="D17" s="42">
        <v>593623</v>
      </c>
      <c r="E17" s="112">
        <v>306163</v>
      </c>
      <c r="F17" s="113">
        <v>51.575326427715908</v>
      </c>
      <c r="G17" s="112">
        <v>287460</v>
      </c>
      <c r="H17" s="114">
        <v>48.424673572284092</v>
      </c>
      <c r="J17" s="42">
        <v>448079</v>
      </c>
      <c r="K17" s="113">
        <v>75.482082062184247</v>
      </c>
      <c r="L17" s="112">
        <v>223780</v>
      </c>
      <c r="M17" s="113">
        <v>49.942086105351947</v>
      </c>
      <c r="N17" s="112">
        <v>224299</v>
      </c>
      <c r="O17" s="114">
        <v>50.057913894648053</v>
      </c>
      <c r="Q17" s="42">
        <v>103380</v>
      </c>
      <c r="R17" s="113">
        <v>17.415093417876331</v>
      </c>
      <c r="S17" s="112">
        <v>55313</v>
      </c>
      <c r="T17" s="113">
        <v>53.504546333913723</v>
      </c>
      <c r="U17" s="112">
        <v>48067</v>
      </c>
      <c r="V17" s="114">
        <v>46.495453666086277</v>
      </c>
      <c r="X17" s="42">
        <v>42164</v>
      </c>
      <c r="Y17" s="113">
        <v>7.1028245199394231</v>
      </c>
      <c r="Z17" s="112">
        <v>27070</v>
      </c>
      <c r="AA17" s="113">
        <v>64.201688644341147</v>
      </c>
      <c r="AB17" s="112">
        <v>15094</v>
      </c>
      <c r="AC17" s="114">
        <v>35.798311355658861</v>
      </c>
    </row>
    <row r="18" spans="2:29">
      <c r="B18" s="111" t="s">
        <v>94</v>
      </c>
      <c r="D18" s="42">
        <v>2401221</v>
      </c>
      <c r="E18" s="112">
        <v>1218323</v>
      </c>
      <c r="F18" s="113">
        <v>50.737645556156643</v>
      </c>
      <c r="G18" s="112">
        <v>1182898</v>
      </c>
      <c r="H18" s="114">
        <v>49.262354443843357</v>
      </c>
      <c r="J18" s="42">
        <v>1746772</v>
      </c>
      <c r="K18" s="113">
        <v>72.745157567754077</v>
      </c>
      <c r="L18" s="112">
        <v>858674</v>
      </c>
      <c r="M18" s="113">
        <v>49.157760715193511</v>
      </c>
      <c r="N18" s="112">
        <v>888098</v>
      </c>
      <c r="O18" s="114">
        <v>50.842239284806489</v>
      </c>
      <c r="Q18" s="42">
        <v>430931</v>
      </c>
      <c r="R18" s="113">
        <v>17.946328138892671</v>
      </c>
      <c r="S18" s="112">
        <v>221597</v>
      </c>
      <c r="T18" s="113">
        <v>51.422849597731421</v>
      </c>
      <c r="U18" s="112">
        <v>209334</v>
      </c>
      <c r="V18" s="114">
        <v>48.577150402268579</v>
      </c>
      <c r="X18" s="42">
        <v>223518</v>
      </c>
      <c r="Y18" s="113">
        <v>9.308514293353257</v>
      </c>
      <c r="Z18" s="112">
        <v>138052</v>
      </c>
      <c r="AA18" s="113">
        <v>61.763258440036147</v>
      </c>
      <c r="AB18" s="112">
        <v>85466</v>
      </c>
      <c r="AC18" s="114">
        <v>38.236741559963853</v>
      </c>
    </row>
    <row r="19" spans="2:29">
      <c r="B19" s="111" t="s">
        <v>95</v>
      </c>
      <c r="D19" s="42">
        <v>2126378</v>
      </c>
      <c r="E19" s="112">
        <v>1058878</v>
      </c>
      <c r="F19" s="113">
        <v>49.797260882119737</v>
      </c>
      <c r="G19" s="112">
        <v>1067500</v>
      </c>
      <c r="H19" s="114">
        <v>50.20273911788027</v>
      </c>
      <c r="J19" s="42">
        <v>1699472</v>
      </c>
      <c r="K19" s="113">
        <v>79.923325015589882</v>
      </c>
      <c r="L19" s="112">
        <v>825114</v>
      </c>
      <c r="M19" s="113">
        <v>48.551197077680598</v>
      </c>
      <c r="N19" s="112">
        <v>874358</v>
      </c>
      <c r="O19" s="114">
        <v>51.448802922319402</v>
      </c>
      <c r="Q19" s="42">
        <v>292398</v>
      </c>
      <c r="R19" s="113">
        <v>13.75098877057607</v>
      </c>
      <c r="S19" s="112">
        <v>151645</v>
      </c>
      <c r="T19" s="113">
        <v>51.862529839465388</v>
      </c>
      <c r="U19" s="112">
        <v>140753</v>
      </c>
      <c r="V19" s="114">
        <v>48.137470160534612</v>
      </c>
      <c r="X19" s="42">
        <v>134508</v>
      </c>
      <c r="Y19" s="113">
        <v>6.3256862138340404</v>
      </c>
      <c r="Z19" s="112">
        <v>82119</v>
      </c>
      <c r="AA19" s="113">
        <v>61.051387278080107</v>
      </c>
      <c r="AB19" s="112">
        <v>52389</v>
      </c>
      <c r="AC19" s="114">
        <v>38.948612721919893</v>
      </c>
    </row>
    <row r="20" spans="2:29">
      <c r="B20" s="111" t="s">
        <v>96</v>
      </c>
      <c r="D20" s="42">
        <v>8124126</v>
      </c>
      <c r="E20" s="112">
        <v>4117292</v>
      </c>
      <c r="F20" s="113">
        <v>50.679814665602187</v>
      </c>
      <c r="G20" s="112">
        <v>4006834</v>
      </c>
      <c r="H20" s="114">
        <v>49.320185334397813</v>
      </c>
      <c r="J20" s="42">
        <v>6522139</v>
      </c>
      <c r="K20" s="113">
        <v>80.281115777869516</v>
      </c>
      <c r="L20" s="112">
        <v>3206027</v>
      </c>
      <c r="M20" s="113">
        <v>49.156066744361013</v>
      </c>
      <c r="N20" s="112">
        <v>3316112</v>
      </c>
      <c r="O20" s="114">
        <v>50.843933255638987</v>
      </c>
      <c r="Q20" s="42">
        <v>1123089</v>
      </c>
      <c r="R20" s="113">
        <v>13.824120896204709</v>
      </c>
      <c r="S20" s="112">
        <v>611304</v>
      </c>
      <c r="T20" s="113">
        <v>54.430592766913399</v>
      </c>
      <c r="U20" s="112">
        <v>511785</v>
      </c>
      <c r="V20" s="114">
        <v>45.569407233086601</v>
      </c>
      <c r="X20" s="42">
        <v>478898</v>
      </c>
      <c r="Y20" s="113">
        <v>5.8947633259257666</v>
      </c>
      <c r="Z20" s="112">
        <v>299961</v>
      </c>
      <c r="AA20" s="113">
        <v>62.635676072984232</v>
      </c>
      <c r="AB20" s="112">
        <v>178937</v>
      </c>
      <c r="AC20" s="114">
        <v>37.364323927015768</v>
      </c>
    </row>
    <row r="21" spans="2:29">
      <c r="B21" s="111" t="s">
        <v>97</v>
      </c>
      <c r="D21" s="42">
        <v>5425182</v>
      </c>
      <c r="E21" s="112">
        <v>2754625</v>
      </c>
      <c r="F21" s="113">
        <v>50.77479428339916</v>
      </c>
      <c r="G21" s="112">
        <v>2670557</v>
      </c>
      <c r="H21" s="114">
        <v>49.225205716600847</v>
      </c>
      <c r="J21" s="42">
        <v>4318866</v>
      </c>
      <c r="K21" s="113">
        <v>79.607762467692339</v>
      </c>
      <c r="L21" s="112">
        <v>2135464</v>
      </c>
      <c r="M21" s="113">
        <v>49.445016353829921</v>
      </c>
      <c r="N21" s="112">
        <v>2183402</v>
      </c>
      <c r="O21" s="114">
        <v>50.554983646170079</v>
      </c>
      <c r="Q21" s="42">
        <v>794988</v>
      </c>
      <c r="R21" s="113">
        <v>14.653665075199321</v>
      </c>
      <c r="S21" s="112">
        <v>427455</v>
      </c>
      <c r="T21" s="113">
        <v>53.768736131866149</v>
      </c>
      <c r="U21" s="112">
        <v>367533</v>
      </c>
      <c r="V21" s="114">
        <v>46.231263868133858</v>
      </c>
      <c r="X21" s="42">
        <v>311328</v>
      </c>
      <c r="Y21" s="113">
        <v>5.7385724571083516</v>
      </c>
      <c r="Z21" s="112">
        <v>191706</v>
      </c>
      <c r="AA21" s="113">
        <v>61.576857847671903</v>
      </c>
      <c r="AB21" s="112">
        <v>119622</v>
      </c>
      <c r="AC21" s="114">
        <v>38.423142152328097</v>
      </c>
    </row>
    <row r="22" spans="2:29">
      <c r="B22" s="111" t="s">
        <v>98</v>
      </c>
      <c r="D22" s="42">
        <v>1053345</v>
      </c>
      <c r="E22" s="112">
        <v>532913</v>
      </c>
      <c r="F22" s="113">
        <v>50.592445969744013</v>
      </c>
      <c r="G22" s="112">
        <v>520432</v>
      </c>
      <c r="H22" s="114">
        <v>49.407554030255987</v>
      </c>
      <c r="J22" s="42">
        <v>811711</v>
      </c>
      <c r="K22" s="113">
        <v>77.060317369902549</v>
      </c>
      <c r="L22" s="112">
        <v>399960</v>
      </c>
      <c r="M22" s="113">
        <v>49.273694701685699</v>
      </c>
      <c r="N22" s="112">
        <v>411751</v>
      </c>
      <c r="O22" s="114">
        <v>50.726305298314301</v>
      </c>
      <c r="Q22" s="42">
        <v>165573</v>
      </c>
      <c r="R22" s="113">
        <v>15.718781595773461</v>
      </c>
      <c r="S22" s="112">
        <v>85565</v>
      </c>
      <c r="T22" s="113">
        <v>51.678111769430998</v>
      </c>
      <c r="U22" s="112">
        <v>80008</v>
      </c>
      <c r="V22" s="114">
        <v>48.321888230568987</v>
      </c>
      <c r="X22" s="42">
        <v>76061</v>
      </c>
      <c r="Y22" s="113">
        <v>7.2209010343239868</v>
      </c>
      <c r="Z22" s="112">
        <v>47388</v>
      </c>
      <c r="AA22" s="113">
        <v>62.302625524250267</v>
      </c>
      <c r="AB22" s="112">
        <v>28673</v>
      </c>
      <c r="AC22" s="114">
        <v>37.697374475749733</v>
      </c>
    </row>
    <row r="23" spans="2:29">
      <c r="B23" s="111" t="s">
        <v>99</v>
      </c>
      <c r="D23" s="42">
        <v>2714741</v>
      </c>
      <c r="E23" s="112">
        <v>1407914</v>
      </c>
      <c r="F23" s="113">
        <v>51.861816652122613</v>
      </c>
      <c r="G23" s="112">
        <v>1306827</v>
      </c>
      <c r="H23" s="114">
        <v>48.138183347877387</v>
      </c>
      <c r="J23" s="42">
        <v>1984912</v>
      </c>
      <c r="K23" s="113">
        <v>73.116072582983051</v>
      </c>
      <c r="L23" s="112">
        <v>992781</v>
      </c>
      <c r="M23" s="113">
        <v>50.01637352184882</v>
      </c>
      <c r="N23" s="112">
        <v>992131</v>
      </c>
      <c r="O23" s="114">
        <v>49.983626478151173</v>
      </c>
      <c r="Q23" s="42">
        <v>484373</v>
      </c>
      <c r="R23" s="113">
        <v>17.842328236837329</v>
      </c>
      <c r="S23" s="112">
        <v>261081</v>
      </c>
      <c r="T23" s="113">
        <v>53.900816106595542</v>
      </c>
      <c r="U23" s="112">
        <v>223292</v>
      </c>
      <c r="V23" s="114">
        <v>46.099183893404458</v>
      </c>
      <c r="X23" s="42">
        <v>245456</v>
      </c>
      <c r="Y23" s="113">
        <v>9.0415991801796203</v>
      </c>
      <c r="Z23" s="112">
        <v>154052</v>
      </c>
      <c r="AA23" s="113">
        <v>62.761554005605888</v>
      </c>
      <c r="AB23" s="112">
        <v>91404</v>
      </c>
      <c r="AC23" s="114">
        <v>37.238445994394112</v>
      </c>
    </row>
    <row r="24" spans="2:29">
      <c r="B24" s="111" t="s">
        <v>100</v>
      </c>
      <c r="D24" s="42">
        <v>7113886</v>
      </c>
      <c r="E24" s="112">
        <v>3706476</v>
      </c>
      <c r="F24" s="113">
        <v>52.101987577534977</v>
      </c>
      <c r="G24" s="112">
        <v>3407410</v>
      </c>
      <c r="H24" s="114">
        <v>47.898012422465023</v>
      </c>
      <c r="J24" s="42">
        <v>5771238</v>
      </c>
      <c r="K24" s="113">
        <v>81.126377341441795</v>
      </c>
      <c r="L24" s="112">
        <v>2923689</v>
      </c>
      <c r="M24" s="113">
        <v>50.65965049439999</v>
      </c>
      <c r="N24" s="112">
        <v>2847549</v>
      </c>
      <c r="O24" s="114">
        <v>49.34034950560001</v>
      </c>
      <c r="Q24" s="42">
        <v>933597</v>
      </c>
      <c r="R24" s="113">
        <v>13.123586742885671</v>
      </c>
      <c r="S24" s="112">
        <v>522744</v>
      </c>
      <c r="T24" s="113">
        <v>55.99246784212032</v>
      </c>
      <c r="U24" s="112">
        <v>410853</v>
      </c>
      <c r="V24" s="114">
        <v>44.007532157879687</v>
      </c>
      <c r="X24" s="42">
        <v>409051</v>
      </c>
      <c r="Y24" s="113">
        <v>5.7500359156725311</v>
      </c>
      <c r="Z24" s="112">
        <v>260043</v>
      </c>
      <c r="AA24" s="113">
        <v>63.572268494637576</v>
      </c>
      <c r="AB24" s="112">
        <v>149008</v>
      </c>
      <c r="AC24" s="114">
        <v>36.427731505362409</v>
      </c>
    </row>
    <row r="25" spans="2:29">
      <c r="B25" s="111" t="s">
        <v>101</v>
      </c>
      <c r="D25" s="42">
        <v>1586989</v>
      </c>
      <c r="E25" s="112">
        <v>792084</v>
      </c>
      <c r="F25" s="113">
        <v>49.911120997057949</v>
      </c>
      <c r="G25" s="112">
        <v>794905</v>
      </c>
      <c r="H25" s="114">
        <v>50.088879002942043</v>
      </c>
      <c r="J25" s="42">
        <v>1316655</v>
      </c>
      <c r="K25" s="113">
        <v>82.965603416280771</v>
      </c>
      <c r="L25" s="112">
        <v>641921</v>
      </c>
      <c r="M25" s="113">
        <v>48.753925667695789</v>
      </c>
      <c r="N25" s="112">
        <v>674734</v>
      </c>
      <c r="O25" s="114">
        <v>51.246074332304218</v>
      </c>
      <c r="Q25" s="42">
        <v>196028</v>
      </c>
      <c r="R25" s="113">
        <v>12.3521965180603</v>
      </c>
      <c r="S25" s="112">
        <v>104532</v>
      </c>
      <c r="T25" s="113">
        <v>53.325035199053197</v>
      </c>
      <c r="U25" s="112">
        <v>91496</v>
      </c>
      <c r="V25" s="114">
        <v>46.674964800946803</v>
      </c>
      <c r="X25" s="42">
        <v>74306</v>
      </c>
      <c r="Y25" s="113">
        <v>4.6822000656589298</v>
      </c>
      <c r="Z25" s="112">
        <v>45631</v>
      </c>
      <c r="AA25" s="113">
        <v>61.409576615616501</v>
      </c>
      <c r="AB25" s="112">
        <v>28675</v>
      </c>
      <c r="AC25" s="114">
        <v>38.590423384383492</v>
      </c>
    </row>
    <row r="26" spans="2:29">
      <c r="B26" s="111" t="s">
        <v>102</v>
      </c>
      <c r="D26" s="42">
        <v>683854</v>
      </c>
      <c r="E26" s="112">
        <v>345019</v>
      </c>
      <c r="F26" s="113">
        <v>50.452143293743987</v>
      </c>
      <c r="G26" s="112">
        <v>338835</v>
      </c>
      <c r="H26" s="114">
        <v>49.547856706256013</v>
      </c>
      <c r="J26" s="42">
        <v>540320</v>
      </c>
      <c r="K26" s="113">
        <v>79.01101697145883</v>
      </c>
      <c r="L26" s="112">
        <v>265612</v>
      </c>
      <c r="M26" s="113">
        <v>49.158276576843349</v>
      </c>
      <c r="N26" s="112">
        <v>274708</v>
      </c>
      <c r="O26" s="114">
        <v>50.841723423156651</v>
      </c>
      <c r="Q26" s="42">
        <v>99695</v>
      </c>
      <c r="R26" s="113">
        <v>14.57840416229195</v>
      </c>
      <c r="S26" s="112">
        <v>52275</v>
      </c>
      <c r="T26" s="113">
        <v>52.434926525903997</v>
      </c>
      <c r="U26" s="112">
        <v>47420</v>
      </c>
      <c r="V26" s="114">
        <v>47.565073474095989</v>
      </c>
      <c r="X26" s="42">
        <v>43839</v>
      </c>
      <c r="Y26" s="113">
        <v>6.410578866249228</v>
      </c>
      <c r="Z26" s="112">
        <v>27132</v>
      </c>
      <c r="AA26" s="113">
        <v>61.890097858071577</v>
      </c>
      <c r="AB26" s="112">
        <v>16707</v>
      </c>
      <c r="AC26" s="114">
        <v>38.109902141928423</v>
      </c>
    </row>
    <row r="27" spans="2:29">
      <c r="B27" s="111" t="s">
        <v>103</v>
      </c>
      <c r="D27" s="42">
        <v>2242343</v>
      </c>
      <c r="E27" s="112">
        <v>1150625</v>
      </c>
      <c r="F27" s="113">
        <v>51.313514480166504</v>
      </c>
      <c r="G27" s="112">
        <v>1091718</v>
      </c>
      <c r="H27" s="114">
        <v>48.686485519833496</v>
      </c>
      <c r="J27" s="42">
        <v>1700124</v>
      </c>
      <c r="K27" s="113">
        <v>75.819087445587058</v>
      </c>
      <c r="L27" s="112">
        <v>842023</v>
      </c>
      <c r="M27" s="113">
        <v>49.527152137138231</v>
      </c>
      <c r="N27" s="112">
        <v>858101</v>
      </c>
      <c r="O27" s="114">
        <v>50.472847862861769</v>
      </c>
      <c r="Q27" s="42">
        <v>375067</v>
      </c>
      <c r="R27" s="113">
        <v>16.726566809805639</v>
      </c>
      <c r="S27" s="112">
        <v>202457</v>
      </c>
      <c r="T27" s="113">
        <v>53.978889105146543</v>
      </c>
      <c r="U27" s="112">
        <v>172610</v>
      </c>
      <c r="V27" s="114">
        <v>46.02111089485345</v>
      </c>
      <c r="X27" s="42">
        <v>167152</v>
      </c>
      <c r="Y27" s="113">
        <v>7.4543457446073136</v>
      </c>
      <c r="Z27" s="112">
        <v>106145</v>
      </c>
      <c r="AA27" s="113">
        <v>63.502081937398287</v>
      </c>
      <c r="AB27" s="112">
        <v>61007</v>
      </c>
      <c r="AC27" s="114">
        <v>36.497918062601713</v>
      </c>
    </row>
    <row r="28" spans="2:29">
      <c r="B28" s="111" t="s">
        <v>104</v>
      </c>
      <c r="D28" s="42">
        <v>326803</v>
      </c>
      <c r="E28" s="112">
        <v>165626</v>
      </c>
      <c r="F28" s="113">
        <v>50.680685305826437</v>
      </c>
      <c r="G28" s="112">
        <v>161177</v>
      </c>
      <c r="H28" s="114">
        <v>49.319314694173563</v>
      </c>
      <c r="J28" s="42">
        <v>253300</v>
      </c>
      <c r="K28" s="113">
        <v>77.508468404512811</v>
      </c>
      <c r="L28" s="112">
        <v>125084</v>
      </c>
      <c r="M28" s="113">
        <v>49.381760757994478</v>
      </c>
      <c r="N28" s="112">
        <v>128216</v>
      </c>
      <c r="O28" s="114">
        <v>50.618239242005522</v>
      </c>
      <c r="Q28" s="42">
        <v>50572</v>
      </c>
      <c r="R28" s="113">
        <v>15.47476614351765</v>
      </c>
      <c r="S28" s="112">
        <v>26402</v>
      </c>
      <c r="T28" s="113">
        <v>52.206754725935298</v>
      </c>
      <c r="U28" s="112">
        <v>24170</v>
      </c>
      <c r="V28" s="114">
        <v>47.793245274064702</v>
      </c>
      <c r="X28" s="42">
        <v>22931</v>
      </c>
      <c r="Y28" s="113">
        <v>7.0167654519695351</v>
      </c>
      <c r="Z28" s="112">
        <v>14140</v>
      </c>
      <c r="AA28" s="113">
        <v>61.663250621429512</v>
      </c>
      <c r="AB28" s="112">
        <v>8791</v>
      </c>
      <c r="AC28" s="114">
        <v>38.336749378570502</v>
      </c>
    </row>
    <row r="29" spans="2:29">
      <c r="B29" s="111" t="s">
        <v>105</v>
      </c>
      <c r="D29" s="42">
        <v>83567</v>
      </c>
      <c r="E29" s="112">
        <v>41420</v>
      </c>
      <c r="F29" s="113">
        <v>49.565019684803808</v>
      </c>
      <c r="G29" s="112">
        <v>42147</v>
      </c>
      <c r="H29" s="114">
        <v>50.434980315196192</v>
      </c>
      <c r="J29" s="42">
        <v>72129</v>
      </c>
      <c r="K29" s="113">
        <v>86.312778967774364</v>
      </c>
      <c r="L29" s="112">
        <v>35190</v>
      </c>
      <c r="M29" s="113">
        <v>48.787588903215067</v>
      </c>
      <c r="N29" s="112">
        <v>36939</v>
      </c>
      <c r="O29" s="114">
        <v>51.212411096784933</v>
      </c>
      <c r="Q29" s="42">
        <v>8817</v>
      </c>
      <c r="R29" s="113">
        <v>10.55081551330071</v>
      </c>
      <c r="S29" s="112">
        <v>4571</v>
      </c>
      <c r="T29" s="113">
        <v>51.843030509243498</v>
      </c>
      <c r="U29" s="112">
        <v>4246</v>
      </c>
      <c r="V29" s="114">
        <v>48.156969490756488</v>
      </c>
      <c r="X29" s="42">
        <v>2621</v>
      </c>
      <c r="Y29" s="113">
        <v>3.1364055189249349</v>
      </c>
      <c r="Z29" s="112">
        <v>1659</v>
      </c>
      <c r="AA29" s="113">
        <v>63.296451735978629</v>
      </c>
      <c r="AB29" s="112">
        <v>962</v>
      </c>
      <c r="AC29" s="114">
        <v>36.703548264021371</v>
      </c>
    </row>
    <row r="30" spans="2:29">
      <c r="B30" s="115" t="s">
        <v>106</v>
      </c>
      <c r="D30" s="44">
        <v>87067</v>
      </c>
      <c r="E30" s="116">
        <v>43297</v>
      </c>
      <c r="F30" s="117">
        <v>49.728370105780613</v>
      </c>
      <c r="G30" s="116">
        <v>43770</v>
      </c>
      <c r="H30" s="118">
        <v>50.271629894219387</v>
      </c>
      <c r="J30" s="44">
        <v>76028</v>
      </c>
      <c r="K30" s="117">
        <v>87.321258341277414</v>
      </c>
      <c r="L30" s="116">
        <v>37394</v>
      </c>
      <c r="M30" s="117">
        <v>49.184510969642773</v>
      </c>
      <c r="N30" s="116">
        <v>38634</v>
      </c>
      <c r="O30" s="118">
        <v>50.815489030357242</v>
      </c>
      <c r="Q30" s="44">
        <v>8611</v>
      </c>
      <c r="R30" s="117">
        <v>9.8900846474554083</v>
      </c>
      <c r="S30" s="116">
        <v>4356</v>
      </c>
      <c r="T30" s="117">
        <v>50.586459180118453</v>
      </c>
      <c r="U30" s="116">
        <v>4255</v>
      </c>
      <c r="V30" s="118">
        <v>49.413540819881547</v>
      </c>
      <c r="X30" s="44">
        <v>2428</v>
      </c>
      <c r="Y30" s="117">
        <v>2.7886570112671851</v>
      </c>
      <c r="Z30" s="116">
        <v>1547</v>
      </c>
      <c r="AA30" s="117">
        <v>63.714991762767717</v>
      </c>
      <c r="AB30" s="116">
        <v>881</v>
      </c>
      <c r="AC30" s="118">
        <v>36.28500823723229</v>
      </c>
    </row>
    <row r="31" spans="2:29" ht="8" customHeight="1"/>
    <row r="32" spans="2:29">
      <c r="B32" s="119" t="s">
        <v>49</v>
      </c>
      <c r="D32" s="120">
        <v>49128297</v>
      </c>
      <c r="E32" s="121">
        <v>25037928</v>
      </c>
      <c r="F32" s="122">
        <v>50.964371917878623</v>
      </c>
      <c r="G32" s="121">
        <v>24090369</v>
      </c>
      <c r="H32" s="123">
        <v>49.035628082121391</v>
      </c>
      <c r="J32" s="120">
        <v>38949672</v>
      </c>
      <c r="K32" s="122">
        <v>79.281543180705</v>
      </c>
      <c r="L32" s="121">
        <v>19302268</v>
      </c>
      <c r="M32" s="122">
        <v>49.556946204835818</v>
      </c>
      <c r="N32" s="121">
        <v>19647404</v>
      </c>
      <c r="O32" s="123">
        <v>50.443053795164182</v>
      </c>
      <c r="Q32" s="120">
        <v>7147622</v>
      </c>
      <c r="R32" s="122">
        <v>14.54889022511812</v>
      </c>
      <c r="S32" s="121">
        <v>3842903</v>
      </c>
      <c r="T32" s="122">
        <v>53.764776592830458</v>
      </c>
      <c r="U32" s="121">
        <v>3304719</v>
      </c>
      <c r="V32" s="123">
        <v>46.235223407169542</v>
      </c>
      <c r="X32" s="120">
        <v>3031003</v>
      </c>
      <c r="Y32" s="122">
        <v>6.1695665941768754</v>
      </c>
      <c r="Z32" s="121">
        <v>1892757</v>
      </c>
      <c r="AA32" s="122">
        <v>62.446556469921013</v>
      </c>
      <c r="AB32" s="121">
        <v>1138246</v>
      </c>
      <c r="AC32" s="123">
        <v>37.553443530078987</v>
      </c>
    </row>
    <row r="34" spans="2:15">
      <c r="B34" s="221" t="s">
        <v>125</v>
      </c>
      <c r="C34" s="202"/>
      <c r="D34" s="202"/>
      <c r="E34" s="202"/>
      <c r="F34" s="202"/>
      <c r="G34" s="202"/>
      <c r="H34" s="202"/>
      <c r="I34" s="202"/>
      <c r="J34" s="202"/>
      <c r="K34" s="202"/>
      <c r="L34" s="202"/>
      <c r="M34" s="202"/>
      <c r="N34" s="202"/>
      <c r="O34" s="202"/>
    </row>
  </sheetData>
  <mergeCells count="26">
    <mergeCell ref="B34:O34"/>
    <mergeCell ref="J8:O8"/>
    <mergeCell ref="S9:T9"/>
    <mergeCell ref="Q7:V7"/>
    <mergeCell ref="L9:M9"/>
    <mergeCell ref="N9:O9"/>
    <mergeCell ref="R9:R10"/>
    <mergeCell ref="K9:K10"/>
    <mergeCell ref="B7:B10"/>
    <mergeCell ref="Q9:Q10"/>
    <mergeCell ref="E9:F9"/>
    <mergeCell ref="D9:D10"/>
    <mergeCell ref="U9:V9"/>
    <mergeCell ref="D7:H8"/>
    <mergeCell ref="J9:J10"/>
    <mergeCell ref="J7:O7"/>
    <mergeCell ref="A4:AC4"/>
    <mergeCell ref="G9:H9"/>
    <mergeCell ref="Q8:V8"/>
    <mergeCell ref="Z9:AA9"/>
    <mergeCell ref="X7:AC7"/>
    <mergeCell ref="B5:AC5"/>
    <mergeCell ref="AB9:AC9"/>
    <mergeCell ref="X9:X10"/>
    <mergeCell ref="X8:AC8"/>
    <mergeCell ref="Y9:Y10"/>
  </mergeCells>
  <printOptions horizontalCentered="1" verticalCentered="1"/>
  <pageMargins left="0.27777777777777779" right="0.27777777777777779" top="0.27777777777777779" bottom="0.27777777777777779" header="0.1388888888888889" footer="0.1388888888888889"/>
  <pageSetup paperSize="9" scale="61"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3:M30"/>
  <sheetViews>
    <sheetView showGridLines="0" workbookViewId="0"/>
  </sheetViews>
  <sheetFormatPr baseColWidth="10" defaultColWidth="8.7265625" defaultRowHeight="14.5"/>
  <cols>
    <col min="1" max="1" width="0.36328125" customWidth="1"/>
    <col min="2" max="2" width="33.1796875" customWidth="1"/>
    <col min="3" max="3" width="0.36328125" customWidth="1"/>
    <col min="4" max="5" width="15" customWidth="1"/>
  </cols>
  <sheetData>
    <row r="3" spans="1:13" ht="55" customHeight="1"/>
    <row r="4" spans="1:13" ht="26" customHeight="1">
      <c r="A4" s="201" t="s">
        <v>126</v>
      </c>
      <c r="B4" s="202"/>
      <c r="C4" s="202"/>
      <c r="D4" s="202"/>
      <c r="E4" s="202"/>
      <c r="F4" s="202"/>
      <c r="G4" s="202"/>
      <c r="H4" s="202"/>
      <c r="I4" s="202"/>
      <c r="J4" s="202"/>
      <c r="K4" s="202"/>
      <c r="L4" s="202"/>
      <c r="M4" s="202"/>
    </row>
    <row r="5" spans="1:13" ht="18" customHeight="1">
      <c r="B5" s="203" t="s">
        <v>113</v>
      </c>
      <c r="C5" s="202"/>
      <c r="D5" s="202"/>
      <c r="E5" s="202"/>
      <c r="F5" s="202"/>
      <c r="G5" s="202"/>
      <c r="H5" s="202"/>
      <c r="I5" s="202"/>
      <c r="J5" s="202"/>
      <c r="K5" s="202"/>
      <c r="L5" s="202"/>
      <c r="M5" s="202"/>
    </row>
    <row r="6" spans="1:13" ht="13" customHeight="1"/>
    <row r="7" spans="1:13" ht="39" customHeight="1">
      <c r="B7" s="227" t="s">
        <v>114</v>
      </c>
      <c r="D7" s="228" t="s">
        <v>127</v>
      </c>
      <c r="E7" s="229"/>
    </row>
    <row r="8" spans="1:13" ht="33" customHeight="1">
      <c r="B8" s="202"/>
      <c r="D8" s="20" t="s">
        <v>119</v>
      </c>
      <c r="E8" s="21" t="s">
        <v>128</v>
      </c>
    </row>
    <row r="9" spans="1:13" ht="6" customHeight="1"/>
    <row r="10" spans="1:13">
      <c r="B10" s="107" t="s">
        <v>88</v>
      </c>
      <c r="D10" s="40">
        <v>472898</v>
      </c>
      <c r="E10" s="124">
        <f t="shared" ref="E10:E28" si="0">D10/2421624*100</f>
        <v>19.528134838438998</v>
      </c>
    </row>
    <row r="11" spans="1:13">
      <c r="B11" s="111" t="s">
        <v>89</v>
      </c>
      <c r="D11" s="42">
        <v>63811</v>
      </c>
      <c r="E11" s="125">
        <f t="shared" si="0"/>
        <v>2.6350498673617375</v>
      </c>
    </row>
    <row r="12" spans="1:13">
      <c r="B12" s="111" t="s">
        <v>90</v>
      </c>
      <c r="D12" s="42">
        <v>50045</v>
      </c>
      <c r="E12" s="125">
        <f t="shared" si="0"/>
        <v>2.0665883721007061</v>
      </c>
    </row>
    <row r="13" spans="1:13">
      <c r="B13" s="111" t="s">
        <v>91</v>
      </c>
      <c r="D13" s="42">
        <v>51466</v>
      </c>
      <c r="E13" s="125">
        <f t="shared" si="0"/>
        <v>2.1252680019689265</v>
      </c>
    </row>
    <row r="14" spans="1:13">
      <c r="B14" s="111" t="s">
        <v>92</v>
      </c>
      <c r="D14" s="42">
        <v>91922</v>
      </c>
      <c r="E14" s="125">
        <f t="shared" si="0"/>
        <v>3.7958824326154681</v>
      </c>
    </row>
    <row r="15" spans="1:13">
      <c r="B15" s="111" t="s">
        <v>93</v>
      </c>
      <c r="D15" s="42">
        <v>26288</v>
      </c>
      <c r="E15" s="125">
        <f t="shared" si="0"/>
        <v>1.0855525052609323</v>
      </c>
    </row>
    <row r="16" spans="1:13">
      <c r="B16" s="111" t="s">
        <v>94</v>
      </c>
      <c r="D16" s="42">
        <v>162489</v>
      </c>
      <c r="E16" s="125">
        <f t="shared" si="0"/>
        <v>6.7099186331156284</v>
      </c>
    </row>
    <row r="17" spans="2:5">
      <c r="B17" s="111" t="s">
        <v>95</v>
      </c>
      <c r="D17" s="42">
        <v>105909</v>
      </c>
      <c r="E17" s="125">
        <f t="shared" si="0"/>
        <v>4.3734700349847868</v>
      </c>
    </row>
    <row r="18" spans="2:5">
      <c r="B18" s="111" t="s">
        <v>96</v>
      </c>
      <c r="D18" s="42">
        <v>437025</v>
      </c>
      <c r="E18" s="125">
        <f t="shared" si="0"/>
        <v>18.046773570133102</v>
      </c>
    </row>
    <row r="19" spans="2:5">
      <c r="B19" s="111" t="s">
        <v>97</v>
      </c>
      <c r="D19" s="42">
        <v>249282</v>
      </c>
      <c r="E19" s="125">
        <f t="shared" si="0"/>
        <v>10.294001050534682</v>
      </c>
    </row>
    <row r="20" spans="2:5">
      <c r="B20" s="111" t="s">
        <v>98</v>
      </c>
      <c r="D20" s="42">
        <v>62303</v>
      </c>
      <c r="E20" s="125">
        <f t="shared" si="0"/>
        <v>2.5727776070934216</v>
      </c>
    </row>
    <row r="21" spans="2:5">
      <c r="B21" s="111" t="s">
        <v>99</v>
      </c>
      <c r="D21" s="42">
        <v>105626</v>
      </c>
      <c r="E21" s="125">
        <f t="shared" si="0"/>
        <v>4.3617836625339033</v>
      </c>
    </row>
    <row r="22" spans="2:5">
      <c r="B22" s="111" t="s">
        <v>100</v>
      </c>
      <c r="D22" s="42">
        <v>297856</v>
      </c>
      <c r="E22" s="125">
        <f t="shared" si="0"/>
        <v>12.299845062652171</v>
      </c>
    </row>
    <row r="23" spans="2:5">
      <c r="B23" s="111" t="s">
        <v>101</v>
      </c>
      <c r="D23" s="42">
        <v>76618</v>
      </c>
      <c r="E23" s="125">
        <f t="shared" si="0"/>
        <v>3.1639098390171227</v>
      </c>
    </row>
    <row r="24" spans="2:5">
      <c r="B24" s="111" t="s">
        <v>102</v>
      </c>
      <c r="D24" s="42">
        <v>24377</v>
      </c>
      <c r="E24" s="125">
        <f t="shared" si="0"/>
        <v>1.0066385202657391</v>
      </c>
    </row>
    <row r="25" spans="2:5">
      <c r="B25" s="111" t="s">
        <v>103</v>
      </c>
      <c r="D25" s="42">
        <v>122361</v>
      </c>
      <c r="E25" s="125">
        <f t="shared" si="0"/>
        <v>5.0528488320234679</v>
      </c>
    </row>
    <row r="26" spans="2:5">
      <c r="B26" s="111" t="s">
        <v>104</v>
      </c>
      <c r="D26" s="42">
        <v>15371</v>
      </c>
      <c r="E26" s="125">
        <f t="shared" si="0"/>
        <v>0.63473933195244181</v>
      </c>
    </row>
    <row r="27" spans="2:5">
      <c r="B27" s="111" t="s">
        <v>105</v>
      </c>
      <c r="D27" s="42">
        <v>2559</v>
      </c>
      <c r="E27" s="125">
        <f t="shared" si="0"/>
        <v>0.10567288728555713</v>
      </c>
    </row>
    <row r="28" spans="2:5">
      <c r="B28" s="115" t="s">
        <v>106</v>
      </c>
      <c r="D28" s="44">
        <v>3418</v>
      </c>
      <c r="E28" s="126">
        <f t="shared" si="0"/>
        <v>0.14114495066120916</v>
      </c>
    </row>
    <row r="29" spans="2:5" ht="8" customHeight="1"/>
    <row r="30" spans="2:5">
      <c r="B30" s="119" t="s">
        <v>49</v>
      </c>
      <c r="D30" s="120">
        <v>2421624</v>
      </c>
      <c r="E30" s="123">
        <v>100</v>
      </c>
    </row>
  </sheetData>
  <mergeCells count="4">
    <mergeCell ref="A4:M4"/>
    <mergeCell ref="B5:M5"/>
    <mergeCell ref="B7:B8"/>
    <mergeCell ref="D7:E7"/>
  </mergeCells>
  <printOptions horizontalCentered="1" verticalCentered="1"/>
  <pageMargins left="0.27777777777777779" right="0.27777777777777779" top="0.27777777777777779" bottom="0.27777777777777779" header="0.1388888888888889" footer="0.1388888888888889"/>
  <pageSetup paperSize="9" scale="84"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U33"/>
  <sheetViews>
    <sheetView showGridLines="0" workbookViewId="0"/>
  </sheetViews>
  <sheetFormatPr baseColWidth="10" defaultColWidth="8.7265625" defaultRowHeight="14.5"/>
  <cols>
    <col min="1" max="1" width="0.7265625" customWidth="1"/>
    <col min="2" max="2" width="28.08984375" customWidth="1"/>
    <col min="3" max="3" width="0.36328125" customWidth="1"/>
    <col min="4" max="4" width="13.90625" customWidth="1"/>
    <col min="5" max="5" width="8.6328125" customWidth="1"/>
    <col min="6" max="6" width="0.36328125" customWidth="1"/>
    <col min="7" max="7" width="13.90625" customWidth="1"/>
    <col min="8" max="8" width="8.6328125" customWidth="1"/>
    <col min="9" max="9" width="0.36328125" customWidth="1"/>
    <col min="10" max="10" width="13.90625" customWidth="1"/>
    <col min="11" max="11" width="8.6328125" customWidth="1"/>
    <col min="12" max="12" width="12.54296875" customWidth="1"/>
  </cols>
  <sheetData>
    <row r="1" spans="1:21" ht="15.5" customHeight="1"/>
    <row r="2" spans="1:21" ht="52.5" customHeight="1"/>
    <row r="3" spans="1:21" ht="4.5" customHeight="1"/>
    <row r="4" spans="1:21" ht="17" customHeight="1">
      <c r="A4" s="201" t="s">
        <v>129</v>
      </c>
      <c r="B4" s="202"/>
      <c r="C4" s="202"/>
      <c r="D4" s="202"/>
      <c r="E4" s="202"/>
      <c r="F4" s="202"/>
      <c r="G4" s="202"/>
      <c r="H4" s="202"/>
      <c r="I4" s="202"/>
      <c r="J4" s="202"/>
      <c r="K4" s="202"/>
      <c r="L4" s="202"/>
      <c r="M4" s="202"/>
      <c r="N4" s="202"/>
      <c r="O4" s="202"/>
      <c r="P4" s="202"/>
      <c r="Q4" s="202"/>
      <c r="R4" s="202"/>
      <c r="S4" s="202"/>
      <c r="T4" s="202"/>
      <c r="U4" s="202"/>
    </row>
    <row r="5" spans="1:21" ht="17" customHeight="1">
      <c r="B5" s="203" t="s">
        <v>113</v>
      </c>
      <c r="C5" s="202"/>
      <c r="D5" s="202"/>
      <c r="E5" s="202"/>
      <c r="F5" s="202"/>
      <c r="G5" s="202"/>
      <c r="H5" s="202"/>
      <c r="I5" s="202"/>
      <c r="J5" s="202"/>
      <c r="K5" s="202"/>
      <c r="L5" s="202"/>
      <c r="M5" s="202"/>
      <c r="N5" s="202"/>
      <c r="O5" s="202"/>
      <c r="P5" s="202"/>
      <c r="Q5" s="202"/>
      <c r="R5" s="202"/>
      <c r="S5" s="202"/>
    </row>
    <row r="6" spans="1:21" ht="6" customHeight="1"/>
    <row r="7" spans="1:21" ht="39.5" customHeight="1">
      <c r="B7" s="230" t="s">
        <v>114</v>
      </c>
      <c r="D7" s="232" t="s">
        <v>115</v>
      </c>
      <c r="E7" s="216"/>
      <c r="G7" s="232" t="s">
        <v>130</v>
      </c>
      <c r="H7" s="216"/>
      <c r="J7" s="232" t="s">
        <v>131</v>
      </c>
      <c r="K7" s="215"/>
      <c r="L7" s="216"/>
    </row>
    <row r="8" spans="1:21" ht="26" customHeight="1">
      <c r="B8" s="231"/>
      <c r="D8" s="22" t="s">
        <v>119</v>
      </c>
      <c r="E8" s="23" t="s">
        <v>132</v>
      </c>
      <c r="G8" s="22" t="s">
        <v>119</v>
      </c>
      <c r="H8" s="23" t="s">
        <v>132</v>
      </c>
      <c r="J8" s="22" t="s">
        <v>119</v>
      </c>
      <c r="K8" s="24" t="s">
        <v>133</v>
      </c>
      <c r="L8" s="23" t="s">
        <v>134</v>
      </c>
    </row>
    <row r="9" spans="1:21" ht="4.5" customHeight="1"/>
    <row r="10" spans="1:21">
      <c r="B10" s="107" t="s">
        <v>88</v>
      </c>
      <c r="D10" s="40">
        <v>8676713</v>
      </c>
      <c r="E10" s="124">
        <v>17.66133477006133</v>
      </c>
      <c r="G10" s="40">
        <v>1096572</v>
      </c>
      <c r="H10" s="124">
        <v>16.190506563479449</v>
      </c>
      <c r="J10" s="40">
        <v>472898</v>
      </c>
      <c r="K10" s="127">
        <v>5.4501975575312906</v>
      </c>
      <c r="L10" s="124">
        <v>43.125120831099103</v>
      </c>
    </row>
    <row r="11" spans="1:21">
      <c r="B11" s="111" t="s">
        <v>89</v>
      </c>
      <c r="D11" s="42">
        <v>1364621</v>
      </c>
      <c r="E11" s="125">
        <v>2.777668031114533</v>
      </c>
      <c r="G11" s="42">
        <v>191202</v>
      </c>
      <c r="H11" s="125">
        <v>2.823031443398516</v>
      </c>
      <c r="J11" s="42">
        <v>63811</v>
      </c>
      <c r="K11" s="128">
        <v>4.6760968796464368</v>
      </c>
      <c r="L11" s="125">
        <v>33.37360487861006</v>
      </c>
    </row>
    <row r="12" spans="1:21">
      <c r="B12" s="111" t="s">
        <v>90</v>
      </c>
      <c r="D12" s="42">
        <v>1015128</v>
      </c>
      <c r="E12" s="125">
        <v>2.066279643277682</v>
      </c>
      <c r="G12" s="42">
        <v>191994</v>
      </c>
      <c r="H12" s="125">
        <v>2.834725049653533</v>
      </c>
      <c r="J12" s="42">
        <v>50045</v>
      </c>
      <c r="K12" s="128">
        <v>4.9299201677029894</v>
      </c>
      <c r="L12" s="125">
        <v>26.065918726626879</v>
      </c>
    </row>
    <row r="13" spans="1:21">
      <c r="B13" s="111" t="s">
        <v>91</v>
      </c>
      <c r="D13" s="42">
        <v>1249844</v>
      </c>
      <c r="E13" s="125">
        <v>2.5440409627876979</v>
      </c>
      <c r="G13" s="42">
        <v>127828</v>
      </c>
      <c r="H13" s="125">
        <v>1.88733623783614</v>
      </c>
      <c r="J13" s="42">
        <v>51466</v>
      </c>
      <c r="K13" s="128">
        <v>4.1177939006788042</v>
      </c>
      <c r="L13" s="125">
        <v>40.261914447538892</v>
      </c>
    </row>
    <row r="14" spans="1:21">
      <c r="B14" s="111" t="s">
        <v>92</v>
      </c>
      <c r="D14" s="42">
        <v>2258866</v>
      </c>
      <c r="E14" s="125">
        <v>4.597891923670792</v>
      </c>
      <c r="G14" s="42">
        <v>270684</v>
      </c>
      <c r="H14" s="125">
        <v>3.9965557014303399</v>
      </c>
      <c r="J14" s="42">
        <v>91922</v>
      </c>
      <c r="K14" s="128">
        <v>4.0693870287126366</v>
      </c>
      <c r="L14" s="125">
        <v>33.959155325028448</v>
      </c>
    </row>
    <row r="15" spans="1:21">
      <c r="B15" s="111" t="s">
        <v>93</v>
      </c>
      <c r="D15" s="42">
        <v>593623</v>
      </c>
      <c r="E15" s="125">
        <v>1.208311780072491</v>
      </c>
      <c r="G15" s="42">
        <v>104312</v>
      </c>
      <c r="H15" s="125">
        <v>1.5401306258500751</v>
      </c>
      <c r="J15" s="42">
        <v>26288</v>
      </c>
      <c r="K15" s="128">
        <v>4.4283998429979974</v>
      </c>
      <c r="L15" s="125">
        <v>25.201319119564381</v>
      </c>
    </row>
    <row r="16" spans="1:21">
      <c r="B16" s="111" t="s">
        <v>94</v>
      </c>
      <c r="D16" s="42">
        <v>2401221</v>
      </c>
      <c r="E16" s="125">
        <v>4.8876536469399703</v>
      </c>
      <c r="G16" s="42">
        <v>428661</v>
      </c>
      <c r="H16" s="125">
        <v>6.3290315036383067</v>
      </c>
      <c r="J16" s="42">
        <v>162489</v>
      </c>
      <c r="K16" s="128">
        <v>6.7669323231805816</v>
      </c>
      <c r="L16" s="125">
        <v>37.906177608879737</v>
      </c>
    </row>
    <row r="17" spans="2:12">
      <c r="B17" s="111" t="s">
        <v>95</v>
      </c>
      <c r="D17" s="42">
        <v>2126378</v>
      </c>
      <c r="E17" s="125">
        <v>4.328214348647176</v>
      </c>
      <c r="G17" s="42">
        <v>300904</v>
      </c>
      <c r="H17" s="125">
        <v>4.4427435562618971</v>
      </c>
      <c r="J17" s="42">
        <v>105909</v>
      </c>
      <c r="K17" s="128">
        <v>4.9807230887452754</v>
      </c>
      <c r="L17" s="125">
        <v>35.196939887804753</v>
      </c>
    </row>
    <row r="18" spans="2:12">
      <c r="B18" s="111" t="s">
        <v>96</v>
      </c>
      <c r="D18" s="42">
        <v>8124126</v>
      </c>
      <c r="E18" s="125">
        <v>16.5365512262719</v>
      </c>
      <c r="G18" s="42">
        <v>1133130</v>
      </c>
      <c r="H18" s="125">
        <v>16.730272797659861</v>
      </c>
      <c r="J18" s="42">
        <v>437025</v>
      </c>
      <c r="K18" s="128">
        <v>5.3793478830830539</v>
      </c>
      <c r="L18" s="125">
        <v>38.567948955547912</v>
      </c>
    </row>
    <row r="19" spans="2:12">
      <c r="B19" s="111" t="s">
        <v>97</v>
      </c>
      <c r="D19" s="42">
        <v>5425182</v>
      </c>
      <c r="E19" s="125">
        <v>11.042886343078409</v>
      </c>
      <c r="G19" s="42">
        <v>691918</v>
      </c>
      <c r="H19" s="125">
        <v>10.215930117119139</v>
      </c>
      <c r="J19" s="42">
        <v>249282</v>
      </c>
      <c r="K19" s="128">
        <v>4.5949057561571207</v>
      </c>
      <c r="L19" s="125">
        <v>36.027679580528329</v>
      </c>
    </row>
    <row r="20" spans="2:12">
      <c r="B20" s="111" t="s">
        <v>98</v>
      </c>
      <c r="D20" s="42">
        <v>1053345</v>
      </c>
      <c r="E20" s="125">
        <v>2.1440698422744031</v>
      </c>
      <c r="G20" s="42">
        <v>157166</v>
      </c>
      <c r="H20" s="125">
        <v>2.3205016675200638</v>
      </c>
      <c r="J20" s="42">
        <v>62303</v>
      </c>
      <c r="K20" s="128">
        <v>5.9147762603895213</v>
      </c>
      <c r="L20" s="125">
        <v>39.641525520786942</v>
      </c>
    </row>
    <row r="21" spans="2:12">
      <c r="B21" s="111" t="s">
        <v>99</v>
      </c>
      <c r="D21" s="42">
        <v>2714741</v>
      </c>
      <c r="E21" s="125">
        <v>5.5258194681570174</v>
      </c>
      <c r="G21" s="42">
        <v>492391</v>
      </c>
      <c r="H21" s="125">
        <v>7.2699829261536948</v>
      </c>
      <c r="J21" s="42">
        <v>105626</v>
      </c>
      <c r="K21" s="128">
        <v>3.8908315747248081</v>
      </c>
      <c r="L21" s="125">
        <v>21.45165122839369</v>
      </c>
    </row>
    <row r="22" spans="2:12">
      <c r="B22" s="111" t="s">
        <v>100</v>
      </c>
      <c r="D22" s="42">
        <v>7113886</v>
      </c>
      <c r="E22" s="125">
        <v>14.48022104246764</v>
      </c>
      <c r="G22" s="42">
        <v>881049</v>
      </c>
      <c r="H22" s="125">
        <v>13.00838396133314</v>
      </c>
      <c r="J22" s="42">
        <v>297856</v>
      </c>
      <c r="K22" s="128">
        <v>4.1869661672959051</v>
      </c>
      <c r="L22" s="125">
        <v>33.806973278444218</v>
      </c>
    </row>
    <row r="23" spans="2:12">
      <c r="B23" s="111" t="s">
        <v>101</v>
      </c>
      <c r="D23" s="42">
        <v>1586989</v>
      </c>
      <c r="E23" s="125">
        <v>3.2302951596307108</v>
      </c>
      <c r="G23" s="42">
        <v>204667</v>
      </c>
      <c r="H23" s="125">
        <v>3.0218375143881562</v>
      </c>
      <c r="J23" s="42">
        <v>76618</v>
      </c>
      <c r="K23" s="128">
        <v>4.8278847553448703</v>
      </c>
      <c r="L23" s="125">
        <v>37.435443916215121</v>
      </c>
    </row>
    <row r="24" spans="2:12">
      <c r="B24" s="111" t="s">
        <v>102</v>
      </c>
      <c r="D24" s="42">
        <v>683854</v>
      </c>
      <c r="E24" s="125">
        <v>1.3919757894314959</v>
      </c>
      <c r="G24" s="42">
        <v>86335</v>
      </c>
      <c r="H24" s="125">
        <v>1.274706434377312</v>
      </c>
      <c r="J24" s="42">
        <v>24377</v>
      </c>
      <c r="K24" s="128">
        <v>3.5646497644234012</v>
      </c>
      <c r="L24" s="125">
        <v>28.235362251693989</v>
      </c>
    </row>
    <row r="25" spans="2:12">
      <c r="B25" s="111" t="s">
        <v>103</v>
      </c>
      <c r="D25" s="42">
        <v>2242343</v>
      </c>
      <c r="E25" s="125">
        <v>4.5642595752912012</v>
      </c>
      <c r="G25" s="42">
        <v>346850</v>
      </c>
      <c r="H25" s="125">
        <v>5.1211203655964654</v>
      </c>
      <c r="J25" s="42">
        <v>122361</v>
      </c>
      <c r="K25" s="128">
        <v>5.4568368889148537</v>
      </c>
      <c r="L25" s="125">
        <v>35.277785786362983</v>
      </c>
    </row>
    <row r="26" spans="2:12">
      <c r="B26" s="111" t="s">
        <v>104</v>
      </c>
      <c r="D26" s="42">
        <v>326803</v>
      </c>
      <c r="E26" s="125">
        <v>0.66520319236793413</v>
      </c>
      <c r="G26" s="42">
        <v>45193</v>
      </c>
      <c r="H26" s="125">
        <v>0.66725902459968589</v>
      </c>
      <c r="J26" s="42">
        <v>15371</v>
      </c>
      <c r="K26" s="128">
        <v>4.703445194811553</v>
      </c>
      <c r="L26" s="125">
        <v>34.011904498484277</v>
      </c>
    </row>
    <row r="27" spans="2:12">
      <c r="B27" s="111" t="s">
        <v>105</v>
      </c>
      <c r="D27" s="42">
        <v>83567</v>
      </c>
      <c r="E27" s="125">
        <v>0.17009952533058489</v>
      </c>
      <c r="G27" s="42">
        <v>10381</v>
      </c>
      <c r="H27" s="125">
        <v>0.15327187693601529</v>
      </c>
      <c r="J27" s="42">
        <v>2559</v>
      </c>
      <c r="K27" s="128">
        <v>3.0622135531968362</v>
      </c>
      <c r="L27" s="125">
        <v>24.65080435410847</v>
      </c>
    </row>
    <row r="28" spans="2:12">
      <c r="B28" s="115" t="s">
        <v>106</v>
      </c>
      <c r="D28" s="44">
        <v>87067</v>
      </c>
      <c r="E28" s="126">
        <v>0.1772237291270243</v>
      </c>
      <c r="G28" s="44">
        <v>11695</v>
      </c>
      <c r="H28" s="126">
        <v>0.17267263276820141</v>
      </c>
      <c r="J28" s="44">
        <v>3418</v>
      </c>
      <c r="K28" s="129">
        <v>3.9257123824181379</v>
      </c>
      <c r="L28" s="126">
        <v>29.226165027789651</v>
      </c>
    </row>
    <row r="29" spans="2:12" ht="8" customHeight="1"/>
    <row r="30" spans="2:12">
      <c r="B30" s="119" t="s">
        <v>49</v>
      </c>
      <c r="D30" s="120">
        <v>49128297</v>
      </c>
      <c r="E30" s="123">
        <v>100</v>
      </c>
      <c r="G30" s="120">
        <v>6772932</v>
      </c>
      <c r="H30" s="123">
        <v>100</v>
      </c>
      <c r="J30" s="120">
        <v>2421624</v>
      </c>
      <c r="K30" s="122">
        <v>4.9291836840996144</v>
      </c>
      <c r="L30" s="123">
        <v>35.75444135567875</v>
      </c>
    </row>
    <row r="32" spans="2:12">
      <c r="B32" s="221" t="s">
        <v>135</v>
      </c>
      <c r="C32" s="202"/>
      <c r="D32" s="202"/>
      <c r="E32" s="202"/>
      <c r="F32" s="202"/>
      <c r="G32" s="202"/>
      <c r="H32" s="202"/>
      <c r="I32" s="202"/>
      <c r="J32" s="202"/>
      <c r="K32" s="202"/>
      <c r="L32" s="202"/>
    </row>
    <row r="33" spans="2:12">
      <c r="B33" s="221" t="s">
        <v>136</v>
      </c>
      <c r="C33" s="202"/>
      <c r="D33" s="202"/>
      <c r="E33" s="202"/>
      <c r="F33" s="202"/>
      <c r="G33" s="202"/>
      <c r="H33" s="202"/>
      <c r="I33" s="202"/>
      <c r="J33" s="202"/>
      <c r="K33" s="202"/>
      <c r="L33" s="202"/>
    </row>
  </sheetData>
  <mergeCells count="8">
    <mergeCell ref="B33:L33"/>
    <mergeCell ref="B7:B8"/>
    <mergeCell ref="B32:L32"/>
    <mergeCell ref="J7:L7"/>
    <mergeCell ref="A4:U4"/>
    <mergeCell ref="D7:E7"/>
    <mergeCell ref="G7:H7"/>
    <mergeCell ref="B5:S5"/>
  </mergeCells>
  <printOptions horizontalCentered="1" verticalCentered="1"/>
  <pageMargins left="0.27777777777777779" right="0.27777777777777779" top="0.27777777777777779" bottom="0.27777777777777779" header="0.1388888888888889" footer="0.1388888888888889"/>
  <pageSetup paperSize="9" scale="7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2:AC32"/>
  <sheetViews>
    <sheetView showGridLines="0" workbookViewId="0"/>
  </sheetViews>
  <sheetFormatPr baseColWidth="10" defaultColWidth="8.7265625" defaultRowHeight="14.5"/>
  <cols>
    <col min="1" max="1" width="0.81640625" customWidth="1"/>
    <col min="2" max="2" width="28.1796875" customWidth="1"/>
    <col min="3" max="3" width="0.36328125" customWidth="1"/>
    <col min="4" max="5" width="10.81640625" customWidth="1"/>
    <col min="6" max="6" width="6.36328125" customWidth="1"/>
    <col min="7" max="7" width="10.81640625" customWidth="1"/>
    <col min="8" max="8" width="6.36328125" customWidth="1"/>
    <col min="9" max="9" width="0.36328125" customWidth="1"/>
    <col min="10" max="10" width="10.81640625" customWidth="1"/>
    <col min="11" max="11" width="6.36328125" customWidth="1"/>
    <col min="12" max="12" width="10.81640625" customWidth="1"/>
    <col min="13" max="13" width="6.36328125" customWidth="1"/>
    <col min="14" max="14" width="10.81640625" customWidth="1"/>
    <col min="15" max="15" width="6.36328125" customWidth="1"/>
    <col min="16" max="16" width="0.36328125" customWidth="1"/>
    <col min="17" max="17" width="10.81640625" customWidth="1"/>
    <col min="18" max="18" width="6.36328125" customWidth="1"/>
    <col min="19" max="19" width="10.81640625" customWidth="1"/>
    <col min="20" max="20" width="6.36328125" customWidth="1"/>
    <col min="21" max="21" width="10.81640625" customWidth="1"/>
    <col min="22" max="22" width="6.36328125" customWidth="1"/>
    <col min="23" max="23" width="0.36328125" customWidth="1"/>
    <col min="24" max="24" width="10.81640625" customWidth="1"/>
    <col min="25" max="25" width="6.36328125" customWidth="1"/>
    <col min="26" max="26" width="10.81640625" customWidth="1"/>
    <col min="27" max="27" width="6.36328125" customWidth="1"/>
    <col min="28" max="28" width="10.81640625" customWidth="1"/>
    <col min="29" max="29" width="6.36328125" customWidth="1"/>
  </cols>
  <sheetData>
    <row r="2" spans="1:29" ht="52.5" customHeight="1"/>
    <row r="3" spans="1:29" ht="4.5" customHeight="1"/>
    <row r="4" spans="1:29" ht="17.5" customHeight="1">
      <c r="A4" s="201" t="s">
        <v>137</v>
      </c>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row>
    <row r="5" spans="1:29" ht="17.5" customHeight="1">
      <c r="B5" s="203" t="s">
        <v>113</v>
      </c>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row>
    <row r="6" spans="1:29" ht="6" customHeight="1"/>
    <row r="7" spans="1:29" ht="13" customHeight="1">
      <c r="B7" s="222" t="s">
        <v>114</v>
      </c>
      <c r="D7" s="225" t="s">
        <v>60</v>
      </c>
      <c r="E7" s="215"/>
      <c r="F7" s="215"/>
      <c r="G7" s="215"/>
      <c r="H7" s="216"/>
      <c r="J7" s="214"/>
      <c r="K7" s="215"/>
      <c r="L7" s="215"/>
      <c r="M7" s="215"/>
      <c r="N7" s="215"/>
      <c r="O7" s="216"/>
      <c r="Q7" s="214"/>
      <c r="R7" s="215"/>
      <c r="S7" s="215"/>
      <c r="T7" s="215"/>
      <c r="U7" s="215"/>
      <c r="V7" s="216"/>
      <c r="X7" s="214"/>
      <c r="Y7" s="215"/>
      <c r="Z7" s="215"/>
      <c r="AA7" s="215"/>
      <c r="AB7" s="215"/>
      <c r="AC7" s="216"/>
    </row>
    <row r="8" spans="1:29" ht="34" customHeight="1">
      <c r="B8" s="223"/>
      <c r="D8" s="226"/>
      <c r="E8" s="202"/>
      <c r="F8" s="202"/>
      <c r="G8" s="202"/>
      <c r="H8" s="213"/>
      <c r="J8" s="212" t="s">
        <v>138</v>
      </c>
      <c r="K8" s="202"/>
      <c r="L8" s="202"/>
      <c r="M8" s="202"/>
      <c r="N8" s="202"/>
      <c r="O8" s="213"/>
      <c r="Q8" s="212" t="s">
        <v>139</v>
      </c>
      <c r="R8" s="202"/>
      <c r="S8" s="202"/>
      <c r="T8" s="202"/>
      <c r="U8" s="202"/>
      <c r="V8" s="213"/>
      <c r="X8" s="212" t="s">
        <v>140</v>
      </c>
      <c r="Y8" s="202"/>
      <c r="Z8" s="202"/>
      <c r="AA8" s="202"/>
      <c r="AB8" s="202"/>
      <c r="AC8" s="213"/>
    </row>
    <row r="9" spans="1:29" ht="22" customHeight="1">
      <c r="B9" s="223"/>
      <c r="D9" s="217" t="s">
        <v>119</v>
      </c>
      <c r="E9" s="219" t="s">
        <v>120</v>
      </c>
      <c r="F9" s="211"/>
      <c r="G9" s="219" t="s">
        <v>121</v>
      </c>
      <c r="H9" s="211"/>
      <c r="J9" s="217" t="s">
        <v>119</v>
      </c>
      <c r="K9" s="233" t="s">
        <v>141</v>
      </c>
      <c r="L9" s="219" t="s">
        <v>120</v>
      </c>
      <c r="M9" s="211"/>
      <c r="N9" s="219" t="s">
        <v>121</v>
      </c>
      <c r="O9" s="211"/>
      <c r="Q9" s="217" t="s">
        <v>119</v>
      </c>
      <c r="R9" s="233" t="s">
        <v>141</v>
      </c>
      <c r="S9" s="219" t="s">
        <v>120</v>
      </c>
      <c r="T9" s="211"/>
      <c r="U9" s="219" t="s">
        <v>121</v>
      </c>
      <c r="V9" s="211"/>
      <c r="X9" s="217" t="s">
        <v>119</v>
      </c>
      <c r="Y9" s="233" t="s">
        <v>141</v>
      </c>
      <c r="Z9" s="219" t="s">
        <v>120</v>
      </c>
      <c r="AA9" s="211"/>
      <c r="AB9" s="219" t="s">
        <v>121</v>
      </c>
      <c r="AC9" s="211"/>
    </row>
    <row r="10" spans="1:29" ht="37" customHeight="1">
      <c r="B10" s="224"/>
      <c r="D10" s="218"/>
      <c r="E10" s="13" t="s">
        <v>119</v>
      </c>
      <c r="F10" s="25" t="s">
        <v>141</v>
      </c>
      <c r="G10" s="13" t="s">
        <v>119</v>
      </c>
      <c r="H10" s="26" t="s">
        <v>141</v>
      </c>
      <c r="J10" s="218"/>
      <c r="K10" s="220"/>
      <c r="L10" s="13" t="s">
        <v>119</v>
      </c>
      <c r="M10" s="25" t="s">
        <v>142</v>
      </c>
      <c r="N10" s="13" t="s">
        <v>119</v>
      </c>
      <c r="O10" s="26" t="s">
        <v>142</v>
      </c>
      <c r="Q10" s="218"/>
      <c r="R10" s="220"/>
      <c r="S10" s="13" t="s">
        <v>119</v>
      </c>
      <c r="T10" s="25" t="s">
        <v>142</v>
      </c>
      <c r="U10" s="13" t="s">
        <v>119</v>
      </c>
      <c r="V10" s="26" t="s">
        <v>142</v>
      </c>
      <c r="X10" s="218"/>
      <c r="Y10" s="220"/>
      <c r="Z10" s="13" t="s">
        <v>119</v>
      </c>
      <c r="AA10" s="25" t="s">
        <v>142</v>
      </c>
      <c r="AB10" s="13" t="s">
        <v>119</v>
      </c>
      <c r="AC10" s="26" t="s">
        <v>142</v>
      </c>
    </row>
    <row r="11" spans="1:29" ht="4.5" customHeight="1"/>
    <row r="12" spans="1:29">
      <c r="B12" s="107" t="s">
        <v>88</v>
      </c>
      <c r="D12" s="40">
        <v>472898</v>
      </c>
      <c r="E12" s="108">
        <v>290873</v>
      </c>
      <c r="F12" s="109">
        <v>61.50861285097421</v>
      </c>
      <c r="G12" s="108">
        <v>182025</v>
      </c>
      <c r="H12" s="110">
        <v>38.491387149025797</v>
      </c>
      <c r="J12" s="40">
        <v>131654</v>
      </c>
      <c r="K12" s="109">
        <v>27.83983015364835</v>
      </c>
      <c r="L12" s="108">
        <v>54996</v>
      </c>
      <c r="M12" s="109">
        <v>41.773132605162019</v>
      </c>
      <c r="N12" s="108">
        <v>76658</v>
      </c>
      <c r="O12" s="110">
        <v>58.226867394837988</v>
      </c>
      <c r="Q12" s="40">
        <v>115684</v>
      </c>
      <c r="R12" s="109">
        <v>24.462780557329491</v>
      </c>
      <c r="S12" s="108">
        <v>75434</v>
      </c>
      <c r="T12" s="109">
        <v>65.206943051761698</v>
      </c>
      <c r="U12" s="108">
        <v>40250</v>
      </c>
      <c r="V12" s="110">
        <v>34.793056948238302</v>
      </c>
      <c r="X12" s="40">
        <v>225560</v>
      </c>
      <c r="Y12" s="109">
        <v>47.697389289022148</v>
      </c>
      <c r="Z12" s="108">
        <v>160443</v>
      </c>
      <c r="AA12" s="109">
        <v>71.130962936690906</v>
      </c>
      <c r="AB12" s="108">
        <v>65117</v>
      </c>
      <c r="AC12" s="110">
        <v>28.869037063309101</v>
      </c>
    </row>
    <row r="13" spans="1:29">
      <c r="B13" s="111" t="s">
        <v>89</v>
      </c>
      <c r="D13" s="42">
        <v>63811</v>
      </c>
      <c r="E13" s="112">
        <v>40577</v>
      </c>
      <c r="F13" s="113">
        <v>63.589349798624063</v>
      </c>
      <c r="G13" s="112">
        <v>23234</v>
      </c>
      <c r="H13" s="114">
        <v>36.410650201375937</v>
      </c>
      <c r="J13" s="42">
        <v>12155</v>
      </c>
      <c r="K13" s="113">
        <v>19.048439924151008</v>
      </c>
      <c r="L13" s="112">
        <v>5199</v>
      </c>
      <c r="M13" s="113">
        <v>42.772521596051007</v>
      </c>
      <c r="N13" s="112">
        <v>6956</v>
      </c>
      <c r="O13" s="114">
        <v>57.227478403948993</v>
      </c>
      <c r="Q13" s="42">
        <v>12862</v>
      </c>
      <c r="R13" s="113">
        <v>20.156399366880319</v>
      </c>
      <c r="S13" s="112">
        <v>7705</v>
      </c>
      <c r="T13" s="113">
        <v>59.90514694448764</v>
      </c>
      <c r="U13" s="112">
        <v>5157</v>
      </c>
      <c r="V13" s="114">
        <v>40.094853055512367</v>
      </c>
      <c r="X13" s="42">
        <v>38794</v>
      </c>
      <c r="Y13" s="113">
        <v>60.795160708968673</v>
      </c>
      <c r="Z13" s="112">
        <v>27673</v>
      </c>
      <c r="AA13" s="113">
        <v>71.333195855029132</v>
      </c>
      <c r="AB13" s="112">
        <v>11121</v>
      </c>
      <c r="AC13" s="114">
        <v>28.666804144970872</v>
      </c>
    </row>
    <row r="14" spans="1:29">
      <c r="B14" s="111" t="s">
        <v>90</v>
      </c>
      <c r="D14" s="42">
        <v>50045</v>
      </c>
      <c r="E14" s="112">
        <v>32219</v>
      </c>
      <c r="F14" s="113">
        <v>64.380057947846936</v>
      </c>
      <c r="G14" s="112">
        <v>17826</v>
      </c>
      <c r="H14" s="114">
        <v>35.619942052153057</v>
      </c>
      <c r="J14" s="42">
        <v>10808</v>
      </c>
      <c r="K14" s="113">
        <v>21.596563093216101</v>
      </c>
      <c r="L14" s="112">
        <v>4557</v>
      </c>
      <c r="M14" s="113">
        <v>42.163212435233163</v>
      </c>
      <c r="N14" s="112">
        <v>6251</v>
      </c>
      <c r="O14" s="114">
        <v>57.836787564766837</v>
      </c>
      <c r="Q14" s="42">
        <v>11323</v>
      </c>
      <c r="R14" s="113">
        <v>22.62563692676591</v>
      </c>
      <c r="S14" s="112">
        <v>6802</v>
      </c>
      <c r="T14" s="113">
        <v>60.072418970237571</v>
      </c>
      <c r="U14" s="112">
        <v>4521</v>
      </c>
      <c r="V14" s="114">
        <v>39.927581029762429</v>
      </c>
      <c r="X14" s="42">
        <v>27914</v>
      </c>
      <c r="Y14" s="113">
        <v>55.777799980017981</v>
      </c>
      <c r="Z14" s="112">
        <v>20860</v>
      </c>
      <c r="AA14" s="113">
        <v>74.729526402522026</v>
      </c>
      <c r="AB14" s="112">
        <v>7054</v>
      </c>
      <c r="AC14" s="114">
        <v>25.27047359747797</v>
      </c>
    </row>
    <row r="15" spans="1:29">
      <c r="B15" s="111" t="s">
        <v>91</v>
      </c>
      <c r="D15" s="42">
        <v>51466</v>
      </c>
      <c r="E15" s="112">
        <v>30777</v>
      </c>
      <c r="F15" s="113">
        <v>59.800645086076237</v>
      </c>
      <c r="G15" s="112">
        <v>20689</v>
      </c>
      <c r="H15" s="114">
        <v>40.199354913923763</v>
      </c>
      <c r="J15" s="42">
        <v>15260</v>
      </c>
      <c r="K15" s="113">
        <v>29.650643143045901</v>
      </c>
      <c r="L15" s="112">
        <v>6619</v>
      </c>
      <c r="M15" s="113">
        <v>43.374836173001313</v>
      </c>
      <c r="N15" s="112">
        <v>8641</v>
      </c>
      <c r="O15" s="114">
        <v>56.625163826998687</v>
      </c>
      <c r="Q15" s="42">
        <v>12085</v>
      </c>
      <c r="R15" s="113">
        <v>23.481521781370219</v>
      </c>
      <c r="S15" s="112">
        <v>7157</v>
      </c>
      <c r="T15" s="113">
        <v>59.222176251551502</v>
      </c>
      <c r="U15" s="112">
        <v>4928</v>
      </c>
      <c r="V15" s="114">
        <v>40.77782374844849</v>
      </c>
      <c r="X15" s="42">
        <v>24121</v>
      </c>
      <c r="Y15" s="113">
        <v>46.867835075583884</v>
      </c>
      <c r="Z15" s="112">
        <v>17001</v>
      </c>
      <c r="AA15" s="113">
        <v>70.482152481240405</v>
      </c>
      <c r="AB15" s="112">
        <v>7120</v>
      </c>
      <c r="AC15" s="114">
        <v>29.517847518759591</v>
      </c>
    </row>
    <row r="16" spans="1:29">
      <c r="B16" s="111" t="s">
        <v>92</v>
      </c>
      <c r="D16" s="42">
        <v>91922</v>
      </c>
      <c r="E16" s="112">
        <v>53760</v>
      </c>
      <c r="F16" s="113">
        <v>58.484367180870727</v>
      </c>
      <c r="G16" s="112">
        <v>38162</v>
      </c>
      <c r="H16" s="114">
        <v>41.515632819129259</v>
      </c>
      <c r="J16" s="42">
        <v>31475</v>
      </c>
      <c r="K16" s="113">
        <v>34.240986923696177</v>
      </c>
      <c r="L16" s="112">
        <v>13339</v>
      </c>
      <c r="M16" s="113">
        <v>42.379666401906277</v>
      </c>
      <c r="N16" s="112">
        <v>18136</v>
      </c>
      <c r="O16" s="114">
        <v>57.620333598093723</v>
      </c>
      <c r="Q16" s="42">
        <v>22626</v>
      </c>
      <c r="R16" s="113">
        <v>24.614346946324051</v>
      </c>
      <c r="S16" s="112">
        <v>13714</v>
      </c>
      <c r="T16" s="113">
        <v>60.611685671351538</v>
      </c>
      <c r="U16" s="112">
        <v>8912</v>
      </c>
      <c r="V16" s="114">
        <v>39.388314328648462</v>
      </c>
      <c r="X16" s="42">
        <v>37821</v>
      </c>
      <c r="Y16" s="113">
        <v>41.144666129979768</v>
      </c>
      <c r="Z16" s="112">
        <v>26707</v>
      </c>
      <c r="AA16" s="113">
        <v>70.614209037307319</v>
      </c>
      <c r="AB16" s="112">
        <v>11114</v>
      </c>
      <c r="AC16" s="114">
        <v>29.385790962692681</v>
      </c>
    </row>
    <row r="17" spans="2:29">
      <c r="B17" s="111" t="s">
        <v>93</v>
      </c>
      <c r="D17" s="42">
        <v>26288</v>
      </c>
      <c r="E17" s="112">
        <v>16179</v>
      </c>
      <c r="F17" s="113">
        <v>61.545191722458917</v>
      </c>
      <c r="G17" s="112">
        <v>10109</v>
      </c>
      <c r="H17" s="114">
        <v>38.454808277541083</v>
      </c>
      <c r="J17" s="42">
        <v>7237</v>
      </c>
      <c r="K17" s="113">
        <v>27.52967133292757</v>
      </c>
      <c r="L17" s="112">
        <v>3064</v>
      </c>
      <c r="M17" s="113">
        <v>42.33798535304684</v>
      </c>
      <c r="N17" s="112">
        <v>4173</v>
      </c>
      <c r="O17" s="114">
        <v>57.662014646953153</v>
      </c>
      <c r="Q17" s="42">
        <v>5536</v>
      </c>
      <c r="R17" s="113">
        <v>21.059038344491789</v>
      </c>
      <c r="S17" s="112">
        <v>3108</v>
      </c>
      <c r="T17" s="113">
        <v>56.141618497109818</v>
      </c>
      <c r="U17" s="112">
        <v>2428</v>
      </c>
      <c r="V17" s="114">
        <v>43.858381502890182</v>
      </c>
      <c r="X17" s="42">
        <v>13515</v>
      </c>
      <c r="Y17" s="113">
        <v>51.411290322580648</v>
      </c>
      <c r="Z17" s="112">
        <v>10007</v>
      </c>
      <c r="AA17" s="113">
        <v>74.043655197928231</v>
      </c>
      <c r="AB17" s="112">
        <v>3508</v>
      </c>
      <c r="AC17" s="114">
        <v>25.956344802071769</v>
      </c>
    </row>
    <row r="18" spans="2:29">
      <c r="B18" s="111" t="s">
        <v>94</v>
      </c>
      <c r="D18" s="42">
        <v>162489</v>
      </c>
      <c r="E18" s="112">
        <v>101123</v>
      </c>
      <c r="F18" s="113">
        <v>62.23375120777407</v>
      </c>
      <c r="G18" s="112">
        <v>61366</v>
      </c>
      <c r="H18" s="114">
        <v>37.766248792225937</v>
      </c>
      <c r="J18" s="42">
        <v>33948</v>
      </c>
      <c r="K18" s="113">
        <v>20.89249118401861</v>
      </c>
      <c r="L18" s="112">
        <v>14432</v>
      </c>
      <c r="M18" s="113">
        <v>42.512077294685987</v>
      </c>
      <c r="N18" s="112">
        <v>19516</v>
      </c>
      <c r="O18" s="114">
        <v>57.487922705314013</v>
      </c>
      <c r="Q18" s="42">
        <v>29513</v>
      </c>
      <c r="R18" s="113">
        <v>18.163075654351989</v>
      </c>
      <c r="S18" s="112">
        <v>16782</v>
      </c>
      <c r="T18" s="113">
        <v>56.863077287974797</v>
      </c>
      <c r="U18" s="112">
        <v>12731</v>
      </c>
      <c r="V18" s="114">
        <v>43.136922712025211</v>
      </c>
      <c r="X18" s="42">
        <v>99028</v>
      </c>
      <c r="Y18" s="113">
        <v>60.944433161629412</v>
      </c>
      <c r="Z18" s="112">
        <v>69909</v>
      </c>
      <c r="AA18" s="113">
        <v>70.595185200145423</v>
      </c>
      <c r="AB18" s="112">
        <v>29119</v>
      </c>
      <c r="AC18" s="114">
        <v>29.404814799854581</v>
      </c>
    </row>
    <row r="19" spans="2:29">
      <c r="B19" s="111" t="s">
        <v>95</v>
      </c>
      <c r="D19" s="42">
        <v>105909</v>
      </c>
      <c r="E19" s="112">
        <v>65266</v>
      </c>
      <c r="F19" s="113">
        <v>61.624602252877473</v>
      </c>
      <c r="G19" s="112">
        <v>40643</v>
      </c>
      <c r="H19" s="114">
        <v>38.375397747122527</v>
      </c>
      <c r="J19" s="42">
        <v>25267</v>
      </c>
      <c r="K19" s="113">
        <v>23.857273697230639</v>
      </c>
      <c r="L19" s="112">
        <v>10525</v>
      </c>
      <c r="M19" s="113">
        <v>41.655123283333992</v>
      </c>
      <c r="N19" s="112">
        <v>14742</v>
      </c>
      <c r="O19" s="114">
        <v>58.344876716666008</v>
      </c>
      <c r="Q19" s="42">
        <v>21692</v>
      </c>
      <c r="R19" s="113">
        <v>20.481734319085248</v>
      </c>
      <c r="S19" s="112">
        <v>13195</v>
      </c>
      <c r="T19" s="113">
        <v>60.828877005347593</v>
      </c>
      <c r="U19" s="112">
        <v>8497</v>
      </c>
      <c r="V19" s="114">
        <v>39.171122994652407</v>
      </c>
      <c r="X19" s="42">
        <v>58950</v>
      </c>
      <c r="Y19" s="113">
        <v>55.660991983684113</v>
      </c>
      <c r="Z19" s="112">
        <v>41546</v>
      </c>
      <c r="AA19" s="113">
        <v>70.476675148430871</v>
      </c>
      <c r="AB19" s="112">
        <v>17404</v>
      </c>
      <c r="AC19" s="114">
        <v>29.523324851569129</v>
      </c>
    </row>
    <row r="20" spans="2:29">
      <c r="B20" s="111" t="s">
        <v>96</v>
      </c>
      <c r="D20" s="42">
        <v>437025</v>
      </c>
      <c r="E20" s="112">
        <v>269244</v>
      </c>
      <c r="F20" s="113">
        <v>61.608374806933242</v>
      </c>
      <c r="G20" s="112">
        <v>167781</v>
      </c>
      <c r="H20" s="114">
        <v>38.391625193066758</v>
      </c>
      <c r="J20" s="42">
        <v>113766</v>
      </c>
      <c r="K20" s="113">
        <v>26.03192037068818</v>
      </c>
      <c r="L20" s="112">
        <v>50141</v>
      </c>
      <c r="M20" s="113">
        <v>44.07380060826609</v>
      </c>
      <c r="N20" s="112">
        <v>63625</v>
      </c>
      <c r="O20" s="114">
        <v>55.92619939173391</v>
      </c>
      <c r="Q20" s="42">
        <v>100742</v>
      </c>
      <c r="R20" s="113">
        <v>23.051770493678848</v>
      </c>
      <c r="S20" s="112">
        <v>62048</v>
      </c>
      <c r="T20" s="113">
        <v>61.590994818447122</v>
      </c>
      <c r="U20" s="112">
        <v>38694</v>
      </c>
      <c r="V20" s="114">
        <v>38.409005181552878</v>
      </c>
      <c r="X20" s="42">
        <v>222517</v>
      </c>
      <c r="Y20" s="113">
        <v>50.916309135632979</v>
      </c>
      <c r="Z20" s="112">
        <v>157055</v>
      </c>
      <c r="AA20" s="113">
        <v>70.581124138829836</v>
      </c>
      <c r="AB20" s="112">
        <v>65462</v>
      </c>
      <c r="AC20" s="114">
        <v>29.418875861170161</v>
      </c>
    </row>
    <row r="21" spans="2:29">
      <c r="B21" s="111" t="s">
        <v>97</v>
      </c>
      <c r="D21" s="42">
        <v>249282</v>
      </c>
      <c r="E21" s="112">
        <v>152564</v>
      </c>
      <c r="F21" s="113">
        <v>61.201370335603848</v>
      </c>
      <c r="G21" s="112">
        <v>96718</v>
      </c>
      <c r="H21" s="114">
        <v>38.798629664396152</v>
      </c>
      <c r="J21" s="42">
        <v>64952</v>
      </c>
      <c r="K21" s="113">
        <v>26.055631774456241</v>
      </c>
      <c r="L21" s="112">
        <v>26540</v>
      </c>
      <c r="M21" s="113">
        <v>40.860943465944082</v>
      </c>
      <c r="N21" s="112">
        <v>38412</v>
      </c>
      <c r="O21" s="114">
        <v>59.139056534055918</v>
      </c>
      <c r="Q21" s="42">
        <v>55891</v>
      </c>
      <c r="R21" s="113">
        <v>22.42079251610626</v>
      </c>
      <c r="S21" s="112">
        <v>34199</v>
      </c>
      <c r="T21" s="113">
        <v>61.188742373548507</v>
      </c>
      <c r="U21" s="112">
        <v>21692</v>
      </c>
      <c r="V21" s="114">
        <v>38.811257626451493</v>
      </c>
      <c r="X21" s="42">
        <v>128439</v>
      </c>
      <c r="Y21" s="113">
        <v>51.523575709437509</v>
      </c>
      <c r="Z21" s="112">
        <v>91825</v>
      </c>
      <c r="AA21" s="113">
        <v>71.493082319233253</v>
      </c>
      <c r="AB21" s="112">
        <v>36614</v>
      </c>
      <c r="AC21" s="114">
        <v>28.506917680766751</v>
      </c>
    </row>
    <row r="22" spans="2:29">
      <c r="B22" s="111" t="s">
        <v>98</v>
      </c>
      <c r="D22" s="42">
        <v>62303</v>
      </c>
      <c r="E22" s="112">
        <v>38898</v>
      </c>
      <c r="F22" s="113">
        <v>62.433590677816483</v>
      </c>
      <c r="G22" s="112">
        <v>23405</v>
      </c>
      <c r="H22" s="114">
        <v>37.566409322183517</v>
      </c>
      <c r="J22" s="42">
        <v>14977</v>
      </c>
      <c r="K22" s="113">
        <v>24.038970836075311</v>
      </c>
      <c r="L22" s="112">
        <v>6509</v>
      </c>
      <c r="M22" s="113">
        <v>43.459971957000739</v>
      </c>
      <c r="N22" s="112">
        <v>8468</v>
      </c>
      <c r="O22" s="114">
        <v>56.540028042999268</v>
      </c>
      <c r="Q22" s="42">
        <v>13711</v>
      </c>
      <c r="R22" s="113">
        <v>22.006965956695499</v>
      </c>
      <c r="S22" s="112">
        <v>8456</v>
      </c>
      <c r="T22" s="113">
        <v>61.673109182408282</v>
      </c>
      <c r="U22" s="112">
        <v>5255</v>
      </c>
      <c r="V22" s="114">
        <v>38.32689081759171</v>
      </c>
      <c r="X22" s="42">
        <v>33615</v>
      </c>
      <c r="Y22" s="113">
        <v>53.954063207229183</v>
      </c>
      <c r="Z22" s="112">
        <v>23933</v>
      </c>
      <c r="AA22" s="113">
        <v>71.197382121076899</v>
      </c>
      <c r="AB22" s="112">
        <v>9682</v>
      </c>
      <c r="AC22" s="114">
        <v>28.802617878923101</v>
      </c>
    </row>
    <row r="23" spans="2:29">
      <c r="B23" s="111" t="s">
        <v>99</v>
      </c>
      <c r="D23" s="42">
        <v>105626</v>
      </c>
      <c r="E23" s="112">
        <v>65285</v>
      </c>
      <c r="F23" s="113">
        <v>61.807698862022612</v>
      </c>
      <c r="G23" s="112">
        <v>40341</v>
      </c>
      <c r="H23" s="114">
        <v>38.192301137977388</v>
      </c>
      <c r="J23" s="42">
        <v>29136</v>
      </c>
      <c r="K23" s="113">
        <v>27.58411754681612</v>
      </c>
      <c r="L23" s="112">
        <v>11487</v>
      </c>
      <c r="M23" s="113">
        <v>39.425453047775953</v>
      </c>
      <c r="N23" s="112">
        <v>17649</v>
      </c>
      <c r="O23" s="114">
        <v>60.574546952224047</v>
      </c>
      <c r="Q23" s="42">
        <v>18685</v>
      </c>
      <c r="R23" s="113">
        <v>17.689773351258211</v>
      </c>
      <c r="S23" s="112">
        <v>10769</v>
      </c>
      <c r="T23" s="113">
        <v>57.634466149317632</v>
      </c>
      <c r="U23" s="112">
        <v>7916</v>
      </c>
      <c r="V23" s="114">
        <v>42.365533850682361</v>
      </c>
      <c r="X23" s="42">
        <v>57805</v>
      </c>
      <c r="Y23" s="113">
        <v>54.726109101925658</v>
      </c>
      <c r="Z23" s="112">
        <v>43029</v>
      </c>
      <c r="AA23" s="113">
        <v>74.438197387769222</v>
      </c>
      <c r="AB23" s="112">
        <v>14776</v>
      </c>
      <c r="AC23" s="114">
        <v>25.561802612230782</v>
      </c>
    </row>
    <row r="24" spans="2:29">
      <c r="B24" s="111" t="s">
        <v>100</v>
      </c>
      <c r="D24" s="42">
        <v>297856</v>
      </c>
      <c r="E24" s="112">
        <v>191973</v>
      </c>
      <c r="F24" s="113">
        <v>64.451614202836268</v>
      </c>
      <c r="G24" s="112">
        <v>105883</v>
      </c>
      <c r="H24" s="114">
        <v>35.548385797163732</v>
      </c>
      <c r="J24" s="42">
        <v>70440</v>
      </c>
      <c r="K24" s="113">
        <v>23.649011602922219</v>
      </c>
      <c r="L24" s="112">
        <v>32160</v>
      </c>
      <c r="M24" s="113">
        <v>45.655877342419082</v>
      </c>
      <c r="N24" s="112">
        <v>38280</v>
      </c>
      <c r="O24" s="114">
        <v>54.344122657580918</v>
      </c>
      <c r="Q24" s="42">
        <v>59868</v>
      </c>
      <c r="R24" s="113">
        <v>20.099645466265581</v>
      </c>
      <c r="S24" s="112">
        <v>38480</v>
      </c>
      <c r="T24" s="113">
        <v>64.2747377563974</v>
      </c>
      <c r="U24" s="112">
        <v>21388</v>
      </c>
      <c r="V24" s="114">
        <v>35.725262243602593</v>
      </c>
      <c r="X24" s="42">
        <v>167548</v>
      </c>
      <c r="Y24" s="113">
        <v>56.251342930812207</v>
      </c>
      <c r="Z24" s="112">
        <v>121333</v>
      </c>
      <c r="AA24" s="113">
        <v>72.416859646190943</v>
      </c>
      <c r="AB24" s="112">
        <v>46215</v>
      </c>
      <c r="AC24" s="114">
        <v>27.58314035380906</v>
      </c>
    </row>
    <row r="25" spans="2:29">
      <c r="B25" s="111" t="s">
        <v>101</v>
      </c>
      <c r="D25" s="42">
        <v>76618</v>
      </c>
      <c r="E25" s="112">
        <v>43243</v>
      </c>
      <c r="F25" s="113">
        <v>56.439740008875191</v>
      </c>
      <c r="G25" s="112">
        <v>33375</v>
      </c>
      <c r="H25" s="114">
        <v>43.560259991124802</v>
      </c>
      <c r="J25" s="42">
        <v>26035</v>
      </c>
      <c r="K25" s="113">
        <v>33.980265733900652</v>
      </c>
      <c r="L25" s="112">
        <v>9806</v>
      </c>
      <c r="M25" s="113">
        <v>37.664682158632623</v>
      </c>
      <c r="N25" s="112">
        <v>16229</v>
      </c>
      <c r="O25" s="114">
        <v>62.335317841367377</v>
      </c>
      <c r="Q25" s="42">
        <v>17858</v>
      </c>
      <c r="R25" s="113">
        <v>23.30783888903391</v>
      </c>
      <c r="S25" s="112">
        <v>10941</v>
      </c>
      <c r="T25" s="113">
        <v>61.26665920035839</v>
      </c>
      <c r="U25" s="112">
        <v>6917</v>
      </c>
      <c r="V25" s="114">
        <v>38.733340799641617</v>
      </c>
      <c r="X25" s="42">
        <v>32725</v>
      </c>
      <c r="Y25" s="113">
        <v>42.711895377065439</v>
      </c>
      <c r="Z25" s="112">
        <v>22496</v>
      </c>
      <c r="AA25" s="113">
        <v>68.742551566080976</v>
      </c>
      <c r="AB25" s="112">
        <v>10229</v>
      </c>
      <c r="AC25" s="114">
        <v>31.25744843391902</v>
      </c>
    </row>
    <row r="26" spans="2:29">
      <c r="B26" s="111" t="s">
        <v>102</v>
      </c>
      <c r="D26" s="42">
        <v>24377</v>
      </c>
      <c r="E26" s="112">
        <v>15100</v>
      </c>
      <c r="F26" s="113">
        <v>61.943635394018948</v>
      </c>
      <c r="G26" s="112">
        <v>9277</v>
      </c>
      <c r="H26" s="114">
        <v>38.056364605981052</v>
      </c>
      <c r="J26" s="42">
        <v>5786</v>
      </c>
      <c r="K26" s="113">
        <v>23.73548837018501</v>
      </c>
      <c r="L26" s="112">
        <v>2549</v>
      </c>
      <c r="M26" s="113">
        <v>44.05461458693398</v>
      </c>
      <c r="N26" s="112">
        <v>3237</v>
      </c>
      <c r="O26" s="114">
        <v>55.94538541306602</v>
      </c>
      <c r="Q26" s="42">
        <v>4689</v>
      </c>
      <c r="R26" s="113">
        <v>19.235344792222179</v>
      </c>
      <c r="S26" s="112">
        <v>2592</v>
      </c>
      <c r="T26" s="113">
        <v>55.27831094049904</v>
      </c>
      <c r="U26" s="112">
        <v>2097</v>
      </c>
      <c r="V26" s="114">
        <v>44.72168905950096</v>
      </c>
      <c r="X26" s="42">
        <v>13902</v>
      </c>
      <c r="Y26" s="113">
        <v>57.029166837592818</v>
      </c>
      <c r="Z26" s="112">
        <v>9959</v>
      </c>
      <c r="AA26" s="113">
        <v>71.637174507265144</v>
      </c>
      <c r="AB26" s="112">
        <v>3943</v>
      </c>
      <c r="AC26" s="114">
        <v>28.36282549273486</v>
      </c>
    </row>
    <row r="27" spans="2:29">
      <c r="B27" s="111" t="s">
        <v>103</v>
      </c>
      <c r="D27" s="42">
        <v>122361</v>
      </c>
      <c r="E27" s="112">
        <v>73542</v>
      </c>
      <c r="F27" s="113">
        <v>60.102483634491378</v>
      </c>
      <c r="G27" s="112">
        <v>48819</v>
      </c>
      <c r="H27" s="114">
        <v>39.897516365508608</v>
      </c>
      <c r="J27" s="42">
        <v>32385</v>
      </c>
      <c r="K27" s="113">
        <v>26.46676637163802</v>
      </c>
      <c r="L27" s="112">
        <v>13197</v>
      </c>
      <c r="M27" s="113">
        <v>40.750347383047711</v>
      </c>
      <c r="N27" s="112">
        <v>19188</v>
      </c>
      <c r="O27" s="114">
        <v>59.249652616952297</v>
      </c>
      <c r="Q27" s="42">
        <v>24463</v>
      </c>
      <c r="R27" s="113">
        <v>19.992481264455179</v>
      </c>
      <c r="S27" s="112">
        <v>13720</v>
      </c>
      <c r="T27" s="113">
        <v>56.084699341863221</v>
      </c>
      <c r="U27" s="112">
        <v>10743</v>
      </c>
      <c r="V27" s="114">
        <v>43.915300658136779</v>
      </c>
      <c r="X27" s="42">
        <v>65513</v>
      </c>
      <c r="Y27" s="113">
        <v>53.540752363906797</v>
      </c>
      <c r="Z27" s="112">
        <v>46625</v>
      </c>
      <c r="AA27" s="113">
        <v>71.169080945766495</v>
      </c>
      <c r="AB27" s="112">
        <v>18888</v>
      </c>
      <c r="AC27" s="114">
        <v>28.830919054233512</v>
      </c>
    </row>
    <row r="28" spans="2:29">
      <c r="B28" s="111" t="s">
        <v>104</v>
      </c>
      <c r="D28" s="42">
        <v>15371</v>
      </c>
      <c r="E28" s="112">
        <v>9491</v>
      </c>
      <c r="F28" s="113">
        <v>61.746145338624679</v>
      </c>
      <c r="G28" s="112">
        <v>5880</v>
      </c>
      <c r="H28" s="114">
        <v>38.253854661375321</v>
      </c>
      <c r="J28" s="42">
        <v>3516</v>
      </c>
      <c r="K28" s="113">
        <v>22.874243705679529</v>
      </c>
      <c r="L28" s="112">
        <v>1466</v>
      </c>
      <c r="M28" s="113">
        <v>41.695108077360644</v>
      </c>
      <c r="N28" s="112">
        <v>2050</v>
      </c>
      <c r="O28" s="114">
        <v>58.304891922639371</v>
      </c>
      <c r="Q28" s="42">
        <v>2957</v>
      </c>
      <c r="R28" s="113">
        <v>19.237525209810681</v>
      </c>
      <c r="S28" s="112">
        <v>1737</v>
      </c>
      <c r="T28" s="113">
        <v>58.741968211024677</v>
      </c>
      <c r="U28" s="112">
        <v>1220</v>
      </c>
      <c r="V28" s="114">
        <v>41.258031788975323</v>
      </c>
      <c r="X28" s="42">
        <v>8898</v>
      </c>
      <c r="Y28" s="113">
        <v>57.88823108450979</v>
      </c>
      <c r="Z28" s="112">
        <v>6288</v>
      </c>
      <c r="AA28" s="113">
        <v>70.667565745111261</v>
      </c>
      <c r="AB28" s="112">
        <v>2610</v>
      </c>
      <c r="AC28" s="114">
        <v>29.332434254888739</v>
      </c>
    </row>
    <row r="29" spans="2:29">
      <c r="B29" s="111" t="s">
        <v>105</v>
      </c>
      <c r="D29" s="42">
        <v>2559</v>
      </c>
      <c r="E29" s="112">
        <v>1366</v>
      </c>
      <c r="F29" s="113">
        <v>53.380226651035557</v>
      </c>
      <c r="G29" s="112">
        <v>1193</v>
      </c>
      <c r="H29" s="114">
        <v>46.619773348964443</v>
      </c>
      <c r="J29" s="42">
        <v>1416</v>
      </c>
      <c r="K29" s="113">
        <v>55.33411488862837</v>
      </c>
      <c r="L29" s="112">
        <v>554</v>
      </c>
      <c r="M29" s="113">
        <v>39.124293785310734</v>
      </c>
      <c r="N29" s="112">
        <v>862</v>
      </c>
      <c r="O29" s="114">
        <v>60.875706214689259</v>
      </c>
      <c r="Q29" s="42">
        <v>480</v>
      </c>
      <c r="R29" s="113">
        <v>18.75732708089097</v>
      </c>
      <c r="S29" s="112">
        <v>322</v>
      </c>
      <c r="T29" s="113">
        <v>67.083333333333329</v>
      </c>
      <c r="U29" s="112">
        <v>158</v>
      </c>
      <c r="V29" s="114">
        <v>32.916666666666657</v>
      </c>
      <c r="X29" s="42">
        <v>663</v>
      </c>
      <c r="Y29" s="113">
        <v>25.908558030480659</v>
      </c>
      <c r="Z29" s="112">
        <v>490</v>
      </c>
      <c r="AA29" s="113">
        <v>73.906485671191561</v>
      </c>
      <c r="AB29" s="112">
        <v>173</v>
      </c>
      <c r="AC29" s="114">
        <v>26.09351432880845</v>
      </c>
    </row>
    <row r="30" spans="2:29">
      <c r="B30" s="115" t="s">
        <v>106</v>
      </c>
      <c r="D30" s="44">
        <v>3418</v>
      </c>
      <c r="E30" s="116">
        <v>1868</v>
      </c>
      <c r="F30" s="117">
        <v>54.651843183148038</v>
      </c>
      <c r="G30" s="116">
        <v>1550</v>
      </c>
      <c r="H30" s="118">
        <v>45.348156816851962</v>
      </c>
      <c r="J30" s="44">
        <v>1818</v>
      </c>
      <c r="K30" s="117">
        <v>53.188999414862487</v>
      </c>
      <c r="L30" s="116">
        <v>701</v>
      </c>
      <c r="M30" s="117">
        <v>38.558855885588557</v>
      </c>
      <c r="N30" s="116">
        <v>1117</v>
      </c>
      <c r="O30" s="118">
        <v>61.441144114411443</v>
      </c>
      <c r="Q30" s="44">
        <v>644</v>
      </c>
      <c r="R30" s="117">
        <v>18.841427735517851</v>
      </c>
      <c r="S30" s="116">
        <v>430</v>
      </c>
      <c r="T30" s="117">
        <v>66.770186335403722</v>
      </c>
      <c r="U30" s="116">
        <v>214</v>
      </c>
      <c r="V30" s="118">
        <v>33.229813664596278</v>
      </c>
      <c r="X30" s="44">
        <v>956</v>
      </c>
      <c r="Y30" s="117">
        <v>27.969572849619659</v>
      </c>
      <c r="Z30" s="116">
        <v>737</v>
      </c>
      <c r="AA30" s="117">
        <v>77.092050209205027</v>
      </c>
      <c r="AB30" s="116">
        <v>219</v>
      </c>
      <c r="AC30" s="118">
        <v>22.90794979079498</v>
      </c>
    </row>
    <row r="31" spans="2:29" ht="8" customHeight="1"/>
    <row r="32" spans="2:29">
      <c r="B32" s="119" t="s">
        <v>49</v>
      </c>
      <c r="D32" s="120">
        <v>2421624</v>
      </c>
      <c r="E32" s="121">
        <v>1493348</v>
      </c>
      <c r="F32" s="122">
        <v>61.667211755417028</v>
      </c>
      <c r="G32" s="121">
        <v>928276</v>
      </c>
      <c r="H32" s="123">
        <v>38.332788244582972</v>
      </c>
      <c r="J32" s="120">
        <v>632031</v>
      </c>
      <c r="K32" s="122">
        <v>26.09946878623601</v>
      </c>
      <c r="L32" s="121">
        <v>267841</v>
      </c>
      <c r="M32" s="122">
        <v>42.377826404084622</v>
      </c>
      <c r="N32" s="121">
        <v>364190</v>
      </c>
      <c r="O32" s="123">
        <v>57.622173595915392</v>
      </c>
      <c r="Q32" s="120">
        <v>531309</v>
      </c>
      <c r="R32" s="122">
        <v>21.940193853381039</v>
      </c>
      <c r="S32" s="121">
        <v>327591</v>
      </c>
      <c r="T32" s="122">
        <v>61.657340643580291</v>
      </c>
      <c r="U32" s="121">
        <v>203718</v>
      </c>
      <c r="V32" s="123">
        <v>38.342659356419709</v>
      </c>
      <c r="X32" s="120">
        <v>1258284</v>
      </c>
      <c r="Y32" s="122">
        <v>51.960337360382937</v>
      </c>
      <c r="Z32" s="121">
        <v>897916</v>
      </c>
      <c r="AA32" s="122">
        <v>71.360360618111656</v>
      </c>
      <c r="AB32" s="121">
        <v>360368</v>
      </c>
      <c r="AC32" s="123">
        <v>28.639639381888351</v>
      </c>
    </row>
  </sheetData>
  <mergeCells count="25">
    <mergeCell ref="D7:H8"/>
    <mergeCell ref="Y9:Y10"/>
    <mergeCell ref="J9:J10"/>
    <mergeCell ref="J7:O7"/>
    <mergeCell ref="N9:O9"/>
    <mergeCell ref="R9:R10"/>
    <mergeCell ref="K9:K10"/>
    <mergeCell ref="X8:AC8"/>
    <mergeCell ref="U9:V9"/>
    <mergeCell ref="A4:AC4"/>
    <mergeCell ref="B7:B10"/>
    <mergeCell ref="G9:H9"/>
    <mergeCell ref="Q8:V8"/>
    <mergeCell ref="Z9:AA9"/>
    <mergeCell ref="X7:AC7"/>
    <mergeCell ref="B5:AC5"/>
    <mergeCell ref="Q9:Q10"/>
    <mergeCell ref="E9:F9"/>
    <mergeCell ref="AB9:AC9"/>
    <mergeCell ref="D9:D10"/>
    <mergeCell ref="X9:X10"/>
    <mergeCell ref="J8:O8"/>
    <mergeCell ref="S9:T9"/>
    <mergeCell ref="Q7:V7"/>
    <mergeCell ref="L9:M9"/>
  </mergeCells>
  <printOptions horizontalCentered="1" verticalCentered="1"/>
  <pageMargins left="0.27777777777777779" right="0.27777777777777779" top="0.27777777777777779" bottom="0.27777777777777779" header="0.1388888888888889" footer="0.1388888888888889"/>
  <pageSetup paperSize="9" scale="61"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N34"/>
  <sheetViews>
    <sheetView showGridLines="0" workbookViewId="0"/>
  </sheetViews>
  <sheetFormatPr baseColWidth="10" defaultColWidth="8.7265625" defaultRowHeight="14.5"/>
  <cols>
    <col min="1" max="1" width="0.7265625" customWidth="1"/>
    <col min="2" max="2" width="28.08984375" customWidth="1"/>
    <col min="3" max="3" width="0.36328125" customWidth="1"/>
    <col min="4" max="4" width="15.54296875" customWidth="1"/>
    <col min="5" max="5" width="8.08984375" customWidth="1"/>
    <col min="6" max="6" width="0.36328125" customWidth="1"/>
    <col min="7" max="7" width="15.54296875" customWidth="1"/>
    <col min="8" max="8" width="8.08984375" customWidth="1"/>
    <col min="9" max="9" width="0.36328125" customWidth="1"/>
    <col min="10" max="10" width="15.54296875" customWidth="1"/>
    <col min="11" max="11" width="8.08984375" customWidth="1"/>
    <col min="12" max="12" width="0.36328125" customWidth="1"/>
    <col min="13" max="13" width="15.54296875" customWidth="1"/>
    <col min="14" max="14" width="8.08984375" customWidth="1"/>
  </cols>
  <sheetData>
    <row r="1" spans="1:14" ht="14.5" customHeight="1"/>
    <row r="2" spans="1:14" ht="52.5" customHeight="1"/>
    <row r="3" spans="1:14" ht="4.5" customHeight="1"/>
    <row r="4" spans="1:14" ht="17" customHeight="1">
      <c r="A4" s="201" t="s">
        <v>143</v>
      </c>
      <c r="B4" s="202"/>
      <c r="C4" s="202"/>
      <c r="D4" s="202"/>
      <c r="E4" s="202"/>
      <c r="F4" s="202"/>
      <c r="G4" s="202"/>
      <c r="H4" s="202"/>
      <c r="I4" s="202"/>
      <c r="J4" s="202"/>
      <c r="K4" s="202"/>
      <c r="L4" s="202"/>
      <c r="M4" s="202"/>
      <c r="N4" s="202"/>
    </row>
    <row r="5" spans="1:14" ht="17" customHeight="1">
      <c r="B5" s="203" t="s">
        <v>113</v>
      </c>
      <c r="C5" s="202"/>
      <c r="D5" s="202"/>
      <c r="E5" s="202"/>
      <c r="F5" s="202"/>
      <c r="G5" s="202"/>
      <c r="H5" s="202"/>
      <c r="I5" s="202"/>
      <c r="J5" s="202"/>
      <c r="K5" s="202"/>
      <c r="L5" s="202"/>
      <c r="M5" s="202"/>
      <c r="N5" s="202"/>
    </row>
    <row r="6" spans="1:14" ht="6" customHeight="1"/>
    <row r="7" spans="1:14" ht="13" customHeight="1">
      <c r="B7" s="241" t="s">
        <v>114</v>
      </c>
      <c r="D7" s="225" t="s">
        <v>60</v>
      </c>
      <c r="E7" s="216"/>
      <c r="G7" s="239"/>
      <c r="H7" s="216"/>
      <c r="J7" s="239"/>
      <c r="K7" s="216"/>
      <c r="M7" s="239"/>
      <c r="N7" s="216"/>
    </row>
    <row r="8" spans="1:14" ht="34" customHeight="1">
      <c r="B8" s="223"/>
      <c r="D8" s="226"/>
      <c r="E8" s="213"/>
      <c r="G8" s="237" t="s">
        <v>138</v>
      </c>
      <c r="H8" s="211"/>
      <c r="J8" s="237" t="s">
        <v>139</v>
      </c>
      <c r="K8" s="211"/>
      <c r="M8" s="237" t="s">
        <v>140</v>
      </c>
      <c r="N8" s="211"/>
    </row>
    <row r="9" spans="1:14" ht="6" customHeight="1">
      <c r="B9" s="223"/>
      <c r="D9" s="240" t="s">
        <v>119</v>
      </c>
      <c r="E9" s="238" t="s">
        <v>123</v>
      </c>
      <c r="G9" s="236" t="s">
        <v>119</v>
      </c>
      <c r="H9" s="234" t="s">
        <v>123</v>
      </c>
      <c r="J9" s="236" t="s">
        <v>119</v>
      </c>
      <c r="K9" s="234" t="s">
        <v>123</v>
      </c>
      <c r="M9" s="236" t="s">
        <v>119</v>
      </c>
      <c r="N9" s="234" t="s">
        <v>123</v>
      </c>
    </row>
    <row r="10" spans="1:14" ht="27.5" customHeight="1">
      <c r="B10" s="231"/>
      <c r="D10" s="218"/>
      <c r="E10" s="235"/>
      <c r="G10" s="218"/>
      <c r="H10" s="235"/>
      <c r="J10" s="218"/>
      <c r="K10" s="235"/>
      <c r="M10" s="218"/>
      <c r="N10" s="235"/>
    </row>
    <row r="11" spans="1:14" ht="4.5" customHeight="1"/>
    <row r="12" spans="1:14">
      <c r="B12" s="107" t="s">
        <v>88</v>
      </c>
      <c r="D12" s="40">
        <v>472898</v>
      </c>
      <c r="E12" s="110">
        <v>5.4501975575312906</v>
      </c>
      <c r="G12" s="40">
        <v>131654</v>
      </c>
      <c r="H12" s="110">
        <v>1.876181751954219</v>
      </c>
      <c r="J12" s="40">
        <v>115684</v>
      </c>
      <c r="K12" s="110">
        <v>9.5636646219473889</v>
      </c>
      <c r="M12" s="40">
        <v>225560</v>
      </c>
      <c r="N12" s="110">
        <v>50.127897699619297</v>
      </c>
    </row>
    <row r="13" spans="1:14">
      <c r="B13" s="111" t="s">
        <v>89</v>
      </c>
      <c r="D13" s="42">
        <v>63811</v>
      </c>
      <c r="E13" s="114">
        <v>4.6760968796464368</v>
      </c>
      <c r="G13" s="42">
        <v>12155</v>
      </c>
      <c r="H13" s="114">
        <v>1.1508258868128891</v>
      </c>
      <c r="J13" s="42">
        <v>12862</v>
      </c>
      <c r="K13" s="114">
        <v>6.1314188738249147</v>
      </c>
      <c r="M13" s="42">
        <v>38794</v>
      </c>
      <c r="N13" s="114">
        <v>39.324487334137523</v>
      </c>
    </row>
    <row r="14" spans="1:14">
      <c r="B14" s="111" t="s">
        <v>90</v>
      </c>
      <c r="D14" s="42">
        <v>50045</v>
      </c>
      <c r="E14" s="114">
        <v>4.9299201677029894</v>
      </c>
      <c r="G14" s="42">
        <v>10808</v>
      </c>
      <c r="H14" s="114">
        <v>1.4861975317130189</v>
      </c>
      <c r="J14" s="42">
        <v>11323</v>
      </c>
      <c r="K14" s="114">
        <v>5.6214471887799426</v>
      </c>
      <c r="M14" s="42">
        <v>27914</v>
      </c>
      <c r="N14" s="114">
        <v>32.278729850366567</v>
      </c>
    </row>
    <row r="15" spans="1:14">
      <c r="B15" s="111" t="s">
        <v>91</v>
      </c>
      <c r="D15" s="42">
        <v>51466</v>
      </c>
      <c r="E15" s="114">
        <v>4.1177939006788042</v>
      </c>
      <c r="G15" s="42">
        <v>15260</v>
      </c>
      <c r="H15" s="114">
        <v>1.468229571067218</v>
      </c>
      <c r="J15" s="42">
        <v>12085</v>
      </c>
      <c r="K15" s="114">
        <v>7.8392579138557332</v>
      </c>
      <c r="M15" s="42">
        <v>24121</v>
      </c>
      <c r="N15" s="114">
        <v>42.81555638390401</v>
      </c>
    </row>
    <row r="16" spans="1:14">
      <c r="B16" s="111" t="s">
        <v>92</v>
      </c>
      <c r="D16" s="42">
        <v>91922</v>
      </c>
      <c r="E16" s="114">
        <v>4.0693870287126366</v>
      </c>
      <c r="G16" s="42">
        <v>31475</v>
      </c>
      <c r="H16" s="114">
        <v>1.703162227081443</v>
      </c>
      <c r="J16" s="42">
        <v>22626</v>
      </c>
      <c r="K16" s="114">
        <v>7.405589049704445</v>
      </c>
      <c r="M16" s="42">
        <v>37821</v>
      </c>
      <c r="N16" s="114">
        <v>35.914991406079373</v>
      </c>
    </row>
    <row r="17" spans="2:14">
      <c r="B17" s="111" t="s">
        <v>93</v>
      </c>
      <c r="D17" s="42">
        <v>26288</v>
      </c>
      <c r="E17" s="114">
        <v>4.4283998429979974</v>
      </c>
      <c r="G17" s="42">
        <v>7237</v>
      </c>
      <c r="H17" s="114">
        <v>1.6151169771401921</v>
      </c>
      <c r="J17" s="42">
        <v>5536</v>
      </c>
      <c r="K17" s="114">
        <v>5.355000967305088</v>
      </c>
      <c r="M17" s="42">
        <v>13515</v>
      </c>
      <c r="N17" s="114">
        <v>32.053410492363163</v>
      </c>
    </row>
    <row r="18" spans="2:14">
      <c r="B18" s="111" t="s">
        <v>94</v>
      </c>
      <c r="D18" s="42">
        <v>162489</v>
      </c>
      <c r="E18" s="114">
        <v>6.7669323231805816</v>
      </c>
      <c r="G18" s="42">
        <v>33948</v>
      </c>
      <c r="H18" s="114">
        <v>1.943470584598334</v>
      </c>
      <c r="J18" s="42">
        <v>29513</v>
      </c>
      <c r="K18" s="114">
        <v>6.8486602263471417</v>
      </c>
      <c r="M18" s="42">
        <v>99028</v>
      </c>
      <c r="N18" s="114">
        <v>44.304261849157562</v>
      </c>
    </row>
    <row r="19" spans="2:14">
      <c r="B19" s="111" t="s">
        <v>95</v>
      </c>
      <c r="D19" s="42">
        <v>105909</v>
      </c>
      <c r="E19" s="114">
        <v>4.9807230887452754</v>
      </c>
      <c r="G19" s="42">
        <v>25267</v>
      </c>
      <c r="H19" s="114">
        <v>1.486755886534171</v>
      </c>
      <c r="J19" s="42">
        <v>21692</v>
      </c>
      <c r="K19" s="114">
        <v>7.4186553943597424</v>
      </c>
      <c r="M19" s="42">
        <v>58950</v>
      </c>
      <c r="N19" s="114">
        <v>43.826389508430722</v>
      </c>
    </row>
    <row r="20" spans="2:14">
      <c r="B20" s="111" t="s">
        <v>96</v>
      </c>
      <c r="D20" s="42">
        <v>437025</v>
      </c>
      <c r="E20" s="114">
        <v>5.3793478830830539</v>
      </c>
      <c r="G20" s="42">
        <v>113766</v>
      </c>
      <c r="H20" s="114">
        <v>1.7443050508429829</v>
      </c>
      <c r="J20" s="42">
        <v>100742</v>
      </c>
      <c r="K20" s="114">
        <v>8.9700816230948757</v>
      </c>
      <c r="M20" s="42">
        <v>222517</v>
      </c>
      <c r="N20" s="114">
        <v>46.46438281220636</v>
      </c>
    </row>
    <row r="21" spans="2:14">
      <c r="B21" s="111" t="s">
        <v>97</v>
      </c>
      <c r="D21" s="42">
        <v>249282</v>
      </c>
      <c r="E21" s="114">
        <v>4.5949057561571207</v>
      </c>
      <c r="G21" s="42">
        <v>64952</v>
      </c>
      <c r="H21" s="114">
        <v>1.503913295758655</v>
      </c>
      <c r="J21" s="42">
        <v>55891</v>
      </c>
      <c r="K21" s="114">
        <v>7.030420584964804</v>
      </c>
      <c r="M21" s="42">
        <v>128439</v>
      </c>
      <c r="N21" s="114">
        <v>41.255203515263638</v>
      </c>
    </row>
    <row r="22" spans="2:14">
      <c r="B22" s="111" t="s">
        <v>98</v>
      </c>
      <c r="D22" s="42">
        <v>62303</v>
      </c>
      <c r="E22" s="114">
        <v>5.9147762603895213</v>
      </c>
      <c r="G22" s="42">
        <v>14977</v>
      </c>
      <c r="H22" s="114">
        <v>1.8451148253504019</v>
      </c>
      <c r="J22" s="42">
        <v>13711</v>
      </c>
      <c r="K22" s="114">
        <v>8.2809395251641273</v>
      </c>
      <c r="M22" s="42">
        <v>33615</v>
      </c>
      <c r="N22" s="114">
        <v>44.1947910229947</v>
      </c>
    </row>
    <row r="23" spans="2:14">
      <c r="B23" s="111" t="s">
        <v>99</v>
      </c>
      <c r="D23" s="42">
        <v>105626</v>
      </c>
      <c r="E23" s="114">
        <v>3.8908315747248081</v>
      </c>
      <c r="G23" s="42">
        <v>29136</v>
      </c>
      <c r="H23" s="114">
        <v>1.467873638730584</v>
      </c>
      <c r="J23" s="42">
        <v>18685</v>
      </c>
      <c r="K23" s="114">
        <v>3.857564315104268</v>
      </c>
      <c r="M23" s="42">
        <v>57805</v>
      </c>
      <c r="N23" s="114">
        <v>23.550045629359239</v>
      </c>
    </row>
    <row r="24" spans="2:14">
      <c r="B24" s="111" t="s">
        <v>100</v>
      </c>
      <c r="D24" s="42">
        <v>297856</v>
      </c>
      <c r="E24" s="114">
        <v>4.1869661672959051</v>
      </c>
      <c r="G24" s="42">
        <v>70440</v>
      </c>
      <c r="H24" s="114">
        <v>1.220535351340561</v>
      </c>
      <c r="J24" s="42">
        <v>59868</v>
      </c>
      <c r="K24" s="114">
        <v>6.4126170071240596</v>
      </c>
      <c r="M24" s="42">
        <v>167548</v>
      </c>
      <c r="N24" s="114">
        <v>40.960173670275843</v>
      </c>
    </row>
    <row r="25" spans="2:14">
      <c r="B25" s="111" t="s">
        <v>101</v>
      </c>
      <c r="D25" s="42">
        <v>76618</v>
      </c>
      <c r="E25" s="114">
        <v>4.8278847553448703</v>
      </c>
      <c r="G25" s="42">
        <v>26035</v>
      </c>
      <c r="H25" s="114">
        <v>1.977359293057027</v>
      </c>
      <c r="J25" s="42">
        <v>17858</v>
      </c>
      <c r="K25" s="114">
        <v>9.1099230722141744</v>
      </c>
      <c r="M25" s="42">
        <v>32725</v>
      </c>
      <c r="N25" s="114">
        <v>44.04085807337227</v>
      </c>
    </row>
    <row r="26" spans="2:14">
      <c r="B26" s="111" t="s">
        <v>102</v>
      </c>
      <c r="D26" s="42">
        <v>24377</v>
      </c>
      <c r="E26" s="114">
        <v>3.5646497644234012</v>
      </c>
      <c r="G26" s="42">
        <v>5786</v>
      </c>
      <c r="H26" s="114">
        <v>1.070846905537459</v>
      </c>
      <c r="J26" s="42">
        <v>4689</v>
      </c>
      <c r="K26" s="114">
        <v>4.7033452028687499</v>
      </c>
      <c r="M26" s="42">
        <v>13902</v>
      </c>
      <c r="N26" s="114">
        <v>31.71148976938343</v>
      </c>
    </row>
    <row r="27" spans="2:14">
      <c r="B27" s="111" t="s">
        <v>103</v>
      </c>
      <c r="D27" s="42">
        <v>122361</v>
      </c>
      <c r="E27" s="114">
        <v>5.4568368889148537</v>
      </c>
      <c r="G27" s="42">
        <v>32385</v>
      </c>
      <c r="H27" s="114">
        <v>1.904861057193475</v>
      </c>
      <c r="J27" s="42">
        <v>24463</v>
      </c>
      <c r="K27" s="114">
        <v>6.5223013488256756</v>
      </c>
      <c r="M27" s="42">
        <v>65513</v>
      </c>
      <c r="N27" s="114">
        <v>39.193668038671383</v>
      </c>
    </row>
    <row r="28" spans="2:14">
      <c r="B28" s="111" t="s">
        <v>104</v>
      </c>
      <c r="D28" s="42">
        <v>15371</v>
      </c>
      <c r="E28" s="114">
        <v>4.703445194811553</v>
      </c>
      <c r="G28" s="42">
        <v>3516</v>
      </c>
      <c r="H28" s="114">
        <v>1.3880773786024481</v>
      </c>
      <c r="J28" s="42">
        <v>2957</v>
      </c>
      <c r="K28" s="114">
        <v>5.8471090722138737</v>
      </c>
      <c r="M28" s="42">
        <v>8898</v>
      </c>
      <c r="N28" s="114">
        <v>38.803366621603942</v>
      </c>
    </row>
    <row r="29" spans="2:14">
      <c r="B29" s="111" t="s">
        <v>105</v>
      </c>
      <c r="D29" s="42">
        <v>2559</v>
      </c>
      <c r="E29" s="114">
        <v>3.0622135531968362</v>
      </c>
      <c r="G29" s="42">
        <v>1416</v>
      </c>
      <c r="H29" s="114">
        <v>1.963149357401323</v>
      </c>
      <c r="J29" s="42">
        <v>480</v>
      </c>
      <c r="K29" s="114">
        <v>5.4440285811500511</v>
      </c>
      <c r="M29" s="42">
        <v>663</v>
      </c>
      <c r="N29" s="114">
        <v>25.295688668447159</v>
      </c>
    </row>
    <row r="30" spans="2:14">
      <c r="B30" s="115" t="s">
        <v>106</v>
      </c>
      <c r="D30" s="44">
        <v>3418</v>
      </c>
      <c r="E30" s="118">
        <v>3.9257123824181379</v>
      </c>
      <c r="G30" s="44">
        <v>1818</v>
      </c>
      <c r="H30" s="118">
        <v>2.3912242857894461</v>
      </c>
      <c r="J30" s="44">
        <v>644</v>
      </c>
      <c r="K30" s="118">
        <v>7.4788061781442341</v>
      </c>
      <c r="M30" s="44">
        <v>956</v>
      </c>
      <c r="N30" s="118">
        <v>39.373970345963762</v>
      </c>
    </row>
    <row r="31" spans="2:14" ht="8" customHeight="1"/>
    <row r="32" spans="2:14">
      <c r="B32" s="119" t="s">
        <v>49</v>
      </c>
      <c r="D32" s="120">
        <v>2421624</v>
      </c>
      <c r="E32" s="123">
        <v>4.9291836840996144</v>
      </c>
      <c r="G32" s="120">
        <v>632031</v>
      </c>
      <c r="H32" s="123">
        <v>1.62268632197981</v>
      </c>
      <c r="J32" s="120">
        <v>531309</v>
      </c>
      <c r="K32" s="123">
        <v>7.4333673493086234</v>
      </c>
      <c r="M32" s="120">
        <v>1258284</v>
      </c>
      <c r="N32" s="123">
        <v>41.513782731326891</v>
      </c>
    </row>
    <row r="34" spans="2:14">
      <c r="B34" s="221" t="s">
        <v>125</v>
      </c>
      <c r="C34" s="202"/>
      <c r="D34" s="202"/>
      <c r="E34" s="202"/>
      <c r="F34" s="202"/>
      <c r="G34" s="202"/>
      <c r="H34" s="202"/>
      <c r="I34" s="202"/>
      <c r="J34" s="202"/>
      <c r="K34" s="202"/>
      <c r="L34" s="202"/>
      <c r="M34" s="202"/>
      <c r="N34" s="202"/>
    </row>
  </sheetData>
  <mergeCells count="19">
    <mergeCell ref="A4:N4"/>
    <mergeCell ref="M9:M10"/>
    <mergeCell ref="B7:B10"/>
    <mergeCell ref="J8:K8"/>
    <mergeCell ref="B5:N5"/>
    <mergeCell ref="B34:N34"/>
    <mergeCell ref="H9:H10"/>
    <mergeCell ref="D7:E8"/>
    <mergeCell ref="J9:J10"/>
    <mergeCell ref="G8:H8"/>
    <mergeCell ref="E9:E10"/>
    <mergeCell ref="G7:H7"/>
    <mergeCell ref="M7:N7"/>
    <mergeCell ref="D9:D10"/>
    <mergeCell ref="N9:N10"/>
    <mergeCell ref="J7:K7"/>
    <mergeCell ref="M8:N8"/>
    <mergeCell ref="G9:G10"/>
    <mergeCell ref="K9:K10"/>
  </mergeCells>
  <printOptions horizontalCentered="1" verticalCentered="1"/>
  <pageMargins left="0.27777777777777779" right="0.27777777777777779" top="0.27777777777777779" bottom="0.27777777777777779" header="0.1388888888888889" footer="0.1388888888888889"/>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6:T7"/>
  <sheetViews>
    <sheetView showGridLines="0" workbookViewId="0"/>
  </sheetViews>
  <sheetFormatPr baseColWidth="10" defaultColWidth="8.7265625" defaultRowHeight="14.5"/>
  <sheetData>
    <row r="6" spans="1:20" ht="21">
      <c r="A6" s="201" t="s">
        <v>144</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72"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V35"/>
  <sheetViews>
    <sheetView showGridLines="0" workbookViewId="0"/>
  </sheetViews>
  <sheetFormatPr baseColWidth="10" defaultColWidth="8.7265625" defaultRowHeight="14.5"/>
  <cols>
    <col min="1" max="1" width="3" customWidth="1"/>
    <col min="2" max="2" width="34" customWidth="1"/>
    <col min="3" max="3" width="0.36328125" customWidth="1"/>
    <col min="4" max="4" width="14" customWidth="1"/>
    <col min="5" max="5" width="0.36328125" customWidth="1"/>
    <col min="6" max="7" width="14" customWidth="1"/>
    <col min="8" max="8" width="0.36328125" customWidth="1"/>
    <col min="9" max="10" width="14" customWidth="1"/>
    <col min="11" max="11" width="9" customWidth="1"/>
    <col min="12" max="12" width="11" customWidth="1"/>
    <col min="13" max="13" width="9" customWidth="1"/>
    <col min="14" max="14" width="11" customWidth="1"/>
    <col min="15" max="15" width="9" customWidth="1"/>
    <col min="16" max="16" width="11" customWidth="1"/>
    <col min="17" max="17" width="9" customWidth="1"/>
    <col min="18" max="18" width="11" customWidth="1"/>
    <col min="19" max="19" width="9" customWidth="1"/>
    <col min="20" max="20" width="11" customWidth="1"/>
    <col min="21" max="21" width="9" customWidth="1"/>
    <col min="22" max="22" width="11" customWidth="1"/>
  </cols>
  <sheetData>
    <row r="1" spans="1:22" ht="14.5" customHeight="1"/>
    <row r="2" spans="1:22" ht="14.5" customHeight="1"/>
    <row r="3" spans="1:22" ht="32.5" customHeight="1"/>
    <row r="4" spans="1:22" ht="19.5" customHeight="1">
      <c r="A4" s="201" t="s">
        <v>145</v>
      </c>
      <c r="B4" s="202"/>
      <c r="C4" s="202"/>
      <c r="D4" s="202"/>
      <c r="E4" s="202"/>
      <c r="F4" s="202"/>
      <c r="G4" s="202"/>
      <c r="H4" s="202"/>
      <c r="I4" s="202"/>
      <c r="J4" s="202"/>
      <c r="K4" s="202"/>
      <c r="L4" s="202"/>
      <c r="M4" s="202"/>
      <c r="N4" s="202"/>
      <c r="O4" s="202"/>
      <c r="P4" s="202"/>
      <c r="Q4" s="202"/>
      <c r="R4" s="202"/>
      <c r="S4" s="202"/>
      <c r="T4" s="202"/>
      <c r="U4" s="202"/>
      <c r="V4" s="202"/>
    </row>
    <row r="5" spans="1:22" ht="16" customHeight="1">
      <c r="B5" s="203" t="s">
        <v>113</v>
      </c>
      <c r="C5" s="202"/>
      <c r="D5" s="202"/>
      <c r="E5" s="202"/>
      <c r="F5" s="202"/>
      <c r="G5" s="202"/>
      <c r="H5" s="202"/>
      <c r="I5" s="202"/>
      <c r="J5" s="202"/>
      <c r="K5" s="202"/>
      <c r="L5" s="202"/>
      <c r="M5" s="202"/>
      <c r="N5" s="202"/>
      <c r="O5" s="202"/>
      <c r="P5" s="202"/>
      <c r="Q5" s="202"/>
      <c r="R5" s="202"/>
      <c r="S5" s="202"/>
      <c r="T5" s="202"/>
      <c r="U5" s="202"/>
      <c r="V5" s="202"/>
    </row>
    <row r="6" spans="1:22" ht="6" customHeight="1"/>
    <row r="7" spans="1:22" ht="7.5" customHeight="1">
      <c r="B7" s="241" t="s">
        <v>114</v>
      </c>
      <c r="D7" s="228" t="s">
        <v>146</v>
      </c>
      <c r="E7" s="5"/>
      <c r="F7" s="5"/>
      <c r="G7" s="5"/>
      <c r="H7" s="5"/>
      <c r="I7" s="5"/>
      <c r="J7" s="5"/>
      <c r="K7" s="5"/>
      <c r="L7" s="5"/>
      <c r="M7" s="5"/>
      <c r="N7" s="5"/>
      <c r="O7" s="5"/>
      <c r="P7" s="5"/>
      <c r="Q7" s="5"/>
      <c r="R7" s="5"/>
      <c r="S7" s="5"/>
      <c r="T7" s="5"/>
      <c r="U7" s="5"/>
      <c r="V7" s="6"/>
    </row>
    <row r="8" spans="1:22" ht="15" customHeight="1">
      <c r="B8" s="223"/>
      <c r="D8" s="243"/>
      <c r="E8" s="9"/>
      <c r="F8" s="219" t="s">
        <v>147</v>
      </c>
      <c r="G8" s="206"/>
      <c r="H8" s="9"/>
      <c r="I8" s="219" t="s">
        <v>148</v>
      </c>
      <c r="J8" s="206"/>
      <c r="K8" s="246" t="s">
        <v>149</v>
      </c>
      <c r="L8" s="202"/>
      <c r="M8" s="202"/>
      <c r="N8" s="202"/>
      <c r="O8" s="202"/>
      <c r="P8" s="202"/>
      <c r="Q8" s="202"/>
      <c r="R8" s="202"/>
      <c r="S8" s="202"/>
      <c r="T8" s="202"/>
      <c r="U8" s="202"/>
      <c r="V8" s="213"/>
    </row>
    <row r="9" spans="1:22" ht="25.5" customHeight="1">
      <c r="B9" s="223"/>
      <c r="D9" s="218"/>
      <c r="E9" s="9"/>
      <c r="F9" s="207"/>
      <c r="G9" s="209"/>
      <c r="H9" s="9"/>
      <c r="I9" s="207"/>
      <c r="J9" s="209"/>
      <c r="K9" s="245" t="s">
        <v>150</v>
      </c>
      <c r="L9" s="211"/>
      <c r="M9" s="245" t="s">
        <v>151</v>
      </c>
      <c r="N9" s="211"/>
      <c r="O9" s="245" t="s">
        <v>152</v>
      </c>
      <c r="P9" s="211"/>
      <c r="Q9" s="245" t="s">
        <v>153</v>
      </c>
      <c r="R9" s="211"/>
      <c r="S9" s="245" t="s">
        <v>154</v>
      </c>
      <c r="T9" s="211"/>
      <c r="U9" s="245" t="s">
        <v>155</v>
      </c>
      <c r="V9" s="211"/>
    </row>
    <row r="10" spans="1:22" ht="39" customHeight="1">
      <c r="B10" s="231"/>
      <c r="D10" s="247" t="s">
        <v>119</v>
      </c>
      <c r="E10" s="10"/>
      <c r="F10" s="242" t="s">
        <v>119</v>
      </c>
      <c r="G10" s="242" t="s">
        <v>156</v>
      </c>
      <c r="H10" s="10"/>
      <c r="I10" s="242" t="s">
        <v>119</v>
      </c>
      <c r="J10" s="242" t="s">
        <v>156</v>
      </c>
      <c r="K10" s="242" t="s">
        <v>119</v>
      </c>
      <c r="L10" s="242" t="s">
        <v>157</v>
      </c>
      <c r="M10" s="242" t="s">
        <v>119</v>
      </c>
      <c r="N10" s="242" t="s">
        <v>157</v>
      </c>
      <c r="O10" s="242" t="s">
        <v>119</v>
      </c>
      <c r="P10" s="242" t="s">
        <v>157</v>
      </c>
      <c r="Q10" s="242" t="s">
        <v>119</v>
      </c>
      <c r="R10" s="242" t="s">
        <v>157</v>
      </c>
      <c r="S10" s="242" t="s">
        <v>119</v>
      </c>
      <c r="T10" s="242" t="s">
        <v>157</v>
      </c>
      <c r="U10" s="242" t="s">
        <v>119</v>
      </c>
      <c r="V10" s="248" t="s">
        <v>157</v>
      </c>
    </row>
    <row r="11" spans="1:22" ht="8.5" customHeight="1"/>
    <row r="12" spans="1:22">
      <c r="B12" s="107" t="s">
        <v>88</v>
      </c>
      <c r="D12" s="130">
        <v>472898</v>
      </c>
      <c r="F12" s="40">
        <v>3511</v>
      </c>
      <c r="G12" s="110">
        <v>0.74244340217129268</v>
      </c>
      <c r="I12" s="40">
        <v>3207</v>
      </c>
      <c r="J12" s="110">
        <v>0.67815892644925546</v>
      </c>
      <c r="K12" s="40">
        <v>2959</v>
      </c>
      <c r="L12" s="109">
        <v>92.266916120985343</v>
      </c>
      <c r="M12" s="108">
        <v>42</v>
      </c>
      <c r="N12" s="109">
        <v>1.309635173058934</v>
      </c>
      <c r="O12" s="108">
        <v>0</v>
      </c>
      <c r="P12" s="109">
        <v>0</v>
      </c>
      <c r="Q12" s="108">
        <v>136</v>
      </c>
      <c r="R12" s="109">
        <v>4.2407234175241646</v>
      </c>
      <c r="S12" s="108">
        <v>56</v>
      </c>
      <c r="T12" s="109">
        <v>1.746180230745245</v>
      </c>
      <c r="U12" s="108">
        <v>14</v>
      </c>
      <c r="V12" s="110">
        <v>0.43654505768631119</v>
      </c>
    </row>
    <row r="13" spans="1:22">
      <c r="B13" s="111" t="s">
        <v>89</v>
      </c>
      <c r="D13" s="131">
        <v>63811</v>
      </c>
      <c r="F13" s="42">
        <v>989</v>
      </c>
      <c r="G13" s="114">
        <v>1.5498895174813121</v>
      </c>
      <c r="I13" s="42">
        <v>658</v>
      </c>
      <c r="J13" s="114">
        <v>1.031170174421338</v>
      </c>
      <c r="K13" s="42">
        <v>615</v>
      </c>
      <c r="L13" s="113">
        <v>93.465045592705167</v>
      </c>
      <c r="M13" s="112">
        <v>11</v>
      </c>
      <c r="N13" s="113">
        <v>1.671732522796352</v>
      </c>
      <c r="O13" s="112">
        <v>0</v>
      </c>
      <c r="P13" s="113">
        <v>0</v>
      </c>
      <c r="Q13" s="112">
        <v>15</v>
      </c>
      <c r="R13" s="113">
        <v>2.2796352583586632</v>
      </c>
      <c r="S13" s="112">
        <v>11</v>
      </c>
      <c r="T13" s="113">
        <v>1.671732522796352</v>
      </c>
      <c r="U13" s="112">
        <v>6</v>
      </c>
      <c r="V13" s="114">
        <v>0.91185410334346495</v>
      </c>
    </row>
    <row r="14" spans="1:22">
      <c r="B14" s="111" t="s">
        <v>90</v>
      </c>
      <c r="D14" s="131">
        <v>50045</v>
      </c>
      <c r="F14" s="42">
        <v>539</v>
      </c>
      <c r="G14" s="114">
        <v>1.0770306723948451</v>
      </c>
      <c r="I14" s="42">
        <v>747</v>
      </c>
      <c r="J14" s="114">
        <v>1.4926566090518529</v>
      </c>
      <c r="K14" s="42">
        <v>426</v>
      </c>
      <c r="L14" s="113">
        <v>57.028112449799202</v>
      </c>
      <c r="M14" s="112">
        <v>7</v>
      </c>
      <c r="N14" s="113">
        <v>0.93708165997322623</v>
      </c>
      <c r="O14" s="112">
        <v>0</v>
      </c>
      <c r="P14" s="113">
        <v>0</v>
      </c>
      <c r="Q14" s="112">
        <v>15</v>
      </c>
      <c r="R14" s="113">
        <v>2.0080321285140559</v>
      </c>
      <c r="S14" s="112">
        <v>0</v>
      </c>
      <c r="T14" s="113">
        <v>0</v>
      </c>
      <c r="U14" s="112">
        <v>299</v>
      </c>
      <c r="V14" s="114">
        <v>40.026773761713521</v>
      </c>
    </row>
    <row r="15" spans="1:22">
      <c r="B15" s="111" t="s">
        <v>91</v>
      </c>
      <c r="D15" s="131">
        <v>51466</v>
      </c>
      <c r="F15" s="42">
        <v>667</v>
      </c>
      <c r="G15" s="114">
        <v>1.2960012435394239</v>
      </c>
      <c r="I15" s="42">
        <v>447</v>
      </c>
      <c r="J15" s="114">
        <v>0.86853456650992888</v>
      </c>
      <c r="K15" s="42">
        <v>422</v>
      </c>
      <c r="L15" s="113">
        <v>94.407158836689035</v>
      </c>
      <c r="M15" s="112">
        <v>13</v>
      </c>
      <c r="N15" s="113">
        <v>2.9082774049217002</v>
      </c>
      <c r="O15" s="112">
        <v>0</v>
      </c>
      <c r="P15" s="113">
        <v>0</v>
      </c>
      <c r="Q15" s="112">
        <v>0</v>
      </c>
      <c r="R15" s="113">
        <v>0</v>
      </c>
      <c r="S15" s="112">
        <v>9</v>
      </c>
      <c r="T15" s="113">
        <v>2.0134228187919461</v>
      </c>
      <c r="U15" s="112">
        <v>3</v>
      </c>
      <c r="V15" s="114">
        <v>0.67114093959731547</v>
      </c>
    </row>
    <row r="16" spans="1:22">
      <c r="B16" s="111" t="s">
        <v>92</v>
      </c>
      <c r="D16" s="131">
        <v>91922</v>
      </c>
      <c r="F16" s="42">
        <v>2082</v>
      </c>
      <c r="G16" s="114">
        <v>2.2649637736341681</v>
      </c>
      <c r="I16" s="42">
        <v>823</v>
      </c>
      <c r="J16" s="114">
        <v>0.89532429668632096</v>
      </c>
      <c r="K16" s="42">
        <v>707</v>
      </c>
      <c r="L16" s="113">
        <v>85.905224787363309</v>
      </c>
      <c r="M16" s="112">
        <v>13</v>
      </c>
      <c r="N16" s="113">
        <v>1.57958687727825</v>
      </c>
      <c r="O16" s="112">
        <v>0</v>
      </c>
      <c r="P16" s="113">
        <v>0</v>
      </c>
      <c r="Q16" s="112">
        <v>79</v>
      </c>
      <c r="R16" s="113">
        <v>9.5990279465370598</v>
      </c>
      <c r="S16" s="112">
        <v>15</v>
      </c>
      <c r="T16" s="113">
        <v>1.8226002430133661</v>
      </c>
      <c r="U16" s="112">
        <v>9</v>
      </c>
      <c r="V16" s="114">
        <v>1.09356014580802</v>
      </c>
    </row>
    <row r="17" spans="2:22">
      <c r="B17" s="111" t="s">
        <v>93</v>
      </c>
      <c r="D17" s="131">
        <v>26288</v>
      </c>
      <c r="F17" s="42">
        <v>392</v>
      </c>
      <c r="G17" s="114">
        <v>1.491174680462569</v>
      </c>
      <c r="I17" s="42">
        <v>242</v>
      </c>
      <c r="J17" s="114">
        <v>0.92057212416311629</v>
      </c>
      <c r="K17" s="42">
        <v>215</v>
      </c>
      <c r="L17" s="113">
        <v>88.84297520661157</v>
      </c>
      <c r="M17" s="112">
        <v>4</v>
      </c>
      <c r="N17" s="113">
        <v>1.6528925619834709</v>
      </c>
      <c r="O17" s="112">
        <v>0</v>
      </c>
      <c r="P17" s="113">
        <v>0</v>
      </c>
      <c r="Q17" s="112">
        <v>12</v>
      </c>
      <c r="R17" s="113">
        <v>4.9586776859504136</v>
      </c>
      <c r="S17" s="112">
        <v>0</v>
      </c>
      <c r="T17" s="113">
        <v>0</v>
      </c>
      <c r="U17" s="112">
        <v>11</v>
      </c>
      <c r="V17" s="114">
        <v>4.5454545454545459</v>
      </c>
    </row>
    <row r="18" spans="2:22">
      <c r="B18" s="111" t="s">
        <v>94</v>
      </c>
      <c r="D18" s="131">
        <v>162489</v>
      </c>
      <c r="F18" s="42">
        <v>1649</v>
      </c>
      <c r="G18" s="114">
        <v>1.014837927490476</v>
      </c>
      <c r="I18" s="42">
        <v>1329</v>
      </c>
      <c r="J18" s="114">
        <v>0.81790151948747303</v>
      </c>
      <c r="K18" s="42">
        <v>1292</v>
      </c>
      <c r="L18" s="113">
        <v>97.215951843491339</v>
      </c>
      <c r="M18" s="112">
        <v>22</v>
      </c>
      <c r="N18" s="113">
        <v>1.6553799849510911</v>
      </c>
      <c r="O18" s="112">
        <v>0</v>
      </c>
      <c r="P18" s="113">
        <v>0</v>
      </c>
      <c r="Q18" s="112">
        <v>4</v>
      </c>
      <c r="R18" s="113">
        <v>0.30097817908201652</v>
      </c>
      <c r="S18" s="112">
        <v>0</v>
      </c>
      <c r="T18" s="113">
        <v>0</v>
      </c>
      <c r="U18" s="112">
        <v>11</v>
      </c>
      <c r="V18" s="114">
        <v>0.82768999247554553</v>
      </c>
    </row>
    <row r="19" spans="2:22">
      <c r="B19" s="111" t="s">
        <v>95</v>
      </c>
      <c r="D19" s="131">
        <v>105909</v>
      </c>
      <c r="F19" s="42">
        <v>1134</v>
      </c>
      <c r="G19" s="114">
        <v>1.070730532815908</v>
      </c>
      <c r="I19" s="42">
        <v>1197</v>
      </c>
      <c r="J19" s="114">
        <v>1.130215562416792</v>
      </c>
      <c r="K19" s="42">
        <v>947</v>
      </c>
      <c r="L19" s="113">
        <v>79.114452798663322</v>
      </c>
      <c r="M19" s="112">
        <v>27</v>
      </c>
      <c r="N19" s="113">
        <v>2.255639097744361</v>
      </c>
      <c r="O19" s="112">
        <v>41</v>
      </c>
      <c r="P19" s="113">
        <v>3.4252297410192152</v>
      </c>
      <c r="Q19" s="112">
        <v>39</v>
      </c>
      <c r="R19" s="113">
        <v>3.2581453634085209</v>
      </c>
      <c r="S19" s="112">
        <v>1</v>
      </c>
      <c r="T19" s="113">
        <v>8.3542188805346695E-2</v>
      </c>
      <c r="U19" s="112">
        <v>142</v>
      </c>
      <c r="V19" s="114">
        <v>11.86299081035923</v>
      </c>
    </row>
    <row r="20" spans="2:22">
      <c r="B20" s="111" t="s">
        <v>96</v>
      </c>
      <c r="D20" s="131">
        <v>437025</v>
      </c>
      <c r="F20" s="42">
        <v>6820</v>
      </c>
      <c r="G20" s="114">
        <v>1.5605514558663689</v>
      </c>
      <c r="I20" s="42">
        <v>4808</v>
      </c>
      <c r="J20" s="114">
        <v>1.100165894399634</v>
      </c>
      <c r="K20" s="42">
        <v>2953</v>
      </c>
      <c r="L20" s="113">
        <v>61.418469217970049</v>
      </c>
      <c r="M20" s="112">
        <v>65</v>
      </c>
      <c r="N20" s="113">
        <v>1.351913477537438</v>
      </c>
      <c r="O20" s="112">
        <v>612</v>
      </c>
      <c r="P20" s="113">
        <v>12.728785357737101</v>
      </c>
      <c r="Q20" s="112">
        <v>11</v>
      </c>
      <c r="R20" s="113">
        <v>0.22878535773710479</v>
      </c>
      <c r="S20" s="112">
        <v>879</v>
      </c>
      <c r="T20" s="113">
        <v>18.282029950083199</v>
      </c>
      <c r="U20" s="112">
        <v>288</v>
      </c>
      <c r="V20" s="114">
        <v>5.9900166389351082</v>
      </c>
    </row>
    <row r="21" spans="2:22">
      <c r="B21" s="111" t="s">
        <v>97</v>
      </c>
      <c r="D21" s="131">
        <v>249282</v>
      </c>
      <c r="F21" s="42">
        <v>4232</v>
      </c>
      <c r="G21" s="114">
        <v>1.697675724681285</v>
      </c>
      <c r="I21" s="42">
        <v>2119</v>
      </c>
      <c r="J21" s="114">
        <v>0.85004131866721222</v>
      </c>
      <c r="K21" s="42">
        <v>1932</v>
      </c>
      <c r="L21" s="113">
        <v>91.175082586125527</v>
      </c>
      <c r="M21" s="112">
        <v>54</v>
      </c>
      <c r="N21" s="113">
        <v>2.5483718735252481</v>
      </c>
      <c r="O21" s="112">
        <v>0</v>
      </c>
      <c r="P21" s="113">
        <v>0</v>
      </c>
      <c r="Q21" s="112">
        <v>38</v>
      </c>
      <c r="R21" s="113">
        <v>1.7932987258140629</v>
      </c>
      <c r="S21" s="112">
        <v>57</v>
      </c>
      <c r="T21" s="113">
        <v>2.6899480887210951</v>
      </c>
      <c r="U21" s="112">
        <v>38</v>
      </c>
      <c r="V21" s="114">
        <v>1.7932987258140629</v>
      </c>
    </row>
    <row r="22" spans="2:22">
      <c r="B22" s="111" t="s">
        <v>98</v>
      </c>
      <c r="D22" s="131">
        <v>62303</v>
      </c>
      <c r="F22" s="42">
        <v>925</v>
      </c>
      <c r="G22" s="114">
        <v>1.4846797104473299</v>
      </c>
      <c r="I22" s="42">
        <v>702</v>
      </c>
      <c r="J22" s="114">
        <v>1.126751520793541</v>
      </c>
      <c r="K22" s="42">
        <v>505</v>
      </c>
      <c r="L22" s="113">
        <v>71.93732193732194</v>
      </c>
      <c r="M22" s="112">
        <v>16</v>
      </c>
      <c r="N22" s="113">
        <v>2.2792022792022788</v>
      </c>
      <c r="O22" s="112">
        <v>0</v>
      </c>
      <c r="P22" s="113">
        <v>0</v>
      </c>
      <c r="Q22" s="112">
        <v>20</v>
      </c>
      <c r="R22" s="113">
        <v>2.8490028490028489</v>
      </c>
      <c r="S22" s="112">
        <v>6</v>
      </c>
      <c r="T22" s="113">
        <v>0.85470085470085477</v>
      </c>
      <c r="U22" s="112">
        <v>155</v>
      </c>
      <c r="V22" s="114">
        <v>22.079772079772081</v>
      </c>
    </row>
    <row r="23" spans="2:22">
      <c r="B23" s="111" t="s">
        <v>99</v>
      </c>
      <c r="D23" s="131">
        <v>105626</v>
      </c>
      <c r="F23" s="42">
        <v>2074</v>
      </c>
      <c r="G23" s="114">
        <v>1.963531706208699</v>
      </c>
      <c r="I23" s="42">
        <v>1001</v>
      </c>
      <c r="J23" s="114">
        <v>0.94768333554238537</v>
      </c>
      <c r="K23" s="42">
        <v>985</v>
      </c>
      <c r="L23" s="113">
        <v>98.401598401598406</v>
      </c>
      <c r="M23" s="112">
        <v>2</v>
      </c>
      <c r="N23" s="113">
        <v>0.19980019980019981</v>
      </c>
      <c r="O23" s="112">
        <v>0</v>
      </c>
      <c r="P23" s="113">
        <v>0</v>
      </c>
      <c r="Q23" s="112">
        <v>0</v>
      </c>
      <c r="R23" s="113">
        <v>0</v>
      </c>
      <c r="S23" s="112">
        <v>0</v>
      </c>
      <c r="T23" s="113">
        <v>0</v>
      </c>
      <c r="U23" s="112">
        <v>14</v>
      </c>
      <c r="V23" s="114">
        <v>1.398601398601399</v>
      </c>
    </row>
    <row r="24" spans="2:22">
      <c r="B24" s="111" t="s">
        <v>100</v>
      </c>
      <c r="D24" s="131">
        <v>297856</v>
      </c>
      <c r="F24" s="42">
        <v>5875</v>
      </c>
      <c r="G24" s="114">
        <v>1.9724296304254409</v>
      </c>
      <c r="I24" s="42">
        <v>2687</v>
      </c>
      <c r="J24" s="114">
        <v>0.90211377309841001</v>
      </c>
      <c r="K24" s="42">
        <v>1975</v>
      </c>
      <c r="L24" s="113">
        <v>73.502046892445108</v>
      </c>
      <c r="M24" s="112">
        <v>148</v>
      </c>
      <c r="N24" s="113">
        <v>5.5080014886490511</v>
      </c>
      <c r="O24" s="112">
        <v>0</v>
      </c>
      <c r="P24" s="113">
        <v>0</v>
      </c>
      <c r="Q24" s="112">
        <v>26</v>
      </c>
      <c r="R24" s="113">
        <v>0.96762188314104947</v>
      </c>
      <c r="S24" s="112">
        <v>0</v>
      </c>
      <c r="T24" s="113">
        <v>0</v>
      </c>
      <c r="U24" s="112">
        <v>538</v>
      </c>
      <c r="V24" s="114">
        <v>20.022329735764789</v>
      </c>
    </row>
    <row r="25" spans="2:22">
      <c r="B25" s="111" t="s">
        <v>101</v>
      </c>
      <c r="D25" s="131">
        <v>76618</v>
      </c>
      <c r="F25" s="42">
        <v>1025</v>
      </c>
      <c r="G25" s="114">
        <v>1.337805737555144</v>
      </c>
      <c r="I25" s="42">
        <v>779</v>
      </c>
      <c r="J25" s="114">
        <v>1.016732360541909</v>
      </c>
      <c r="K25" s="42">
        <v>490</v>
      </c>
      <c r="L25" s="113">
        <v>62.90115532734275</v>
      </c>
      <c r="M25" s="112">
        <v>16</v>
      </c>
      <c r="N25" s="113">
        <v>2.0539152759948651</v>
      </c>
      <c r="O25" s="112">
        <v>0</v>
      </c>
      <c r="P25" s="113">
        <v>0</v>
      </c>
      <c r="Q25" s="112">
        <v>122</v>
      </c>
      <c r="R25" s="113">
        <v>15.661103979460851</v>
      </c>
      <c r="S25" s="112">
        <v>74</v>
      </c>
      <c r="T25" s="113">
        <v>9.4993581514762511</v>
      </c>
      <c r="U25" s="112">
        <v>77</v>
      </c>
      <c r="V25" s="114">
        <v>9.8844672657252879</v>
      </c>
    </row>
    <row r="26" spans="2:22">
      <c r="B26" s="111" t="s">
        <v>102</v>
      </c>
      <c r="D26" s="131">
        <v>24377</v>
      </c>
      <c r="F26" s="42">
        <v>320</v>
      </c>
      <c r="G26" s="114">
        <v>1.312712803052057</v>
      </c>
      <c r="I26" s="42">
        <v>251</v>
      </c>
      <c r="J26" s="114">
        <v>1.029659104893957</v>
      </c>
      <c r="K26" s="42">
        <v>245</v>
      </c>
      <c r="L26" s="113">
        <v>97.609561752988043</v>
      </c>
      <c r="M26" s="112">
        <v>6</v>
      </c>
      <c r="N26" s="113">
        <v>2.3904382470119518</v>
      </c>
      <c r="O26" s="112">
        <v>0</v>
      </c>
      <c r="P26" s="113">
        <v>0</v>
      </c>
      <c r="Q26" s="112">
        <v>0</v>
      </c>
      <c r="R26" s="113">
        <v>0</v>
      </c>
      <c r="S26" s="112">
        <v>0</v>
      </c>
      <c r="T26" s="113">
        <v>0</v>
      </c>
      <c r="U26" s="112">
        <v>0</v>
      </c>
      <c r="V26" s="114">
        <v>0</v>
      </c>
    </row>
    <row r="27" spans="2:22">
      <c r="B27" s="111" t="s">
        <v>103</v>
      </c>
      <c r="D27" s="131">
        <v>122361</v>
      </c>
      <c r="F27" s="42">
        <v>1241</v>
      </c>
      <c r="G27" s="114">
        <v>1.014212044687441</v>
      </c>
      <c r="I27" s="42">
        <v>1034</v>
      </c>
      <c r="J27" s="114">
        <v>0.84504049492893973</v>
      </c>
      <c r="K27" s="42">
        <v>962</v>
      </c>
      <c r="L27" s="113">
        <v>93.03675048355899</v>
      </c>
      <c r="M27" s="112">
        <v>40</v>
      </c>
      <c r="N27" s="113">
        <v>3.8684719535783372</v>
      </c>
      <c r="O27" s="112">
        <v>0</v>
      </c>
      <c r="P27" s="113">
        <v>0</v>
      </c>
      <c r="Q27" s="112">
        <v>13</v>
      </c>
      <c r="R27" s="113">
        <v>1.257253384912959</v>
      </c>
      <c r="S27" s="112">
        <v>11</v>
      </c>
      <c r="T27" s="113">
        <v>1.063829787234043</v>
      </c>
      <c r="U27" s="112">
        <v>8</v>
      </c>
      <c r="V27" s="114">
        <v>0.77369439071566737</v>
      </c>
    </row>
    <row r="28" spans="2:22">
      <c r="B28" s="111" t="s">
        <v>104</v>
      </c>
      <c r="D28" s="131">
        <v>15371</v>
      </c>
      <c r="F28" s="42">
        <v>268</v>
      </c>
      <c r="G28" s="114">
        <v>1.743543035586494</v>
      </c>
      <c r="I28" s="42">
        <v>274</v>
      </c>
      <c r="J28" s="114">
        <v>1.7825775811593261</v>
      </c>
      <c r="K28" s="42">
        <v>96</v>
      </c>
      <c r="L28" s="113">
        <v>35.036496350364963</v>
      </c>
      <c r="M28" s="112">
        <v>3</v>
      </c>
      <c r="N28" s="113">
        <v>1.0948905109489051</v>
      </c>
      <c r="O28" s="112">
        <v>135</v>
      </c>
      <c r="P28" s="113">
        <v>49.270072992700733</v>
      </c>
      <c r="Q28" s="112">
        <v>0</v>
      </c>
      <c r="R28" s="113">
        <v>0</v>
      </c>
      <c r="S28" s="112">
        <v>0</v>
      </c>
      <c r="T28" s="113">
        <v>0</v>
      </c>
      <c r="U28" s="112">
        <v>40</v>
      </c>
      <c r="V28" s="114">
        <v>14.5985401459854</v>
      </c>
    </row>
    <row r="29" spans="2:22">
      <c r="B29" s="111" t="s">
        <v>105</v>
      </c>
      <c r="D29" s="131">
        <v>2559</v>
      </c>
      <c r="F29" s="42">
        <v>48</v>
      </c>
      <c r="G29" s="114">
        <v>1.8757327080890971</v>
      </c>
      <c r="I29" s="42">
        <v>30</v>
      </c>
      <c r="J29" s="114">
        <v>1.1723329425556861</v>
      </c>
      <c r="K29" s="42">
        <v>18</v>
      </c>
      <c r="L29" s="113">
        <v>60</v>
      </c>
      <c r="M29" s="112">
        <v>1</v>
      </c>
      <c r="N29" s="113">
        <v>3.333333333333333</v>
      </c>
      <c r="O29" s="112">
        <v>0</v>
      </c>
      <c r="P29" s="113">
        <v>0</v>
      </c>
      <c r="Q29" s="112">
        <v>10</v>
      </c>
      <c r="R29" s="113">
        <v>33.333333333333329</v>
      </c>
      <c r="S29" s="112">
        <v>0</v>
      </c>
      <c r="T29" s="113">
        <v>0</v>
      </c>
      <c r="U29" s="112">
        <v>1</v>
      </c>
      <c r="V29" s="114">
        <v>3.333333333333333</v>
      </c>
    </row>
    <row r="30" spans="2:22">
      <c r="B30" s="115" t="s">
        <v>106</v>
      </c>
      <c r="D30" s="132">
        <v>3418</v>
      </c>
      <c r="F30" s="44">
        <v>17</v>
      </c>
      <c r="G30" s="118">
        <v>0.497366881217086</v>
      </c>
      <c r="I30" s="44">
        <v>14</v>
      </c>
      <c r="J30" s="118">
        <v>0.40959625511995318</v>
      </c>
      <c r="K30" s="44">
        <v>7</v>
      </c>
      <c r="L30" s="117">
        <v>50</v>
      </c>
      <c r="M30" s="116">
        <v>2</v>
      </c>
      <c r="N30" s="117">
        <v>14.285714285714279</v>
      </c>
      <c r="O30" s="116">
        <v>0</v>
      </c>
      <c r="P30" s="117">
        <v>0</v>
      </c>
      <c r="Q30" s="116">
        <v>1</v>
      </c>
      <c r="R30" s="117">
        <v>7.1428571428571423</v>
      </c>
      <c r="S30" s="116">
        <v>4</v>
      </c>
      <c r="T30" s="117">
        <v>28.571428571428569</v>
      </c>
      <c r="U30" s="116">
        <v>0</v>
      </c>
      <c r="V30" s="118">
        <v>0</v>
      </c>
    </row>
    <row r="31" spans="2:22" ht="8" customHeight="1"/>
    <row r="32" spans="2:22">
      <c r="B32" s="119" t="s">
        <v>49</v>
      </c>
      <c r="D32" s="133">
        <v>2421624</v>
      </c>
      <c r="F32" s="120">
        <v>33808</v>
      </c>
      <c r="G32" s="123">
        <v>1.3960879145565119</v>
      </c>
      <c r="I32" s="120">
        <v>22349</v>
      </c>
      <c r="J32" s="123">
        <v>0.92289306680145222</v>
      </c>
      <c r="K32" s="120">
        <v>17751</v>
      </c>
      <c r="L32" s="122">
        <v>79.426372544632869</v>
      </c>
      <c r="M32" s="121">
        <v>492</v>
      </c>
      <c r="N32" s="122">
        <v>2.201440780348114</v>
      </c>
      <c r="O32" s="121">
        <v>788</v>
      </c>
      <c r="P32" s="122">
        <v>3.525884827061613</v>
      </c>
      <c r="Q32" s="121">
        <v>541</v>
      </c>
      <c r="R32" s="122">
        <v>2.420689963756768</v>
      </c>
      <c r="S32" s="121">
        <v>1123</v>
      </c>
      <c r="T32" s="122">
        <v>5.0248333258758784</v>
      </c>
      <c r="U32" s="121">
        <v>1654</v>
      </c>
      <c r="V32" s="123">
        <v>7.400778558324757</v>
      </c>
    </row>
    <row r="34" spans="2:22">
      <c r="B34" s="244" t="s">
        <v>158</v>
      </c>
      <c r="C34" s="202"/>
      <c r="D34" s="202"/>
      <c r="E34" s="202"/>
      <c r="F34" s="202"/>
      <c r="G34" s="202"/>
      <c r="H34" s="202"/>
      <c r="I34" s="202"/>
      <c r="J34" s="202"/>
      <c r="K34" s="202"/>
      <c r="L34" s="202"/>
      <c r="M34" s="202"/>
      <c r="N34" s="202"/>
      <c r="O34" s="202"/>
      <c r="P34" s="202"/>
      <c r="Q34" s="202"/>
      <c r="R34" s="202"/>
      <c r="S34" s="202"/>
      <c r="T34" s="202"/>
      <c r="U34" s="202"/>
      <c r="V34" s="202"/>
    </row>
    <row r="35" spans="2:22">
      <c r="B35" s="202"/>
      <c r="C35" s="202"/>
      <c r="D35" s="202"/>
      <c r="E35" s="202"/>
      <c r="F35" s="202"/>
      <c r="G35" s="202"/>
      <c r="H35" s="202"/>
      <c r="I35" s="202"/>
      <c r="J35" s="202"/>
      <c r="K35" s="202"/>
      <c r="L35" s="202"/>
      <c r="M35" s="202"/>
      <c r="N35" s="202"/>
      <c r="O35" s="202"/>
      <c r="P35" s="202"/>
      <c r="Q35" s="202"/>
      <c r="R35" s="202"/>
      <c r="S35" s="202"/>
      <c r="T35" s="202"/>
      <c r="U35" s="202"/>
      <c r="V35" s="202"/>
    </row>
  </sheetData>
  <mergeCells count="31">
    <mergeCell ref="A4:V4"/>
    <mergeCell ref="K10"/>
    <mergeCell ref="K8:V8"/>
    <mergeCell ref="O10"/>
    <mergeCell ref="D10"/>
    <mergeCell ref="F10"/>
    <mergeCell ref="J10"/>
    <mergeCell ref="P10"/>
    <mergeCell ref="R10"/>
    <mergeCell ref="B5:V5"/>
    <mergeCell ref="T10"/>
    <mergeCell ref="Q9:R9"/>
    <mergeCell ref="V10"/>
    <mergeCell ref="F8:G9"/>
    <mergeCell ref="U9:V9"/>
    <mergeCell ref="K9:L9"/>
    <mergeCell ref="G10"/>
    <mergeCell ref="M10"/>
    <mergeCell ref="Q10"/>
    <mergeCell ref="D7:D9"/>
    <mergeCell ref="B34:V35"/>
    <mergeCell ref="S10"/>
    <mergeCell ref="B7:B10"/>
    <mergeCell ref="L10"/>
    <mergeCell ref="N10"/>
    <mergeCell ref="I10"/>
    <mergeCell ref="I8:J9"/>
    <mergeCell ref="U10"/>
    <mergeCell ref="M9:N9"/>
    <mergeCell ref="O9:P9"/>
    <mergeCell ref="S9:T9"/>
  </mergeCells>
  <printOptions horizontalCentered="1" verticalCentered="1"/>
  <pageMargins left="0.27777777777777779" right="0.27777777777777779" top="0.27777777777777779" bottom="0.27777777777777779" header="0.1388888888888889" footer="0.1388888888888889"/>
  <pageSetup paperSize="9" scale="62"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2:AC36"/>
  <sheetViews>
    <sheetView showGridLines="0" workbookViewId="0"/>
  </sheetViews>
  <sheetFormatPr baseColWidth="10" defaultColWidth="8.7265625" defaultRowHeight="14.5"/>
  <cols>
    <col min="1" max="1" width="0.7265625" customWidth="1"/>
    <col min="3" max="3" width="0.7265625" customWidth="1"/>
    <col min="6" max="6" width="0.7265625" customWidth="1"/>
    <col min="9" max="9" width="0.7265625" customWidth="1"/>
    <col min="12" max="12" width="0.7265625" customWidth="1"/>
    <col min="15" max="15" width="0.7265625" customWidth="1"/>
    <col min="18" max="18" width="0.7265625" customWidth="1"/>
    <col min="21" max="21" width="0.7265625" customWidth="1"/>
    <col min="24" max="24" width="0.7265625" customWidth="1"/>
    <col min="27" max="27" width="0.7265625" customWidth="1"/>
  </cols>
  <sheetData>
    <row r="2" spans="2:29" ht="49" customHeight="1"/>
    <row r="3" spans="2:29" ht="9" customHeight="1"/>
    <row r="4" spans="2:29" ht="21">
      <c r="B4" s="201" t="s">
        <v>18</v>
      </c>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row>
    <row r="5" spans="2:29" ht="23" customHeight="1">
      <c r="B5" s="203" t="s">
        <v>113</v>
      </c>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row>
    <row r="7" spans="2:29" ht="9" customHeight="1"/>
    <row r="8" spans="2:29" ht="23" customHeight="1">
      <c r="B8" s="204" t="s">
        <v>159</v>
      </c>
      <c r="D8" s="204" t="s">
        <v>160</v>
      </c>
      <c r="E8" s="210"/>
      <c r="F8" s="210"/>
      <c r="G8" s="210"/>
      <c r="H8" s="210"/>
      <c r="I8" s="210"/>
      <c r="J8" s="210"/>
      <c r="K8" s="210"/>
      <c r="L8" s="210"/>
      <c r="M8" s="210"/>
      <c r="N8" s="210"/>
      <c r="O8" s="210"/>
      <c r="P8" s="210"/>
      <c r="Q8" s="210"/>
      <c r="R8" s="210"/>
      <c r="S8" s="210"/>
      <c r="T8" s="210"/>
      <c r="U8" s="210"/>
      <c r="V8" s="210"/>
      <c r="W8" s="210"/>
      <c r="X8" s="210"/>
      <c r="Y8" s="210"/>
      <c r="Z8" s="211"/>
      <c r="AB8" s="204" t="s">
        <v>161</v>
      </c>
      <c r="AC8" s="206"/>
    </row>
    <row r="9" spans="2:29" ht="23" customHeight="1">
      <c r="B9" s="249"/>
      <c r="D9" s="204" t="s">
        <v>162</v>
      </c>
      <c r="E9" s="211"/>
      <c r="G9" s="204" t="s">
        <v>163</v>
      </c>
      <c r="H9" s="211"/>
      <c r="J9" s="204" t="s">
        <v>164</v>
      </c>
      <c r="K9" s="211"/>
      <c r="M9" s="204" t="s">
        <v>165</v>
      </c>
      <c r="N9" s="211"/>
      <c r="P9" s="204" t="s">
        <v>166</v>
      </c>
      <c r="Q9" s="211"/>
      <c r="S9" s="204" t="s">
        <v>167</v>
      </c>
      <c r="T9" s="211"/>
      <c r="V9" s="204" t="s">
        <v>168</v>
      </c>
      <c r="W9" s="211"/>
      <c r="Y9" s="204" t="s">
        <v>169</v>
      </c>
      <c r="Z9" s="211"/>
      <c r="AB9" s="207"/>
      <c r="AC9" s="209"/>
    </row>
    <row r="10" spans="2:29" ht="23" customHeight="1">
      <c r="B10" s="220"/>
      <c r="D10" s="4" t="s">
        <v>119</v>
      </c>
      <c r="E10" s="4" t="s">
        <v>170</v>
      </c>
      <c r="G10" s="4" t="s">
        <v>119</v>
      </c>
      <c r="H10" s="4" t="s">
        <v>170</v>
      </c>
      <c r="J10" s="4" t="s">
        <v>119</v>
      </c>
      <c r="K10" s="4" t="s">
        <v>170</v>
      </c>
      <c r="M10" s="4" t="s">
        <v>119</v>
      </c>
      <c r="N10" s="4" t="s">
        <v>170</v>
      </c>
      <c r="P10" s="4" t="s">
        <v>119</v>
      </c>
      <c r="Q10" s="4" t="s">
        <v>170</v>
      </c>
      <c r="S10" s="4" t="s">
        <v>119</v>
      </c>
      <c r="T10" s="4" t="s">
        <v>170</v>
      </c>
      <c r="V10" s="4" t="s">
        <v>119</v>
      </c>
      <c r="W10" s="4" t="s">
        <v>170</v>
      </c>
      <c r="Y10" s="4" t="s">
        <v>119</v>
      </c>
      <c r="Z10" s="4" t="s">
        <v>170</v>
      </c>
      <c r="AB10" s="4" t="s">
        <v>119</v>
      </c>
      <c r="AC10" s="4" t="s">
        <v>170</v>
      </c>
    </row>
    <row r="11" spans="2:29" ht="9" customHeight="1"/>
    <row r="12" spans="2:29" ht="23" customHeight="1">
      <c r="B12" s="29" t="s">
        <v>120</v>
      </c>
      <c r="D12" s="95">
        <v>2929</v>
      </c>
      <c r="E12" s="124">
        <f>IFERROR(D12/AB12*100,"-")</f>
        <v>0.19613646651684669</v>
      </c>
      <c r="G12" s="95">
        <v>54585</v>
      </c>
      <c r="H12" s="124">
        <f>IFERROR(G12/AB12*100,"-")</f>
        <v>3.6552096363339288</v>
      </c>
      <c r="J12" s="95">
        <v>31072</v>
      </c>
      <c r="K12" s="124">
        <f>IFERROR(J12/AB12*100,"-")</f>
        <v>2.0806938503282559</v>
      </c>
      <c r="M12" s="95">
        <v>39331</v>
      </c>
      <c r="N12" s="124">
        <f>IFERROR(M12/AB12*100,"-")</f>
        <v>2.6337464542758955</v>
      </c>
      <c r="P12" s="95">
        <v>50684</v>
      </c>
      <c r="Q12" s="124">
        <f>IFERROR(P12/AB12*100,"-")</f>
        <v>3.3939845233662882</v>
      </c>
      <c r="S12" s="95">
        <v>89240</v>
      </c>
      <c r="T12" s="124">
        <f>IFERROR(S12/AB12*100,"-")</f>
        <v>5.9758341659144421</v>
      </c>
      <c r="V12" s="95">
        <v>327591</v>
      </c>
      <c r="W12" s="124">
        <f>IFERROR(V12/AB12*100,"-")</f>
        <v>21.936681871874473</v>
      </c>
      <c r="Y12" s="95">
        <v>897916</v>
      </c>
      <c r="Z12" s="124">
        <f>IFERROR(Y12/AB12*100,"-")</f>
        <v>60.127713031389874</v>
      </c>
      <c r="AB12" s="66">
        <f>D12+G12+J12+M12+P12+S12+V12+Y12</f>
        <v>1493348</v>
      </c>
      <c r="AC12" s="134">
        <f>E12+H12+K12+N12+Q12+T12+W12+Z12</f>
        <v>100</v>
      </c>
    </row>
    <row r="13" spans="2:29" ht="23" customHeight="1">
      <c r="B13" s="30" t="s">
        <v>121</v>
      </c>
      <c r="D13" s="87">
        <v>3758</v>
      </c>
      <c r="E13" s="126">
        <f>IFERROR(D13/AB13*100,"-")</f>
        <v>0.40483649259487481</v>
      </c>
      <c r="G13" s="87">
        <v>115122</v>
      </c>
      <c r="H13" s="126">
        <f>IFERROR(G13/AB13*100,"-")</f>
        <v>12.401699494546881</v>
      </c>
      <c r="J13" s="87">
        <v>51143</v>
      </c>
      <c r="K13" s="126">
        <f>IFERROR(J13/AB13*100,"-")</f>
        <v>5.509460548371389</v>
      </c>
      <c r="M13" s="87">
        <v>51058</v>
      </c>
      <c r="N13" s="126">
        <f>IFERROR(M13/AB13*100,"-")</f>
        <v>5.500303788959318</v>
      </c>
      <c r="P13" s="87">
        <v>54495</v>
      </c>
      <c r="Q13" s="126">
        <f>IFERROR(P13/AB13*100,"-")</f>
        <v>5.8705600489509582</v>
      </c>
      <c r="S13" s="87">
        <v>88614</v>
      </c>
      <c r="T13" s="126">
        <f>IFERROR(S13/AB13*100,"-")</f>
        <v>9.5460832769564234</v>
      </c>
      <c r="V13" s="87">
        <v>203718</v>
      </c>
      <c r="W13" s="126">
        <f>IFERROR(V13/AB13*100,"-")</f>
        <v>21.945843693039571</v>
      </c>
      <c r="Y13" s="87">
        <v>360368</v>
      </c>
      <c r="Z13" s="126">
        <f>IFERROR(Y13/AB13*100,"-")</f>
        <v>38.821212656580585</v>
      </c>
      <c r="AB13" s="135">
        <f>D13+G13+J13+M13+P13+S13+V13+Y13</f>
        <v>928276</v>
      </c>
      <c r="AC13" s="136">
        <f>E13+H13+K13+N13+Q13+T13+W13+Z13</f>
        <v>100</v>
      </c>
    </row>
    <row r="14" spans="2:29" ht="9" customHeight="1"/>
    <row r="15" spans="2:29" ht="23" customHeight="1">
      <c r="B15" s="31" t="s">
        <v>171</v>
      </c>
      <c r="D15" s="60">
        <f>D12+D13</f>
        <v>6687</v>
      </c>
      <c r="E15" s="137">
        <f>IFERROR(D15/AB15*100,"-")</f>
        <v>0.27613700557972665</v>
      </c>
      <c r="G15" s="60">
        <f>G12+G13</f>
        <v>169707</v>
      </c>
      <c r="H15" s="137">
        <f>IFERROR(G15/AB15*100,"-")</f>
        <v>7.0079830725166259</v>
      </c>
      <c r="J15" s="60">
        <f>J12+J13</f>
        <v>82215</v>
      </c>
      <c r="K15" s="137">
        <f>IFERROR(J15/AB15*100,"-")</f>
        <v>3.3950357280899097</v>
      </c>
      <c r="M15" s="60">
        <f>M12+M13</f>
        <v>90389</v>
      </c>
      <c r="N15" s="137">
        <f>IFERROR(M15/AB15*100,"-")</f>
        <v>3.7325778072896534</v>
      </c>
      <c r="P15" s="60">
        <f>P12+P13</f>
        <v>105179</v>
      </c>
      <c r="Q15" s="137">
        <f>IFERROR(P15/AB15*100,"-")</f>
        <v>4.3433249753058272</v>
      </c>
      <c r="S15" s="60">
        <f>S12+S13</f>
        <v>177854</v>
      </c>
      <c r="T15" s="137">
        <f>IFERROR(S15/AB15*100,"-")</f>
        <v>7.3444101974542706</v>
      </c>
      <c r="V15" s="60">
        <f>V12+V13</f>
        <v>531309</v>
      </c>
      <c r="W15" s="137">
        <f>IFERROR(V15/AB15*100,"-")</f>
        <v>21.940193853381036</v>
      </c>
      <c r="Y15" s="60">
        <f>Y12+Y13</f>
        <v>1258284</v>
      </c>
      <c r="Z15" s="137">
        <f>IFERROR(Y15/AB15*100,"-")</f>
        <v>51.960337360382944</v>
      </c>
      <c r="AB15" s="60">
        <f>D15+G15+J15+M15+P15+S15+V15+Y15</f>
        <v>2421624</v>
      </c>
      <c r="AC15" s="137">
        <f>E15+H15+K15+N15+Q15+T15+W15+Z15</f>
        <v>100</v>
      </c>
    </row>
    <row r="36" spans="2:2">
      <c r="B36" s="32" t="s">
        <v>172</v>
      </c>
    </row>
  </sheetData>
  <mergeCells count="13">
    <mergeCell ref="B8:B10"/>
    <mergeCell ref="B5:AB5"/>
    <mergeCell ref="S9:T9"/>
    <mergeCell ref="B4:AC4"/>
    <mergeCell ref="D9:E9"/>
    <mergeCell ref="Y9:Z9"/>
    <mergeCell ref="J9:K9"/>
    <mergeCell ref="P9:Q9"/>
    <mergeCell ref="G9:H9"/>
    <mergeCell ref="V9:W9"/>
    <mergeCell ref="AB8:AC9"/>
    <mergeCell ref="D8:Z8"/>
    <mergeCell ref="M9:N9"/>
  </mergeCells>
  <printOptions horizontalCentered="1" verticalCentered="1"/>
  <pageMargins left="0.27777777777777779" right="0.27777777777777779" top="0.27777777777777779" bottom="0.27777777777777779" header="0.1388888888888889" footer="0.1388888888888889"/>
  <pageSetup paperSize="9" scale="78"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X30"/>
  <sheetViews>
    <sheetView showGridLines="0" workbookViewId="0"/>
  </sheetViews>
  <sheetFormatPr baseColWidth="10" defaultColWidth="8.7265625" defaultRowHeight="14.5"/>
  <cols>
    <col min="1" max="1" width="0.6328125" customWidth="1"/>
    <col min="2" max="2" width="32" customWidth="1"/>
    <col min="3" max="3" width="0.36328125" customWidth="1"/>
    <col min="4" max="5" width="12" customWidth="1"/>
    <col min="6" max="6" width="0.36328125" customWidth="1"/>
    <col min="7" max="7" width="0" hidden="1" customWidth="1"/>
    <col min="8" max="9" width="12" customWidth="1"/>
    <col min="10" max="10" width="0.36328125" customWidth="1"/>
    <col min="11" max="12" width="12" customWidth="1"/>
    <col min="13" max="13" width="0.36328125" customWidth="1"/>
    <col min="14" max="15" width="12" customWidth="1"/>
    <col min="16" max="16" width="0.36328125" customWidth="1"/>
    <col min="17" max="18" width="12" customWidth="1"/>
    <col min="19" max="19" width="0.36328125" customWidth="1"/>
    <col min="20" max="21" width="12" customWidth="1"/>
    <col min="22" max="22" width="0.36328125" customWidth="1"/>
    <col min="23" max="24" width="12" customWidth="1"/>
  </cols>
  <sheetData>
    <row r="1" spans="1:24" ht="10" customHeight="1"/>
    <row r="2" spans="1:24" ht="50" customHeight="1"/>
    <row r="3" spans="1:24" ht="3" customHeight="1"/>
    <row r="4" spans="1:24" ht="15" customHeight="1">
      <c r="A4" s="201" t="s">
        <v>173</v>
      </c>
      <c r="B4" s="202"/>
      <c r="C4" s="202"/>
      <c r="D4" s="202"/>
      <c r="E4" s="202"/>
      <c r="F4" s="202"/>
      <c r="G4" s="202"/>
      <c r="H4" s="202"/>
      <c r="I4" s="202"/>
      <c r="J4" s="202"/>
      <c r="K4" s="202"/>
      <c r="L4" s="202"/>
      <c r="M4" s="202"/>
      <c r="N4" s="202"/>
      <c r="O4" s="202"/>
      <c r="P4" s="202"/>
      <c r="Q4" s="202"/>
      <c r="R4" s="202"/>
      <c r="S4" s="202"/>
      <c r="T4" s="202"/>
      <c r="U4" s="202"/>
      <c r="V4" s="202"/>
    </row>
    <row r="5" spans="1:24" ht="15" customHeight="1">
      <c r="B5" s="203" t="s">
        <v>113</v>
      </c>
      <c r="C5" s="202"/>
      <c r="D5" s="202"/>
      <c r="E5" s="202"/>
      <c r="F5" s="202"/>
      <c r="G5" s="202"/>
      <c r="H5" s="202"/>
      <c r="I5" s="202"/>
      <c r="J5" s="202"/>
      <c r="K5" s="202"/>
      <c r="L5" s="202"/>
      <c r="M5" s="202"/>
      <c r="N5" s="202"/>
      <c r="O5" s="202"/>
      <c r="P5" s="202"/>
      <c r="Q5" s="202"/>
      <c r="R5" s="202"/>
      <c r="S5" s="202"/>
      <c r="T5" s="202"/>
      <c r="U5" s="202"/>
      <c r="V5" s="202"/>
    </row>
    <row r="6" spans="1:24" ht="4.5" customHeight="1"/>
    <row r="7" spans="1:24" ht="52.5" customHeight="1">
      <c r="B7" s="250" t="s">
        <v>114</v>
      </c>
      <c r="D7" s="251" t="s">
        <v>60</v>
      </c>
      <c r="E7" s="216"/>
      <c r="H7" s="251" t="s">
        <v>61</v>
      </c>
      <c r="I7" s="216"/>
      <c r="K7" s="251" t="s">
        <v>66</v>
      </c>
      <c r="L7" s="216"/>
      <c r="N7" s="251" t="s">
        <v>65</v>
      </c>
      <c r="O7" s="216"/>
      <c r="Q7" s="251" t="s">
        <v>64</v>
      </c>
      <c r="R7" s="216"/>
      <c r="T7" s="251" t="s">
        <v>174</v>
      </c>
      <c r="U7" s="216"/>
      <c r="W7" s="251" t="s">
        <v>62</v>
      </c>
      <c r="X7" s="216"/>
    </row>
    <row r="8" spans="1:24" ht="36" customHeight="1">
      <c r="B8" s="231"/>
      <c r="D8" s="20" t="s">
        <v>119</v>
      </c>
      <c r="E8" s="26" t="s">
        <v>128</v>
      </c>
      <c r="H8" s="20" t="s">
        <v>119</v>
      </c>
      <c r="I8" s="26" t="s">
        <v>175</v>
      </c>
      <c r="K8" s="20" t="s">
        <v>119</v>
      </c>
      <c r="L8" s="26" t="s">
        <v>176</v>
      </c>
      <c r="N8" s="20" t="s">
        <v>119</v>
      </c>
      <c r="O8" s="26" t="s">
        <v>176</v>
      </c>
      <c r="Q8" s="20" t="s">
        <v>119</v>
      </c>
      <c r="R8" s="26" t="s">
        <v>176</v>
      </c>
      <c r="T8" s="20" t="s">
        <v>119</v>
      </c>
      <c r="U8" s="26" t="s">
        <v>176</v>
      </c>
      <c r="W8" s="20" t="s">
        <v>119</v>
      </c>
      <c r="X8" s="26" t="s">
        <v>176</v>
      </c>
    </row>
    <row r="9" spans="1:24" ht="4.5" customHeight="1"/>
    <row r="10" spans="1:24">
      <c r="B10" s="107" t="s">
        <v>88</v>
      </c>
      <c r="D10" s="95">
        <v>472898</v>
      </c>
      <c r="E10" s="138">
        <v>19.528134838439001</v>
      </c>
      <c r="H10" s="95">
        <v>456641</v>
      </c>
      <c r="I10" s="138">
        <v>96.562260783509331</v>
      </c>
      <c r="K10" s="95">
        <v>91194</v>
      </c>
      <c r="L10" s="138">
        <v>19.970611486922991</v>
      </c>
      <c r="N10" s="95">
        <v>155763</v>
      </c>
      <c r="O10" s="138">
        <v>34.110603296681639</v>
      </c>
      <c r="Q10" s="95">
        <v>126376</v>
      </c>
      <c r="R10" s="138">
        <v>27.67513210596508</v>
      </c>
      <c r="T10" s="95">
        <v>373333</v>
      </c>
      <c r="U10" s="138">
        <v>81.756346889569713</v>
      </c>
      <c r="W10" s="95">
        <v>83308</v>
      </c>
      <c r="X10" s="138">
        <v>18.243653110430291</v>
      </c>
    </row>
    <row r="11" spans="1:24">
      <c r="B11" s="111" t="s">
        <v>89</v>
      </c>
      <c r="D11" s="72">
        <v>63811</v>
      </c>
      <c r="E11" s="139">
        <v>2.635049867361738</v>
      </c>
      <c r="H11" s="72">
        <v>60154</v>
      </c>
      <c r="I11" s="139">
        <v>94.269013179545851</v>
      </c>
      <c r="K11" s="72">
        <v>15179</v>
      </c>
      <c r="L11" s="139">
        <v>25.233567177577552</v>
      </c>
      <c r="N11" s="72">
        <v>18501</v>
      </c>
      <c r="O11" s="139">
        <v>30.756059447418291</v>
      </c>
      <c r="Q11" s="72">
        <v>18615</v>
      </c>
      <c r="R11" s="139">
        <v>30.945573029224992</v>
      </c>
      <c r="T11" s="72">
        <v>52295</v>
      </c>
      <c r="U11" s="139">
        <v>86.935199654220824</v>
      </c>
      <c r="W11" s="72">
        <v>7859</v>
      </c>
      <c r="X11" s="139">
        <v>13.064800345779171</v>
      </c>
    </row>
    <row r="12" spans="1:24">
      <c r="B12" s="111" t="s">
        <v>90</v>
      </c>
      <c r="D12" s="72">
        <v>50045</v>
      </c>
      <c r="E12" s="139">
        <v>2.0665883721007061</v>
      </c>
      <c r="H12" s="72">
        <v>46400</v>
      </c>
      <c r="I12" s="139">
        <v>92.716555100409636</v>
      </c>
      <c r="K12" s="72">
        <v>7783</v>
      </c>
      <c r="L12" s="139">
        <v>16.773706896551719</v>
      </c>
      <c r="N12" s="72">
        <v>12165</v>
      </c>
      <c r="O12" s="139">
        <v>26.2176724137931</v>
      </c>
      <c r="Q12" s="72">
        <v>17981</v>
      </c>
      <c r="R12" s="139">
        <v>38.752155172413786</v>
      </c>
      <c r="T12" s="72">
        <v>37929</v>
      </c>
      <c r="U12" s="139">
        <v>81.743534482758619</v>
      </c>
      <c r="W12" s="72">
        <v>8471</v>
      </c>
      <c r="X12" s="139">
        <v>18.256465517241381</v>
      </c>
    </row>
    <row r="13" spans="1:24">
      <c r="B13" s="111" t="s">
        <v>91</v>
      </c>
      <c r="D13" s="72">
        <v>51466</v>
      </c>
      <c r="E13" s="139">
        <v>2.125268001968927</v>
      </c>
      <c r="H13" s="72">
        <v>50241</v>
      </c>
      <c r="I13" s="139">
        <v>97.619787821085765</v>
      </c>
      <c r="K13" s="72">
        <v>9039</v>
      </c>
      <c r="L13" s="139">
        <v>17.991282020660421</v>
      </c>
      <c r="N13" s="72">
        <v>12485</v>
      </c>
      <c r="O13" s="139">
        <v>24.850221930295969</v>
      </c>
      <c r="Q13" s="72">
        <v>18388</v>
      </c>
      <c r="R13" s="139">
        <v>36.599589976314171</v>
      </c>
      <c r="T13" s="72">
        <v>39912</v>
      </c>
      <c r="U13" s="139">
        <v>79.441093927270558</v>
      </c>
      <c r="W13" s="72">
        <v>10329</v>
      </c>
      <c r="X13" s="139">
        <v>20.558906072729439</v>
      </c>
    </row>
    <row r="14" spans="1:24">
      <c r="B14" s="111" t="s">
        <v>92</v>
      </c>
      <c r="D14" s="72">
        <v>91922</v>
      </c>
      <c r="E14" s="139">
        <v>3.7958824326154681</v>
      </c>
      <c r="H14" s="72">
        <v>89676</v>
      </c>
      <c r="I14" s="139">
        <v>97.556624094340847</v>
      </c>
      <c r="K14" s="72">
        <v>27117</v>
      </c>
      <c r="L14" s="139">
        <v>30.238859895624248</v>
      </c>
      <c r="N14" s="72">
        <v>28927</v>
      </c>
      <c r="O14" s="139">
        <v>32.257237164904772</v>
      </c>
      <c r="Q14" s="72">
        <v>24088</v>
      </c>
      <c r="R14" s="139">
        <v>26.861144564878</v>
      </c>
      <c r="T14" s="72">
        <v>80132</v>
      </c>
      <c r="U14" s="139">
        <v>89.357241625407028</v>
      </c>
      <c r="W14" s="72">
        <v>9544</v>
      </c>
      <c r="X14" s="139">
        <v>10.642758374592979</v>
      </c>
    </row>
    <row r="15" spans="1:24">
      <c r="B15" s="111" t="s">
        <v>93</v>
      </c>
      <c r="D15" s="72">
        <v>26288</v>
      </c>
      <c r="E15" s="139">
        <v>1.0855525052609321</v>
      </c>
      <c r="H15" s="72">
        <v>25584</v>
      </c>
      <c r="I15" s="139">
        <v>97.321972002434578</v>
      </c>
      <c r="K15" s="72">
        <v>5276</v>
      </c>
      <c r="L15" s="139">
        <v>20.622263914946839</v>
      </c>
      <c r="N15" s="72">
        <v>9041</v>
      </c>
      <c r="O15" s="139">
        <v>35.338492808005</v>
      </c>
      <c r="Q15" s="72">
        <v>6709</v>
      </c>
      <c r="R15" s="139">
        <v>26.223420888055031</v>
      </c>
      <c r="T15" s="72">
        <v>21026</v>
      </c>
      <c r="U15" s="139">
        <v>82.184177611006888</v>
      </c>
      <c r="W15" s="72">
        <v>4558</v>
      </c>
      <c r="X15" s="139">
        <v>17.815822388993119</v>
      </c>
    </row>
    <row r="16" spans="1:24">
      <c r="B16" s="111" t="s">
        <v>94</v>
      </c>
      <c r="D16" s="72">
        <v>162489</v>
      </c>
      <c r="E16" s="139">
        <v>6.7099186331156284</v>
      </c>
      <c r="H16" s="72">
        <v>158450</v>
      </c>
      <c r="I16" s="139">
        <v>97.514293275237094</v>
      </c>
      <c r="K16" s="72">
        <v>34487</v>
      </c>
      <c r="L16" s="139">
        <v>21.765225623224989</v>
      </c>
      <c r="N16" s="72">
        <v>42777</v>
      </c>
      <c r="O16" s="139">
        <v>26.997159987377721</v>
      </c>
      <c r="Q16" s="72">
        <v>52504</v>
      </c>
      <c r="R16" s="139">
        <v>33.136005048911329</v>
      </c>
      <c r="T16" s="72">
        <v>129768</v>
      </c>
      <c r="U16" s="139">
        <v>81.898390659514035</v>
      </c>
      <c r="W16" s="72">
        <v>28682</v>
      </c>
      <c r="X16" s="139">
        <v>18.101609340485961</v>
      </c>
    </row>
    <row r="17" spans="2:24">
      <c r="B17" s="111" t="s">
        <v>95</v>
      </c>
      <c r="D17" s="72">
        <v>105909</v>
      </c>
      <c r="E17" s="139">
        <v>4.3734700349847868</v>
      </c>
      <c r="H17" s="72">
        <v>102720</v>
      </c>
      <c r="I17" s="139">
        <v>96.988924454012405</v>
      </c>
      <c r="K17" s="72">
        <v>25869</v>
      </c>
      <c r="L17" s="139">
        <v>25.183995327102799</v>
      </c>
      <c r="N17" s="72">
        <v>27963</v>
      </c>
      <c r="O17" s="139">
        <v>27.22254672897196</v>
      </c>
      <c r="Q17" s="72">
        <v>32480</v>
      </c>
      <c r="R17" s="139">
        <v>31.619937694704049</v>
      </c>
      <c r="T17" s="72">
        <v>86312</v>
      </c>
      <c r="U17" s="139">
        <v>84.026479750778819</v>
      </c>
      <c r="W17" s="72">
        <v>16408</v>
      </c>
      <c r="X17" s="139">
        <v>15.973520249221179</v>
      </c>
    </row>
    <row r="18" spans="2:24">
      <c r="B18" s="111" t="s">
        <v>96</v>
      </c>
      <c r="D18" s="72">
        <v>437025</v>
      </c>
      <c r="E18" s="139">
        <v>18.046773570133102</v>
      </c>
      <c r="H18" s="72">
        <v>414073</v>
      </c>
      <c r="I18" s="139">
        <v>94.748126537383442</v>
      </c>
      <c r="K18" s="72">
        <v>51638</v>
      </c>
      <c r="L18" s="139">
        <v>12.47074791160013</v>
      </c>
      <c r="N18" s="72">
        <v>113750</v>
      </c>
      <c r="O18" s="139">
        <v>27.47100149007542</v>
      </c>
      <c r="Q18" s="72">
        <v>149351</v>
      </c>
      <c r="R18" s="139">
        <v>36.068760822367068</v>
      </c>
      <c r="T18" s="72">
        <v>314739</v>
      </c>
      <c r="U18" s="139">
        <v>76.010510224042619</v>
      </c>
      <c r="W18" s="72">
        <v>99334</v>
      </c>
      <c r="X18" s="139">
        <v>23.989489775957381</v>
      </c>
    </row>
    <row r="19" spans="2:24">
      <c r="B19" s="111" t="s">
        <v>97</v>
      </c>
      <c r="D19" s="72">
        <v>249282</v>
      </c>
      <c r="E19" s="139">
        <v>10.29400105053468</v>
      </c>
      <c r="H19" s="72">
        <v>230589</v>
      </c>
      <c r="I19" s="139">
        <v>92.501263629142898</v>
      </c>
      <c r="K19" s="72">
        <v>51853</v>
      </c>
      <c r="L19" s="139">
        <v>22.48719583327912</v>
      </c>
      <c r="N19" s="72">
        <v>74710</v>
      </c>
      <c r="O19" s="139">
        <v>32.39963745018192</v>
      </c>
      <c r="Q19" s="72">
        <v>71814</v>
      </c>
      <c r="R19" s="139">
        <v>31.14372324785657</v>
      </c>
      <c r="T19" s="72">
        <v>198377</v>
      </c>
      <c r="U19" s="139">
        <v>86.030556531317629</v>
      </c>
      <c r="W19" s="72">
        <v>32212</v>
      </c>
      <c r="X19" s="139">
        <v>13.969443468682369</v>
      </c>
    </row>
    <row r="20" spans="2:24">
      <c r="B20" s="111" t="s">
        <v>98</v>
      </c>
      <c r="D20" s="72">
        <v>62303</v>
      </c>
      <c r="E20" s="139">
        <v>2.5727776070934221</v>
      </c>
      <c r="H20" s="72">
        <v>58897</v>
      </c>
      <c r="I20" s="139">
        <v>94.533168547260971</v>
      </c>
      <c r="K20" s="72">
        <v>13166</v>
      </c>
      <c r="L20" s="139">
        <v>22.354279504898379</v>
      </c>
      <c r="N20" s="72">
        <v>14206</v>
      </c>
      <c r="O20" s="139">
        <v>24.120074027539609</v>
      </c>
      <c r="Q20" s="72">
        <v>15273</v>
      </c>
      <c r="R20" s="139">
        <v>25.931711292595551</v>
      </c>
      <c r="T20" s="72">
        <v>42645</v>
      </c>
      <c r="U20" s="139">
        <v>72.406064825033539</v>
      </c>
      <c r="W20" s="72">
        <v>16252</v>
      </c>
      <c r="X20" s="139">
        <v>27.593935174966472</v>
      </c>
    </row>
    <row r="21" spans="2:24">
      <c r="B21" s="111" t="s">
        <v>99</v>
      </c>
      <c r="D21" s="72">
        <v>105626</v>
      </c>
      <c r="E21" s="139">
        <v>4.3617836625339033</v>
      </c>
      <c r="H21" s="72">
        <v>105613</v>
      </c>
      <c r="I21" s="139">
        <v>99.987692424213733</v>
      </c>
      <c r="K21" s="72">
        <v>27591</v>
      </c>
      <c r="L21" s="139">
        <v>26.124624809445809</v>
      </c>
      <c r="N21" s="72">
        <v>33210</v>
      </c>
      <c r="O21" s="139">
        <v>31.444992567202899</v>
      </c>
      <c r="Q21" s="72">
        <v>38918</v>
      </c>
      <c r="R21" s="139">
        <v>36.849630253851323</v>
      </c>
      <c r="T21" s="72">
        <v>99719</v>
      </c>
      <c r="U21" s="139">
        <v>94.419247630500038</v>
      </c>
      <c r="W21" s="72">
        <v>5894</v>
      </c>
      <c r="X21" s="139">
        <v>5.580752369499967</v>
      </c>
    </row>
    <row r="22" spans="2:24">
      <c r="B22" s="111" t="s">
        <v>100</v>
      </c>
      <c r="D22" s="72">
        <v>297856</v>
      </c>
      <c r="E22" s="139">
        <v>12.299845062652169</v>
      </c>
      <c r="H22" s="72">
        <v>297392</v>
      </c>
      <c r="I22" s="139">
        <v>99.844220025784267</v>
      </c>
      <c r="K22" s="72">
        <v>74815</v>
      </c>
      <c r="L22" s="139">
        <v>25.157031796416849</v>
      </c>
      <c r="N22" s="72">
        <v>92414</v>
      </c>
      <c r="O22" s="139">
        <v>31.07481035132081</v>
      </c>
      <c r="Q22" s="72">
        <v>75215</v>
      </c>
      <c r="R22" s="139">
        <v>25.291534405767479</v>
      </c>
      <c r="T22" s="72">
        <v>242444</v>
      </c>
      <c r="U22" s="139">
        <v>81.52337655350513</v>
      </c>
      <c r="W22" s="72">
        <v>54948</v>
      </c>
      <c r="X22" s="139">
        <v>18.476623446494859</v>
      </c>
    </row>
    <row r="23" spans="2:24">
      <c r="B23" s="111" t="s">
        <v>101</v>
      </c>
      <c r="D23" s="72">
        <v>76618</v>
      </c>
      <c r="E23" s="139">
        <v>3.1639098390171232</v>
      </c>
      <c r="H23" s="72">
        <v>71492</v>
      </c>
      <c r="I23" s="139">
        <v>93.309666135894958</v>
      </c>
      <c r="K23" s="72">
        <v>15861</v>
      </c>
      <c r="L23" s="139">
        <v>22.185699099199908</v>
      </c>
      <c r="N23" s="72">
        <v>21526</v>
      </c>
      <c r="O23" s="139">
        <v>30.109662619593799</v>
      </c>
      <c r="Q23" s="72">
        <v>22779</v>
      </c>
      <c r="R23" s="139">
        <v>31.862306272030441</v>
      </c>
      <c r="T23" s="72">
        <v>60166</v>
      </c>
      <c r="U23" s="139">
        <v>84.157667990824152</v>
      </c>
      <c r="W23" s="72">
        <v>11326</v>
      </c>
      <c r="X23" s="139">
        <v>15.84233200917585</v>
      </c>
    </row>
    <row r="24" spans="2:24">
      <c r="B24" s="111" t="s">
        <v>102</v>
      </c>
      <c r="D24" s="72">
        <v>24377</v>
      </c>
      <c r="E24" s="139">
        <v>1.0066385202657391</v>
      </c>
      <c r="H24" s="72">
        <v>24278</v>
      </c>
      <c r="I24" s="139">
        <v>99.59387947655577</v>
      </c>
      <c r="K24" s="72">
        <v>3113</v>
      </c>
      <c r="L24" s="139">
        <v>12.822308262624601</v>
      </c>
      <c r="N24" s="72">
        <v>6565</v>
      </c>
      <c r="O24" s="139">
        <v>27.040942417003048</v>
      </c>
      <c r="Q24" s="72">
        <v>8068</v>
      </c>
      <c r="R24" s="139">
        <v>33.231732432655079</v>
      </c>
      <c r="T24" s="72">
        <v>17746</v>
      </c>
      <c r="U24" s="139">
        <v>73.094983112282733</v>
      </c>
      <c r="W24" s="72">
        <v>6532</v>
      </c>
      <c r="X24" s="139">
        <v>26.905016887717281</v>
      </c>
    </row>
    <row r="25" spans="2:24">
      <c r="B25" s="111" t="s">
        <v>103</v>
      </c>
      <c r="D25" s="72">
        <v>122361</v>
      </c>
      <c r="E25" s="139">
        <v>5.0528488320234679</v>
      </c>
      <c r="H25" s="72">
        <v>122216</v>
      </c>
      <c r="I25" s="139">
        <v>99.88149818978269</v>
      </c>
      <c r="K25" s="72">
        <v>19271</v>
      </c>
      <c r="L25" s="139">
        <v>15.767984551940829</v>
      </c>
      <c r="N25" s="72">
        <v>27578</v>
      </c>
      <c r="O25" s="139">
        <v>22.56496694377168</v>
      </c>
      <c r="Q25" s="72">
        <v>41180</v>
      </c>
      <c r="R25" s="139">
        <v>33.694442626170058</v>
      </c>
      <c r="T25" s="72">
        <v>88029</v>
      </c>
      <c r="U25" s="139">
        <v>72.027394121882566</v>
      </c>
      <c r="W25" s="72">
        <v>34187</v>
      </c>
      <c r="X25" s="139">
        <v>27.972605878117431</v>
      </c>
    </row>
    <row r="26" spans="2:24">
      <c r="B26" s="111" t="s">
        <v>104</v>
      </c>
      <c r="D26" s="72">
        <v>15371</v>
      </c>
      <c r="E26" s="139">
        <v>0.63473933195244181</v>
      </c>
      <c r="H26" s="72">
        <v>15363</v>
      </c>
      <c r="I26" s="139">
        <v>99.947953939236228</v>
      </c>
      <c r="K26" s="72">
        <v>2186</v>
      </c>
      <c r="L26" s="139">
        <v>14.22899173338541</v>
      </c>
      <c r="N26" s="72">
        <v>4605</v>
      </c>
      <c r="O26" s="139">
        <v>29.97461433313806</v>
      </c>
      <c r="Q26" s="72">
        <v>3911</v>
      </c>
      <c r="R26" s="139">
        <v>25.457267460782401</v>
      </c>
      <c r="T26" s="72">
        <v>10702</v>
      </c>
      <c r="U26" s="139">
        <v>69.660873527305867</v>
      </c>
      <c r="W26" s="72">
        <v>4661</v>
      </c>
      <c r="X26" s="139">
        <v>30.339126472694129</v>
      </c>
    </row>
    <row r="27" spans="2:24">
      <c r="B27" s="111" t="s">
        <v>105</v>
      </c>
      <c r="D27" s="72">
        <v>2559</v>
      </c>
      <c r="E27" s="139">
        <v>0.1056728872855571</v>
      </c>
      <c r="H27" s="72">
        <v>2514</v>
      </c>
      <c r="I27" s="139">
        <v>98.241500586166481</v>
      </c>
      <c r="K27" s="72">
        <v>439</v>
      </c>
      <c r="L27" s="139">
        <v>17.462211614956239</v>
      </c>
      <c r="N27" s="72">
        <v>618</v>
      </c>
      <c r="O27" s="139">
        <v>24.582338902147971</v>
      </c>
      <c r="Q27" s="72">
        <v>686</v>
      </c>
      <c r="R27" s="139">
        <v>27.287191726332541</v>
      </c>
      <c r="T27" s="72">
        <v>1743</v>
      </c>
      <c r="U27" s="139">
        <v>69.33174224343675</v>
      </c>
      <c r="W27" s="72">
        <v>771</v>
      </c>
      <c r="X27" s="139">
        <v>30.668257756563239</v>
      </c>
    </row>
    <row r="28" spans="2:24">
      <c r="B28" s="115" t="s">
        <v>106</v>
      </c>
      <c r="D28" s="87">
        <v>3418</v>
      </c>
      <c r="E28" s="140">
        <v>0.14114495066120919</v>
      </c>
      <c r="H28" s="87">
        <v>3355</v>
      </c>
      <c r="I28" s="140">
        <v>98.156816851960215</v>
      </c>
      <c r="K28" s="87">
        <v>916</v>
      </c>
      <c r="L28" s="140">
        <v>27.302533532041728</v>
      </c>
      <c r="N28" s="87">
        <v>1013</v>
      </c>
      <c r="O28" s="140">
        <v>30.193740685543961</v>
      </c>
      <c r="Q28" s="87">
        <v>715</v>
      </c>
      <c r="R28" s="140">
        <v>21.31147540983606</v>
      </c>
      <c r="T28" s="87">
        <v>2644</v>
      </c>
      <c r="U28" s="140">
        <v>78.807749627421771</v>
      </c>
      <c r="W28" s="87">
        <v>711</v>
      </c>
      <c r="X28" s="140">
        <v>21.19225037257824</v>
      </c>
    </row>
    <row r="29" spans="2:24" ht="8" customHeight="1"/>
    <row r="30" spans="2:24">
      <c r="B30" s="119" t="s">
        <v>49</v>
      </c>
      <c r="D30" s="120">
        <v>2421624</v>
      </c>
      <c r="E30" s="123">
        <v>100</v>
      </c>
      <c r="H30" s="120">
        <v>2335648</v>
      </c>
      <c r="I30" s="123">
        <v>96.449655272659996</v>
      </c>
      <c r="K30" s="120">
        <v>476793</v>
      </c>
      <c r="L30" s="123">
        <v>20.413735288879149</v>
      </c>
      <c r="N30" s="120">
        <v>697817</v>
      </c>
      <c r="O30" s="123">
        <v>29.876805066516869</v>
      </c>
      <c r="Q30" s="120">
        <v>725051</v>
      </c>
      <c r="R30" s="123">
        <v>31.042819808464291</v>
      </c>
      <c r="T30" s="120">
        <v>1899661</v>
      </c>
      <c r="U30" s="123">
        <v>81.33336016386032</v>
      </c>
      <c r="W30" s="120">
        <v>435987</v>
      </c>
      <c r="X30" s="123">
        <v>18.666639836139691</v>
      </c>
    </row>
  </sheetData>
  <mergeCells count="10">
    <mergeCell ref="B5:V5"/>
    <mergeCell ref="B7:B8"/>
    <mergeCell ref="A4:V4"/>
    <mergeCell ref="W7:X7"/>
    <mergeCell ref="K7:L7"/>
    <mergeCell ref="Q7:R7"/>
    <mergeCell ref="D7:E7"/>
    <mergeCell ref="T7:U7"/>
    <mergeCell ref="N7:O7"/>
    <mergeCell ref="H7:I7"/>
  </mergeCells>
  <printOptions horizontalCentered="1" verticalCentered="1"/>
  <pageMargins left="0.27777777777777779" right="0.27777777777777779" top="0.27777777777777779" bottom="0.27777777777777779" header="0.1388888888888889" footer="0.1388888888888889"/>
  <pageSetup paperSize="9" scale="69"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6:T7"/>
  <sheetViews>
    <sheetView showGridLines="0" workbookViewId="0"/>
  </sheetViews>
  <sheetFormatPr baseColWidth="10" defaultColWidth="8.7265625" defaultRowHeight="14.5"/>
  <sheetData>
    <row r="6" spans="1:20" ht="21">
      <c r="A6" s="201" t="s">
        <v>177</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81"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6:T7"/>
  <sheetViews>
    <sheetView showGridLines="0" workbookViewId="0"/>
  </sheetViews>
  <sheetFormatPr baseColWidth="10" defaultColWidth="8.7265625" defaultRowHeight="14.5"/>
  <sheetData>
    <row r="6" spans="1:20" ht="21">
      <c r="A6" s="201" t="s">
        <v>178</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81"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U33"/>
  <sheetViews>
    <sheetView showGridLines="0" workbookViewId="0"/>
  </sheetViews>
  <sheetFormatPr baseColWidth="10" defaultColWidth="8.7265625" defaultRowHeight="14.5"/>
  <cols>
    <col min="1" max="1" width="0.7265625" customWidth="1"/>
    <col min="2" max="2" width="28.08984375" customWidth="1"/>
    <col min="3" max="3" width="0.36328125" customWidth="1"/>
    <col min="4" max="4" width="13.90625" customWidth="1"/>
    <col min="5" max="5" width="8.6328125" customWidth="1"/>
    <col min="6" max="6" width="0.36328125" customWidth="1"/>
    <col min="7" max="7" width="13.90625" customWidth="1"/>
    <col min="8" max="8" width="8.6328125" customWidth="1"/>
    <col min="9" max="9" width="0.36328125" customWidth="1"/>
    <col min="10" max="10" width="13.90625" customWidth="1"/>
    <col min="11" max="11" width="8.6328125" customWidth="1"/>
    <col min="12" max="12" width="12.54296875" customWidth="1"/>
  </cols>
  <sheetData>
    <row r="1" spans="1:21" ht="15.5" customHeight="1"/>
    <row r="2" spans="1:21" ht="52.5" customHeight="1"/>
    <row r="3" spans="1:21" ht="4.5" customHeight="1"/>
    <row r="4" spans="1:21" ht="17" customHeight="1">
      <c r="A4" s="201" t="s">
        <v>179</v>
      </c>
      <c r="B4" s="202"/>
      <c r="C4" s="202"/>
      <c r="D4" s="202"/>
      <c r="E4" s="202"/>
      <c r="F4" s="202"/>
      <c r="G4" s="202"/>
      <c r="H4" s="202"/>
      <c r="I4" s="202"/>
      <c r="J4" s="202"/>
      <c r="K4" s="202"/>
      <c r="L4" s="202"/>
      <c r="M4" s="202"/>
      <c r="N4" s="202"/>
      <c r="O4" s="202"/>
      <c r="P4" s="202"/>
      <c r="Q4" s="202"/>
      <c r="R4" s="202"/>
      <c r="S4" s="202"/>
      <c r="T4" s="202"/>
      <c r="U4" s="202"/>
    </row>
    <row r="5" spans="1:21" ht="17" customHeight="1">
      <c r="B5" s="203" t="s">
        <v>113</v>
      </c>
      <c r="C5" s="202"/>
      <c r="D5" s="202"/>
      <c r="E5" s="202"/>
      <c r="F5" s="202"/>
      <c r="G5" s="202"/>
      <c r="H5" s="202"/>
      <c r="I5" s="202"/>
      <c r="J5" s="202"/>
      <c r="K5" s="202"/>
      <c r="L5" s="202"/>
      <c r="M5" s="202"/>
      <c r="N5" s="202"/>
      <c r="O5" s="202"/>
      <c r="P5" s="202"/>
      <c r="Q5" s="202"/>
      <c r="R5" s="202"/>
      <c r="S5" s="202"/>
    </row>
    <row r="6" spans="1:21" ht="6" customHeight="1"/>
    <row r="7" spans="1:21" ht="39.5" customHeight="1">
      <c r="B7" s="230" t="s">
        <v>114</v>
      </c>
      <c r="D7" s="232" t="s">
        <v>115</v>
      </c>
      <c r="E7" s="216"/>
      <c r="G7" s="232" t="s">
        <v>130</v>
      </c>
      <c r="H7" s="216"/>
      <c r="J7" s="232" t="s">
        <v>61</v>
      </c>
      <c r="K7" s="215"/>
      <c r="L7" s="216"/>
    </row>
    <row r="8" spans="1:21" ht="26" customHeight="1">
      <c r="B8" s="231"/>
      <c r="D8" s="22" t="s">
        <v>119</v>
      </c>
      <c r="E8" s="23" t="s">
        <v>132</v>
      </c>
      <c r="G8" s="22" t="s">
        <v>119</v>
      </c>
      <c r="H8" s="23" t="s">
        <v>132</v>
      </c>
      <c r="J8" s="22" t="s">
        <v>119</v>
      </c>
      <c r="K8" s="24" t="s">
        <v>133</v>
      </c>
      <c r="L8" s="23" t="s">
        <v>134</v>
      </c>
    </row>
    <row r="9" spans="1:21" ht="4.5" customHeight="1"/>
    <row r="10" spans="1:21">
      <c r="B10" s="107" t="s">
        <v>88</v>
      </c>
      <c r="D10" s="40">
        <v>8676713</v>
      </c>
      <c r="E10" s="124">
        <v>17.66133477006133</v>
      </c>
      <c r="G10" s="40">
        <v>1096572</v>
      </c>
      <c r="H10" s="124">
        <v>16.190506563479449</v>
      </c>
      <c r="J10" s="40">
        <v>456641</v>
      </c>
      <c r="K10" s="127">
        <v>5.2628339787198222</v>
      </c>
      <c r="L10" s="124">
        <v>41.642591640129417</v>
      </c>
    </row>
    <row r="11" spans="1:21">
      <c r="B11" s="111" t="s">
        <v>89</v>
      </c>
      <c r="D11" s="42">
        <v>1364621</v>
      </c>
      <c r="E11" s="125">
        <v>2.777668031114533</v>
      </c>
      <c r="G11" s="42">
        <v>191202</v>
      </c>
      <c r="H11" s="125">
        <v>2.823031443398516</v>
      </c>
      <c r="J11" s="42">
        <v>60154</v>
      </c>
      <c r="K11" s="128">
        <v>4.4081103837622324</v>
      </c>
      <c r="L11" s="125">
        <v>31.460967981506471</v>
      </c>
    </row>
    <row r="12" spans="1:21">
      <c r="B12" s="111" t="s">
        <v>90</v>
      </c>
      <c r="D12" s="42">
        <v>1015128</v>
      </c>
      <c r="E12" s="125">
        <v>2.066279643277682</v>
      </c>
      <c r="G12" s="42">
        <v>191994</v>
      </c>
      <c r="H12" s="125">
        <v>2.834725049653533</v>
      </c>
      <c r="J12" s="42">
        <v>46400</v>
      </c>
      <c r="K12" s="128">
        <v>4.5708521486945486</v>
      </c>
      <c r="L12" s="125">
        <v>24.167421898600999</v>
      </c>
    </row>
    <row r="13" spans="1:21">
      <c r="B13" s="111" t="s">
        <v>91</v>
      </c>
      <c r="D13" s="42">
        <v>1249844</v>
      </c>
      <c r="E13" s="125">
        <v>2.5440409627876979</v>
      </c>
      <c r="G13" s="42">
        <v>127828</v>
      </c>
      <c r="H13" s="125">
        <v>1.88733623783614</v>
      </c>
      <c r="J13" s="42">
        <v>50241</v>
      </c>
      <c r="K13" s="128">
        <v>4.0197816687522607</v>
      </c>
      <c r="L13" s="125">
        <v>39.303595456394532</v>
      </c>
    </row>
    <row r="14" spans="1:21">
      <c r="B14" s="111" t="s">
        <v>92</v>
      </c>
      <c r="D14" s="42">
        <v>2258866</v>
      </c>
      <c r="E14" s="125">
        <v>4.597891923670792</v>
      </c>
      <c r="G14" s="42">
        <v>270684</v>
      </c>
      <c r="H14" s="125">
        <v>3.9965557014303399</v>
      </c>
      <c r="J14" s="42">
        <v>89676</v>
      </c>
      <c r="K14" s="128">
        <v>3.969956606545054</v>
      </c>
      <c r="L14" s="125">
        <v>33.129405506051327</v>
      </c>
    </row>
    <row r="15" spans="1:21">
      <c r="B15" s="111" t="s">
        <v>93</v>
      </c>
      <c r="D15" s="42">
        <v>593623</v>
      </c>
      <c r="E15" s="125">
        <v>1.208311780072491</v>
      </c>
      <c r="G15" s="42">
        <v>104312</v>
      </c>
      <c r="H15" s="125">
        <v>1.5401306258500751</v>
      </c>
      <c r="J15" s="42">
        <v>25584</v>
      </c>
      <c r="K15" s="128">
        <v>4.3098060553583668</v>
      </c>
      <c r="L15" s="125">
        <v>24.526420737786641</v>
      </c>
    </row>
    <row r="16" spans="1:21">
      <c r="B16" s="111" t="s">
        <v>94</v>
      </c>
      <c r="D16" s="42">
        <v>2401221</v>
      </c>
      <c r="E16" s="125">
        <v>4.8876536469399703</v>
      </c>
      <c r="G16" s="42">
        <v>428661</v>
      </c>
      <c r="H16" s="125">
        <v>6.3290315036383067</v>
      </c>
      <c r="J16" s="42">
        <v>158450</v>
      </c>
      <c r="K16" s="128">
        <v>6.5987262313631279</v>
      </c>
      <c r="L16" s="125">
        <v>36.963941202955247</v>
      </c>
    </row>
    <row r="17" spans="2:12">
      <c r="B17" s="111" t="s">
        <v>95</v>
      </c>
      <c r="D17" s="42">
        <v>2126378</v>
      </c>
      <c r="E17" s="125">
        <v>4.328214348647176</v>
      </c>
      <c r="G17" s="42">
        <v>300904</v>
      </c>
      <c r="H17" s="125">
        <v>4.4427435562618971</v>
      </c>
      <c r="J17" s="42">
        <v>102720</v>
      </c>
      <c r="K17" s="128">
        <v>4.8307497538067086</v>
      </c>
      <c r="L17" s="125">
        <v>34.13713343790711</v>
      </c>
    </row>
    <row r="18" spans="2:12">
      <c r="B18" s="111" t="s">
        <v>96</v>
      </c>
      <c r="D18" s="42">
        <v>8124126</v>
      </c>
      <c r="E18" s="125">
        <v>16.5365512262719</v>
      </c>
      <c r="G18" s="42">
        <v>1133130</v>
      </c>
      <c r="H18" s="125">
        <v>16.730272797659861</v>
      </c>
      <c r="J18" s="42">
        <v>414073</v>
      </c>
      <c r="K18" s="128">
        <v>5.0968313391495901</v>
      </c>
      <c r="L18" s="125">
        <v>36.542409079275991</v>
      </c>
    </row>
    <row r="19" spans="2:12">
      <c r="B19" s="111" t="s">
        <v>97</v>
      </c>
      <c r="D19" s="42">
        <v>5425182</v>
      </c>
      <c r="E19" s="125">
        <v>11.042886343078409</v>
      </c>
      <c r="G19" s="42">
        <v>691918</v>
      </c>
      <c r="H19" s="125">
        <v>10.215930117119139</v>
      </c>
      <c r="J19" s="42">
        <v>230589</v>
      </c>
      <c r="K19" s="128">
        <v>4.2503458870135606</v>
      </c>
      <c r="L19" s="125">
        <v>33.326058868247387</v>
      </c>
    </row>
    <row r="20" spans="2:12">
      <c r="B20" s="111" t="s">
        <v>98</v>
      </c>
      <c r="D20" s="42">
        <v>1053345</v>
      </c>
      <c r="E20" s="125">
        <v>2.1440698422744031</v>
      </c>
      <c r="G20" s="42">
        <v>157166</v>
      </c>
      <c r="H20" s="125">
        <v>2.3205016675200638</v>
      </c>
      <c r="J20" s="42">
        <v>58897</v>
      </c>
      <c r="K20" s="128">
        <v>5.5914254114274051</v>
      </c>
      <c r="L20" s="125">
        <v>37.474390135270987</v>
      </c>
    </row>
    <row r="21" spans="2:12">
      <c r="B21" s="111" t="s">
        <v>99</v>
      </c>
      <c r="D21" s="42">
        <v>2714741</v>
      </c>
      <c r="E21" s="125">
        <v>5.5258194681570174</v>
      </c>
      <c r="G21" s="42">
        <v>492391</v>
      </c>
      <c r="H21" s="125">
        <v>7.2699829261536948</v>
      </c>
      <c r="J21" s="42">
        <v>105613</v>
      </c>
      <c r="K21" s="128">
        <v>3.8903527076800328</v>
      </c>
      <c r="L21" s="125">
        <v>21.44901105016136</v>
      </c>
    </row>
    <row r="22" spans="2:12">
      <c r="B22" s="111" t="s">
        <v>100</v>
      </c>
      <c r="D22" s="42">
        <v>7113886</v>
      </c>
      <c r="E22" s="125">
        <v>14.48022104246764</v>
      </c>
      <c r="G22" s="42">
        <v>881049</v>
      </c>
      <c r="H22" s="125">
        <v>13.00838396133314</v>
      </c>
      <c r="J22" s="42">
        <v>297392</v>
      </c>
      <c r="K22" s="128">
        <v>4.1804437124800709</v>
      </c>
      <c r="L22" s="125">
        <v>33.754308784187941</v>
      </c>
    </row>
    <row r="23" spans="2:12">
      <c r="B23" s="111" t="s">
        <v>101</v>
      </c>
      <c r="D23" s="42">
        <v>1586989</v>
      </c>
      <c r="E23" s="125">
        <v>3.2302951596307108</v>
      </c>
      <c r="G23" s="42">
        <v>204667</v>
      </c>
      <c r="H23" s="125">
        <v>3.0218375143881562</v>
      </c>
      <c r="J23" s="42">
        <v>71492</v>
      </c>
      <c r="K23" s="128">
        <v>4.5048831466380674</v>
      </c>
      <c r="L23" s="125">
        <v>34.930887734710531</v>
      </c>
    </row>
    <row r="24" spans="2:12">
      <c r="B24" s="111" t="s">
        <v>102</v>
      </c>
      <c r="D24" s="42">
        <v>683854</v>
      </c>
      <c r="E24" s="125">
        <v>1.3919757894314959</v>
      </c>
      <c r="G24" s="42">
        <v>86335</v>
      </c>
      <c r="H24" s="125">
        <v>1.274706434377312</v>
      </c>
      <c r="J24" s="42">
        <v>24278</v>
      </c>
      <c r="K24" s="128">
        <v>3.5501729901411712</v>
      </c>
      <c r="L24" s="125">
        <v>28.120692650721029</v>
      </c>
    </row>
    <row r="25" spans="2:12">
      <c r="B25" s="111" t="s">
        <v>103</v>
      </c>
      <c r="D25" s="42">
        <v>2242343</v>
      </c>
      <c r="E25" s="125">
        <v>4.5642595752912012</v>
      </c>
      <c r="G25" s="42">
        <v>346850</v>
      </c>
      <c r="H25" s="125">
        <v>5.1211203655964654</v>
      </c>
      <c r="J25" s="42">
        <v>122216</v>
      </c>
      <c r="K25" s="128">
        <v>5.450370438420884</v>
      </c>
      <c r="L25" s="125">
        <v>35.235980971601563</v>
      </c>
    </row>
    <row r="26" spans="2:12">
      <c r="B26" s="111" t="s">
        <v>104</v>
      </c>
      <c r="D26" s="42">
        <v>326803</v>
      </c>
      <c r="E26" s="125">
        <v>0.66520319236793413</v>
      </c>
      <c r="G26" s="42">
        <v>45193</v>
      </c>
      <c r="H26" s="125">
        <v>0.66725902459968589</v>
      </c>
      <c r="J26" s="42">
        <v>15363</v>
      </c>
      <c r="K26" s="128">
        <v>4.7009972368674706</v>
      </c>
      <c r="L26" s="125">
        <v>33.99420264200208</v>
      </c>
    </row>
    <row r="27" spans="2:12">
      <c r="B27" s="111" t="s">
        <v>105</v>
      </c>
      <c r="D27" s="42">
        <v>83567</v>
      </c>
      <c r="E27" s="125">
        <v>0.17009952533058489</v>
      </c>
      <c r="G27" s="42">
        <v>10381</v>
      </c>
      <c r="H27" s="125">
        <v>0.15327187693601529</v>
      </c>
      <c r="J27" s="42">
        <v>2514</v>
      </c>
      <c r="K27" s="128">
        <v>3.0083645458135391</v>
      </c>
      <c r="L27" s="125">
        <v>24.217320104036219</v>
      </c>
    </row>
    <row r="28" spans="2:12">
      <c r="B28" s="115" t="s">
        <v>106</v>
      </c>
      <c r="D28" s="44">
        <v>87067</v>
      </c>
      <c r="E28" s="126">
        <v>0.1772237291270243</v>
      </c>
      <c r="G28" s="44">
        <v>11695</v>
      </c>
      <c r="H28" s="126">
        <v>0.17267263276820141</v>
      </c>
      <c r="J28" s="44">
        <v>3355</v>
      </c>
      <c r="K28" s="129">
        <v>3.8533543133448949</v>
      </c>
      <c r="L28" s="126">
        <v>28.687473279179141</v>
      </c>
    </row>
    <row r="29" spans="2:12" ht="8" customHeight="1"/>
    <row r="30" spans="2:12">
      <c r="B30" s="119" t="s">
        <v>49</v>
      </c>
      <c r="D30" s="120">
        <v>49128297</v>
      </c>
      <c r="E30" s="123">
        <v>100</v>
      </c>
      <c r="G30" s="120">
        <v>6772932</v>
      </c>
      <c r="H30" s="123">
        <v>100</v>
      </c>
      <c r="J30" s="120">
        <v>2335648</v>
      </c>
      <c r="K30" s="122">
        <v>4.7541806710702792</v>
      </c>
      <c r="L30" s="123">
        <v>34.485035432217543</v>
      </c>
    </row>
    <row r="32" spans="2:12">
      <c r="B32" s="221" t="s">
        <v>135</v>
      </c>
      <c r="C32" s="202"/>
      <c r="D32" s="202"/>
      <c r="E32" s="202"/>
      <c r="F32" s="202"/>
      <c r="G32" s="202"/>
      <c r="H32" s="202"/>
      <c r="I32" s="202"/>
      <c r="J32" s="202"/>
      <c r="K32" s="202"/>
      <c r="L32" s="202"/>
    </row>
    <row r="33" spans="2:12">
      <c r="B33" s="221" t="s">
        <v>136</v>
      </c>
      <c r="C33" s="202"/>
      <c r="D33" s="202"/>
      <c r="E33" s="202"/>
      <c r="F33" s="202"/>
      <c r="G33" s="202"/>
      <c r="H33" s="202"/>
      <c r="I33" s="202"/>
      <c r="J33" s="202"/>
      <c r="K33" s="202"/>
      <c r="L33" s="202"/>
    </row>
  </sheetData>
  <mergeCells count="8">
    <mergeCell ref="B33:L33"/>
    <mergeCell ref="B7:B8"/>
    <mergeCell ref="B32:L32"/>
    <mergeCell ref="J7:L7"/>
    <mergeCell ref="A4:U4"/>
    <mergeCell ref="D7:E7"/>
    <mergeCell ref="G7:H7"/>
    <mergeCell ref="B5:S5"/>
  </mergeCells>
  <printOptions horizontalCentered="1" verticalCentered="1"/>
  <pageMargins left="0.27777777777777779" right="0.27777777777777779" top="0.27777777777777779" bottom="0.27777777777777779" header="0.1388888888888889" footer="0.1388888888888889"/>
  <pageSetup paperSize="9" scale="75"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2:AC32"/>
  <sheetViews>
    <sheetView showGridLines="0" workbookViewId="0"/>
  </sheetViews>
  <sheetFormatPr baseColWidth="10" defaultColWidth="8.7265625" defaultRowHeight="14.5"/>
  <cols>
    <col min="1" max="1" width="0.81640625" customWidth="1"/>
    <col min="2" max="2" width="28.1796875" customWidth="1"/>
    <col min="3" max="3" width="0.36328125" customWidth="1"/>
    <col min="4" max="5" width="10.81640625" customWidth="1"/>
    <col min="6" max="6" width="6.36328125" customWidth="1"/>
    <col min="7" max="7" width="10.81640625" customWidth="1"/>
    <col min="8" max="8" width="6.36328125" customWidth="1"/>
    <col min="9" max="9" width="0.36328125" customWidth="1"/>
    <col min="10" max="10" width="10.81640625" customWidth="1"/>
    <col min="11" max="11" width="6.36328125" customWidth="1"/>
    <col min="12" max="12" width="10.81640625" customWidth="1"/>
    <col min="13" max="13" width="6.36328125" customWidth="1"/>
    <col min="14" max="14" width="10.81640625" customWidth="1"/>
    <col min="15" max="15" width="6.36328125" customWidth="1"/>
    <col min="16" max="16" width="0.36328125" customWidth="1"/>
    <col min="17" max="17" width="10.81640625" customWidth="1"/>
    <col min="18" max="18" width="6.36328125" customWidth="1"/>
    <col min="19" max="19" width="10.81640625" customWidth="1"/>
    <col min="20" max="20" width="6.36328125" customWidth="1"/>
    <col min="21" max="21" width="10.81640625" customWidth="1"/>
    <col min="22" max="22" width="6.36328125" customWidth="1"/>
    <col min="23" max="23" width="0.36328125" customWidth="1"/>
    <col min="24" max="24" width="10.81640625" customWidth="1"/>
    <col min="25" max="25" width="6.36328125" customWidth="1"/>
    <col min="26" max="26" width="10.81640625" customWidth="1"/>
    <col min="27" max="27" width="6.36328125" customWidth="1"/>
    <col min="28" max="28" width="10.81640625" customWidth="1"/>
    <col min="29" max="29" width="6.36328125" customWidth="1"/>
  </cols>
  <sheetData>
    <row r="2" spans="1:29" ht="52.5" customHeight="1"/>
    <row r="3" spans="1:29" ht="4.5" customHeight="1"/>
    <row r="4" spans="1:29" ht="17.5" customHeight="1">
      <c r="A4" s="201" t="s">
        <v>180</v>
      </c>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row>
    <row r="5" spans="1:29" ht="17.5" customHeight="1">
      <c r="B5" s="203" t="s">
        <v>113</v>
      </c>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row>
    <row r="6" spans="1:29" ht="6" customHeight="1"/>
    <row r="7" spans="1:29" ht="13" customHeight="1">
      <c r="B7" s="222" t="s">
        <v>114</v>
      </c>
      <c r="D7" s="225" t="s">
        <v>61</v>
      </c>
      <c r="E7" s="215"/>
      <c r="F7" s="215"/>
      <c r="G7" s="215"/>
      <c r="H7" s="216"/>
      <c r="J7" s="214"/>
      <c r="K7" s="215"/>
      <c r="L7" s="215"/>
      <c r="M7" s="215"/>
      <c r="N7" s="215"/>
      <c r="O7" s="216"/>
      <c r="Q7" s="214"/>
      <c r="R7" s="215"/>
      <c r="S7" s="215"/>
      <c r="T7" s="215"/>
      <c r="U7" s="215"/>
      <c r="V7" s="216"/>
      <c r="X7" s="214"/>
      <c r="Y7" s="215"/>
      <c r="Z7" s="215"/>
      <c r="AA7" s="215"/>
      <c r="AB7" s="215"/>
      <c r="AC7" s="216"/>
    </row>
    <row r="8" spans="1:29" ht="34" customHeight="1">
      <c r="B8" s="223"/>
      <c r="D8" s="226"/>
      <c r="E8" s="202"/>
      <c r="F8" s="202"/>
      <c r="G8" s="202"/>
      <c r="H8" s="213"/>
      <c r="J8" s="212" t="s">
        <v>181</v>
      </c>
      <c r="K8" s="202"/>
      <c r="L8" s="202"/>
      <c r="M8" s="202"/>
      <c r="N8" s="202"/>
      <c r="O8" s="213"/>
      <c r="Q8" s="212" t="s">
        <v>182</v>
      </c>
      <c r="R8" s="202"/>
      <c r="S8" s="202"/>
      <c r="T8" s="202"/>
      <c r="U8" s="202"/>
      <c r="V8" s="213"/>
      <c r="X8" s="212" t="s">
        <v>183</v>
      </c>
      <c r="Y8" s="202"/>
      <c r="Z8" s="202"/>
      <c r="AA8" s="202"/>
      <c r="AB8" s="202"/>
      <c r="AC8" s="213"/>
    </row>
    <row r="9" spans="1:29" ht="22" customHeight="1">
      <c r="B9" s="223"/>
      <c r="D9" s="217" t="s">
        <v>119</v>
      </c>
      <c r="E9" s="219" t="s">
        <v>120</v>
      </c>
      <c r="F9" s="211"/>
      <c r="G9" s="219" t="s">
        <v>121</v>
      </c>
      <c r="H9" s="211"/>
      <c r="J9" s="217" t="s">
        <v>119</v>
      </c>
      <c r="K9" s="233" t="s">
        <v>184</v>
      </c>
      <c r="L9" s="219" t="s">
        <v>120</v>
      </c>
      <c r="M9" s="211"/>
      <c r="N9" s="219" t="s">
        <v>121</v>
      </c>
      <c r="O9" s="211"/>
      <c r="Q9" s="217" t="s">
        <v>119</v>
      </c>
      <c r="R9" s="233" t="s">
        <v>184</v>
      </c>
      <c r="S9" s="219" t="s">
        <v>120</v>
      </c>
      <c r="T9" s="211"/>
      <c r="U9" s="219" t="s">
        <v>121</v>
      </c>
      <c r="V9" s="211"/>
      <c r="X9" s="217" t="s">
        <v>119</v>
      </c>
      <c r="Y9" s="233" t="s">
        <v>184</v>
      </c>
      <c r="Z9" s="219" t="s">
        <v>120</v>
      </c>
      <c r="AA9" s="211"/>
      <c r="AB9" s="219" t="s">
        <v>121</v>
      </c>
      <c r="AC9" s="211"/>
    </row>
    <row r="10" spans="1:29" ht="37" customHeight="1">
      <c r="B10" s="224"/>
      <c r="D10" s="218"/>
      <c r="E10" s="13" t="s">
        <v>119</v>
      </c>
      <c r="F10" s="25" t="s">
        <v>185</v>
      </c>
      <c r="G10" s="13" t="s">
        <v>119</v>
      </c>
      <c r="H10" s="26" t="s">
        <v>185</v>
      </c>
      <c r="J10" s="218"/>
      <c r="K10" s="220"/>
      <c r="L10" s="13" t="s">
        <v>119</v>
      </c>
      <c r="M10" s="25" t="s">
        <v>186</v>
      </c>
      <c r="N10" s="13" t="s">
        <v>119</v>
      </c>
      <c r="O10" s="26" t="s">
        <v>186</v>
      </c>
      <c r="Q10" s="218"/>
      <c r="R10" s="220"/>
      <c r="S10" s="13" t="s">
        <v>119</v>
      </c>
      <c r="T10" s="25" t="s">
        <v>186</v>
      </c>
      <c r="U10" s="13" t="s">
        <v>119</v>
      </c>
      <c r="V10" s="26" t="s">
        <v>186</v>
      </c>
      <c r="X10" s="218"/>
      <c r="Y10" s="220"/>
      <c r="Z10" s="13" t="s">
        <v>119</v>
      </c>
      <c r="AA10" s="25" t="s">
        <v>186</v>
      </c>
      <c r="AB10" s="13" t="s">
        <v>119</v>
      </c>
      <c r="AC10" s="26" t="s">
        <v>186</v>
      </c>
    </row>
    <row r="11" spans="1:29" ht="4.5" customHeight="1"/>
    <row r="12" spans="1:29">
      <c r="B12" s="107" t="s">
        <v>88</v>
      </c>
      <c r="D12" s="40">
        <v>456641</v>
      </c>
      <c r="E12" s="108">
        <v>281671</v>
      </c>
      <c r="F12" s="109">
        <v>61.683247890574883</v>
      </c>
      <c r="G12" s="108">
        <v>174970</v>
      </c>
      <c r="H12" s="110">
        <v>38.316752109425131</v>
      </c>
      <c r="J12" s="40">
        <v>127191</v>
      </c>
      <c r="K12" s="109">
        <v>27.853609290449171</v>
      </c>
      <c r="L12" s="108">
        <v>53077</v>
      </c>
      <c r="M12" s="109">
        <v>41.7301538630878</v>
      </c>
      <c r="N12" s="108">
        <v>74114</v>
      </c>
      <c r="O12" s="110">
        <v>58.269846136912207</v>
      </c>
      <c r="Q12" s="40">
        <v>110322</v>
      </c>
      <c r="R12" s="109">
        <v>24.15946005724409</v>
      </c>
      <c r="S12" s="108">
        <v>72210</v>
      </c>
      <c r="T12" s="109">
        <v>65.453853265894381</v>
      </c>
      <c r="U12" s="108">
        <v>38112</v>
      </c>
      <c r="V12" s="110">
        <v>34.546146734105619</v>
      </c>
      <c r="X12" s="40">
        <v>219128</v>
      </c>
      <c r="Y12" s="109">
        <v>47.986930652306739</v>
      </c>
      <c r="Z12" s="108">
        <v>156384</v>
      </c>
      <c r="AA12" s="109">
        <v>71.366507246905925</v>
      </c>
      <c r="AB12" s="108">
        <v>62744</v>
      </c>
      <c r="AC12" s="110">
        <v>28.633492753094082</v>
      </c>
    </row>
    <row r="13" spans="1:29">
      <c r="B13" s="111" t="s">
        <v>89</v>
      </c>
      <c r="D13" s="42">
        <v>60154</v>
      </c>
      <c r="E13" s="112">
        <v>38386</v>
      </c>
      <c r="F13" s="113">
        <v>63.812880273963493</v>
      </c>
      <c r="G13" s="112">
        <v>21768</v>
      </c>
      <c r="H13" s="114">
        <v>36.187119726036507</v>
      </c>
      <c r="J13" s="42">
        <v>11676</v>
      </c>
      <c r="K13" s="113">
        <v>19.410180536622669</v>
      </c>
      <c r="L13" s="112">
        <v>4964</v>
      </c>
      <c r="M13" s="113">
        <v>42.514559780746829</v>
      </c>
      <c r="N13" s="112">
        <v>6712</v>
      </c>
      <c r="O13" s="114">
        <v>57.485440219253171</v>
      </c>
      <c r="Q13" s="42">
        <v>11833</v>
      </c>
      <c r="R13" s="113">
        <v>19.671177311566979</v>
      </c>
      <c r="S13" s="112">
        <v>7108</v>
      </c>
      <c r="T13" s="113">
        <v>60.069297726696533</v>
      </c>
      <c r="U13" s="112">
        <v>4725</v>
      </c>
      <c r="V13" s="114">
        <v>39.930702273303467</v>
      </c>
      <c r="X13" s="42">
        <v>36645</v>
      </c>
      <c r="Y13" s="113">
        <v>60.918642151810353</v>
      </c>
      <c r="Z13" s="112">
        <v>26314</v>
      </c>
      <c r="AA13" s="113">
        <v>71.80788647837359</v>
      </c>
      <c r="AB13" s="112">
        <v>10331</v>
      </c>
      <c r="AC13" s="114">
        <v>28.192113521626421</v>
      </c>
    </row>
    <row r="14" spans="1:29">
      <c r="B14" s="111" t="s">
        <v>90</v>
      </c>
      <c r="D14" s="42">
        <v>46400</v>
      </c>
      <c r="E14" s="112">
        <v>29863</v>
      </c>
      <c r="F14" s="113">
        <v>64.359913793103445</v>
      </c>
      <c r="G14" s="112">
        <v>16537</v>
      </c>
      <c r="H14" s="114">
        <v>35.640086206896562</v>
      </c>
      <c r="J14" s="42">
        <v>10324</v>
      </c>
      <c r="K14" s="113">
        <v>22.25</v>
      </c>
      <c r="L14" s="112">
        <v>4325</v>
      </c>
      <c r="M14" s="113">
        <v>41.892677256877178</v>
      </c>
      <c r="N14" s="112">
        <v>5999</v>
      </c>
      <c r="O14" s="114">
        <v>58.107322743122822</v>
      </c>
      <c r="Q14" s="42">
        <v>10313</v>
      </c>
      <c r="R14" s="113">
        <v>22.22629310344827</v>
      </c>
      <c r="S14" s="112">
        <v>6178</v>
      </c>
      <c r="T14" s="113">
        <v>59.904974304276159</v>
      </c>
      <c r="U14" s="112">
        <v>4135</v>
      </c>
      <c r="V14" s="114">
        <v>40.095025695723848</v>
      </c>
      <c r="X14" s="42">
        <v>25763</v>
      </c>
      <c r="Y14" s="113">
        <v>55.52370689655173</v>
      </c>
      <c r="Z14" s="112">
        <v>19360</v>
      </c>
      <c r="AA14" s="113">
        <v>75.146527966463523</v>
      </c>
      <c r="AB14" s="112">
        <v>6403</v>
      </c>
      <c r="AC14" s="114">
        <v>24.85347203353647</v>
      </c>
    </row>
    <row r="15" spans="1:29">
      <c r="B15" s="111" t="s">
        <v>91</v>
      </c>
      <c r="D15" s="42">
        <v>50241</v>
      </c>
      <c r="E15" s="112">
        <v>30147</v>
      </c>
      <c r="F15" s="113">
        <v>60.004776974980587</v>
      </c>
      <c r="G15" s="112">
        <v>20094</v>
      </c>
      <c r="H15" s="114">
        <v>39.995223025019413</v>
      </c>
      <c r="J15" s="42">
        <v>14905</v>
      </c>
      <c r="K15" s="113">
        <v>29.66700503572779</v>
      </c>
      <c r="L15" s="112">
        <v>6458</v>
      </c>
      <c r="M15" s="113">
        <v>43.327742368332771</v>
      </c>
      <c r="N15" s="112">
        <v>8447</v>
      </c>
      <c r="O15" s="114">
        <v>56.672257631667222</v>
      </c>
      <c r="Q15" s="42">
        <v>11671</v>
      </c>
      <c r="R15" s="113">
        <v>23.230031249378001</v>
      </c>
      <c r="S15" s="112">
        <v>6953</v>
      </c>
      <c r="T15" s="113">
        <v>59.575014994430639</v>
      </c>
      <c r="U15" s="112">
        <v>4718</v>
      </c>
      <c r="V15" s="114">
        <v>40.424985005569361</v>
      </c>
      <c r="X15" s="42">
        <v>23665</v>
      </c>
      <c r="Y15" s="113">
        <v>47.102963714894209</v>
      </c>
      <c r="Z15" s="112">
        <v>16736</v>
      </c>
      <c r="AA15" s="113">
        <v>70.720473272765688</v>
      </c>
      <c r="AB15" s="112">
        <v>6929</v>
      </c>
      <c r="AC15" s="114">
        <v>29.279526727234309</v>
      </c>
    </row>
    <row r="16" spans="1:29">
      <c r="B16" s="111" t="s">
        <v>92</v>
      </c>
      <c r="D16" s="42">
        <v>89676</v>
      </c>
      <c r="E16" s="112">
        <v>52521</v>
      </c>
      <c r="F16" s="113">
        <v>58.5675097015924</v>
      </c>
      <c r="G16" s="112">
        <v>37155</v>
      </c>
      <c r="H16" s="114">
        <v>41.4324902984076</v>
      </c>
      <c r="J16" s="42">
        <v>30780</v>
      </c>
      <c r="K16" s="113">
        <v>34.323564833400241</v>
      </c>
      <c r="L16" s="112">
        <v>13024</v>
      </c>
      <c r="M16" s="113">
        <v>42.313190383365821</v>
      </c>
      <c r="N16" s="112">
        <v>17756</v>
      </c>
      <c r="O16" s="114">
        <v>57.686809616634193</v>
      </c>
      <c r="Q16" s="42">
        <v>21860</v>
      </c>
      <c r="R16" s="113">
        <v>24.376644810205629</v>
      </c>
      <c r="S16" s="112">
        <v>13266</v>
      </c>
      <c r="T16" s="113">
        <v>60.686184812442818</v>
      </c>
      <c r="U16" s="112">
        <v>8594</v>
      </c>
      <c r="V16" s="114">
        <v>39.313815187557182</v>
      </c>
      <c r="X16" s="42">
        <v>37036</v>
      </c>
      <c r="Y16" s="113">
        <v>41.299790356394134</v>
      </c>
      <c r="Z16" s="112">
        <v>26231</v>
      </c>
      <c r="AA16" s="113">
        <v>70.825683119127333</v>
      </c>
      <c r="AB16" s="112">
        <v>10805</v>
      </c>
      <c r="AC16" s="114">
        <v>29.174316880872659</v>
      </c>
    </row>
    <row r="17" spans="2:29">
      <c r="B17" s="111" t="s">
        <v>93</v>
      </c>
      <c r="D17" s="42">
        <v>25584</v>
      </c>
      <c r="E17" s="112">
        <v>15764</v>
      </c>
      <c r="F17" s="113">
        <v>61.616635397123197</v>
      </c>
      <c r="G17" s="112">
        <v>9820</v>
      </c>
      <c r="H17" s="114">
        <v>38.383364602876803</v>
      </c>
      <c r="J17" s="42">
        <v>7110</v>
      </c>
      <c r="K17" s="113">
        <v>27.790806754221389</v>
      </c>
      <c r="L17" s="112">
        <v>3004</v>
      </c>
      <c r="M17" s="113">
        <v>42.250351617440217</v>
      </c>
      <c r="N17" s="112">
        <v>4106</v>
      </c>
      <c r="O17" s="114">
        <v>57.749648382559769</v>
      </c>
      <c r="Q17" s="42">
        <v>5333</v>
      </c>
      <c r="R17" s="113">
        <v>20.845059412132581</v>
      </c>
      <c r="S17" s="112">
        <v>3005</v>
      </c>
      <c r="T17" s="113">
        <v>56.347271704481528</v>
      </c>
      <c r="U17" s="112">
        <v>2328</v>
      </c>
      <c r="V17" s="114">
        <v>43.652728295518472</v>
      </c>
      <c r="X17" s="42">
        <v>13141</v>
      </c>
      <c r="Y17" s="113">
        <v>51.364133833646029</v>
      </c>
      <c r="Z17" s="112">
        <v>9755</v>
      </c>
      <c r="AA17" s="113">
        <v>74.233315577201125</v>
      </c>
      <c r="AB17" s="112">
        <v>3386</v>
      </c>
      <c r="AC17" s="114">
        <v>25.766684422798871</v>
      </c>
    </row>
    <row r="18" spans="2:29">
      <c r="B18" s="111" t="s">
        <v>94</v>
      </c>
      <c r="D18" s="42">
        <v>158450</v>
      </c>
      <c r="E18" s="112">
        <v>98673</v>
      </c>
      <c r="F18" s="113">
        <v>62.273903439570837</v>
      </c>
      <c r="G18" s="112">
        <v>59777</v>
      </c>
      <c r="H18" s="114">
        <v>37.726096560429163</v>
      </c>
      <c r="J18" s="42">
        <v>33468</v>
      </c>
      <c r="K18" s="113">
        <v>21.122120542757969</v>
      </c>
      <c r="L18" s="112">
        <v>14178</v>
      </c>
      <c r="M18" s="113">
        <v>42.362854069558978</v>
      </c>
      <c r="N18" s="112">
        <v>19290</v>
      </c>
      <c r="O18" s="114">
        <v>57.637145930441022</v>
      </c>
      <c r="Q18" s="42">
        <v>28348</v>
      </c>
      <c r="R18" s="113">
        <v>17.890817292521302</v>
      </c>
      <c r="S18" s="112">
        <v>16046</v>
      </c>
      <c r="T18" s="113">
        <v>56.603640468463382</v>
      </c>
      <c r="U18" s="112">
        <v>12302</v>
      </c>
      <c r="V18" s="114">
        <v>43.396359531536618</v>
      </c>
      <c r="X18" s="42">
        <v>96634</v>
      </c>
      <c r="Y18" s="113">
        <v>60.987062164720733</v>
      </c>
      <c r="Z18" s="112">
        <v>68449</v>
      </c>
      <c r="AA18" s="113">
        <v>70.833247097294944</v>
      </c>
      <c r="AB18" s="112">
        <v>28185</v>
      </c>
      <c r="AC18" s="114">
        <v>29.166752902705049</v>
      </c>
    </row>
    <row r="19" spans="2:29">
      <c r="B19" s="111" t="s">
        <v>95</v>
      </c>
      <c r="D19" s="42">
        <v>102720</v>
      </c>
      <c r="E19" s="112">
        <v>63535</v>
      </c>
      <c r="F19" s="113">
        <v>61.852609034267907</v>
      </c>
      <c r="G19" s="112">
        <v>39185</v>
      </c>
      <c r="H19" s="114">
        <v>38.147390965732093</v>
      </c>
      <c r="J19" s="42">
        <v>24618</v>
      </c>
      <c r="K19" s="113">
        <v>23.966121495327101</v>
      </c>
      <c r="L19" s="112">
        <v>10221</v>
      </c>
      <c r="M19" s="113">
        <v>41.518401169875702</v>
      </c>
      <c r="N19" s="112">
        <v>14397</v>
      </c>
      <c r="O19" s="114">
        <v>58.481598830124312</v>
      </c>
      <c r="Q19" s="42">
        <v>20802</v>
      </c>
      <c r="R19" s="113">
        <v>20.251168224299061</v>
      </c>
      <c r="S19" s="112">
        <v>12703</v>
      </c>
      <c r="T19" s="113">
        <v>61.066243630420153</v>
      </c>
      <c r="U19" s="112">
        <v>8099</v>
      </c>
      <c r="V19" s="114">
        <v>38.933756369579847</v>
      </c>
      <c r="X19" s="42">
        <v>57300</v>
      </c>
      <c r="Y19" s="113">
        <v>55.782710280373827</v>
      </c>
      <c r="Z19" s="112">
        <v>40611</v>
      </c>
      <c r="AA19" s="113">
        <v>70.874345549738223</v>
      </c>
      <c r="AB19" s="112">
        <v>16689</v>
      </c>
      <c r="AC19" s="114">
        <v>29.125654450261781</v>
      </c>
    </row>
    <row r="20" spans="2:29">
      <c r="B20" s="111" t="s">
        <v>96</v>
      </c>
      <c r="D20" s="42">
        <v>414073</v>
      </c>
      <c r="E20" s="112">
        <v>256429</v>
      </c>
      <c r="F20" s="113">
        <v>61.928452229437802</v>
      </c>
      <c r="G20" s="112">
        <v>157644</v>
      </c>
      <c r="H20" s="114">
        <v>38.071547770562198</v>
      </c>
      <c r="J20" s="42">
        <v>107583</v>
      </c>
      <c r="K20" s="113">
        <v>25.98165057852118</v>
      </c>
      <c r="L20" s="112">
        <v>47227</v>
      </c>
      <c r="M20" s="113">
        <v>43.898199529665469</v>
      </c>
      <c r="N20" s="112">
        <v>60356</v>
      </c>
      <c r="O20" s="114">
        <v>56.101800470334531</v>
      </c>
      <c r="Q20" s="42">
        <v>93809</v>
      </c>
      <c r="R20" s="113">
        <v>22.655183989296571</v>
      </c>
      <c r="S20" s="112">
        <v>58097</v>
      </c>
      <c r="T20" s="113">
        <v>61.931157991237519</v>
      </c>
      <c r="U20" s="112">
        <v>35712</v>
      </c>
      <c r="V20" s="114">
        <v>38.068842008762488</v>
      </c>
      <c r="X20" s="42">
        <v>212681</v>
      </c>
      <c r="Y20" s="113">
        <v>51.363165432182242</v>
      </c>
      <c r="Z20" s="112">
        <v>151105</v>
      </c>
      <c r="AA20" s="113">
        <v>71.047719354338184</v>
      </c>
      <c r="AB20" s="112">
        <v>61576</v>
      </c>
      <c r="AC20" s="114">
        <v>28.952280645661819</v>
      </c>
    </row>
    <row r="21" spans="2:29">
      <c r="B21" s="111" t="s">
        <v>97</v>
      </c>
      <c r="D21" s="42">
        <v>230589</v>
      </c>
      <c r="E21" s="112">
        <v>141690</v>
      </c>
      <c r="F21" s="113">
        <v>61.446990099267531</v>
      </c>
      <c r="G21" s="112">
        <v>88899</v>
      </c>
      <c r="H21" s="114">
        <v>38.553009900732469</v>
      </c>
      <c r="J21" s="42">
        <v>60981</v>
      </c>
      <c r="K21" s="113">
        <v>26.445754133978639</v>
      </c>
      <c r="L21" s="112">
        <v>24828</v>
      </c>
      <c r="M21" s="113">
        <v>40.714320854036501</v>
      </c>
      <c r="N21" s="112">
        <v>36153</v>
      </c>
      <c r="O21" s="114">
        <v>59.285679145963499</v>
      </c>
      <c r="Q21" s="42">
        <v>50238</v>
      </c>
      <c r="R21" s="113">
        <v>21.786815502907771</v>
      </c>
      <c r="S21" s="112">
        <v>30727</v>
      </c>
      <c r="T21" s="113">
        <v>61.16286476372467</v>
      </c>
      <c r="U21" s="112">
        <v>19511</v>
      </c>
      <c r="V21" s="114">
        <v>38.83713523627533</v>
      </c>
      <c r="X21" s="42">
        <v>119370</v>
      </c>
      <c r="Y21" s="113">
        <v>51.76743036311359</v>
      </c>
      <c r="Z21" s="112">
        <v>86135</v>
      </c>
      <c r="AA21" s="113">
        <v>72.157996146435451</v>
      </c>
      <c r="AB21" s="112">
        <v>33235</v>
      </c>
      <c r="AC21" s="114">
        <v>27.842003853564549</v>
      </c>
    </row>
    <row r="22" spans="2:29">
      <c r="B22" s="111" t="s">
        <v>98</v>
      </c>
      <c r="D22" s="42">
        <v>58897</v>
      </c>
      <c r="E22" s="112">
        <v>37008</v>
      </c>
      <c r="F22" s="113">
        <v>62.835118936448367</v>
      </c>
      <c r="G22" s="112">
        <v>21889</v>
      </c>
      <c r="H22" s="114">
        <v>37.164881063551633</v>
      </c>
      <c r="J22" s="42">
        <v>14308</v>
      </c>
      <c r="K22" s="113">
        <v>24.29325772110634</v>
      </c>
      <c r="L22" s="112">
        <v>6199</v>
      </c>
      <c r="M22" s="113">
        <v>43.325412356723511</v>
      </c>
      <c r="N22" s="112">
        <v>8109</v>
      </c>
      <c r="O22" s="114">
        <v>56.674587643276489</v>
      </c>
      <c r="Q22" s="42">
        <v>12636</v>
      </c>
      <c r="R22" s="113">
        <v>21.45440345009084</v>
      </c>
      <c r="S22" s="112">
        <v>7827</v>
      </c>
      <c r="T22" s="113">
        <v>61.942070275403601</v>
      </c>
      <c r="U22" s="112">
        <v>4809</v>
      </c>
      <c r="V22" s="114">
        <v>38.057929724596391</v>
      </c>
      <c r="X22" s="42">
        <v>31953</v>
      </c>
      <c r="Y22" s="113">
        <v>54.252338828802827</v>
      </c>
      <c r="Z22" s="112">
        <v>22982</v>
      </c>
      <c r="AA22" s="113">
        <v>71.924388946264827</v>
      </c>
      <c r="AB22" s="112">
        <v>8971</v>
      </c>
      <c r="AC22" s="114">
        <v>28.07561105373517</v>
      </c>
    </row>
    <row r="23" spans="2:29">
      <c r="B23" s="111" t="s">
        <v>99</v>
      </c>
      <c r="D23" s="42">
        <v>105613</v>
      </c>
      <c r="E23" s="112">
        <v>65277</v>
      </c>
      <c r="F23" s="113">
        <v>61.807732002689058</v>
      </c>
      <c r="G23" s="112">
        <v>40336</v>
      </c>
      <c r="H23" s="114">
        <v>38.192267997310942</v>
      </c>
      <c r="J23" s="42">
        <v>29133</v>
      </c>
      <c r="K23" s="113">
        <v>27.584672341473119</v>
      </c>
      <c r="L23" s="112">
        <v>11485</v>
      </c>
      <c r="M23" s="113">
        <v>39.422647856382802</v>
      </c>
      <c r="N23" s="112">
        <v>17648</v>
      </c>
      <c r="O23" s="114">
        <v>60.577352143617198</v>
      </c>
      <c r="Q23" s="42">
        <v>18679</v>
      </c>
      <c r="R23" s="113">
        <v>17.686269682709511</v>
      </c>
      <c r="S23" s="112">
        <v>10766</v>
      </c>
      <c r="T23" s="113">
        <v>57.636918464585897</v>
      </c>
      <c r="U23" s="112">
        <v>7913</v>
      </c>
      <c r="V23" s="114">
        <v>42.363081535414103</v>
      </c>
      <c r="X23" s="42">
        <v>57801</v>
      </c>
      <c r="Y23" s="113">
        <v>54.729057975817383</v>
      </c>
      <c r="Z23" s="112">
        <v>43026</v>
      </c>
      <c r="AA23" s="113">
        <v>74.43815850936835</v>
      </c>
      <c r="AB23" s="112">
        <v>14775</v>
      </c>
      <c r="AC23" s="114">
        <v>25.56184149063165</v>
      </c>
    </row>
    <row r="24" spans="2:29">
      <c r="B24" s="111" t="s">
        <v>100</v>
      </c>
      <c r="D24" s="42">
        <v>297392</v>
      </c>
      <c r="E24" s="112">
        <v>191691</v>
      </c>
      <c r="F24" s="113">
        <v>64.457349222574919</v>
      </c>
      <c r="G24" s="112">
        <v>105701</v>
      </c>
      <c r="H24" s="114">
        <v>35.542650777425081</v>
      </c>
      <c r="J24" s="42">
        <v>70375</v>
      </c>
      <c r="K24" s="113">
        <v>23.66405283262495</v>
      </c>
      <c r="L24" s="112">
        <v>32127</v>
      </c>
      <c r="M24" s="113">
        <v>45.651154529307277</v>
      </c>
      <c r="N24" s="112">
        <v>38248</v>
      </c>
      <c r="O24" s="114">
        <v>54.348845470692723</v>
      </c>
      <c r="Q24" s="42">
        <v>59712</v>
      </c>
      <c r="R24" s="113">
        <v>20.078549523860769</v>
      </c>
      <c r="S24" s="112">
        <v>38382</v>
      </c>
      <c r="T24" s="113">
        <v>64.278536977491967</v>
      </c>
      <c r="U24" s="112">
        <v>21330</v>
      </c>
      <c r="V24" s="114">
        <v>35.72146302250804</v>
      </c>
      <c r="X24" s="42">
        <v>167305</v>
      </c>
      <c r="Y24" s="113">
        <v>56.257397643514281</v>
      </c>
      <c r="Z24" s="112">
        <v>121182</v>
      </c>
      <c r="AA24" s="113">
        <v>72.431786258629444</v>
      </c>
      <c r="AB24" s="112">
        <v>46123</v>
      </c>
      <c r="AC24" s="114">
        <v>27.568213741370549</v>
      </c>
    </row>
    <row r="25" spans="2:29">
      <c r="B25" s="111" t="s">
        <v>101</v>
      </c>
      <c r="D25" s="42">
        <v>71492</v>
      </c>
      <c r="E25" s="112">
        <v>40610</v>
      </c>
      <c r="F25" s="113">
        <v>56.803558440105178</v>
      </c>
      <c r="G25" s="112">
        <v>30882</v>
      </c>
      <c r="H25" s="114">
        <v>43.196441559894822</v>
      </c>
      <c r="J25" s="42">
        <v>24477</v>
      </c>
      <c r="K25" s="113">
        <v>34.237397191294143</v>
      </c>
      <c r="L25" s="112">
        <v>9215</v>
      </c>
      <c r="M25" s="113">
        <v>37.647587531151693</v>
      </c>
      <c r="N25" s="112">
        <v>15262</v>
      </c>
      <c r="O25" s="114">
        <v>62.352412468848307</v>
      </c>
      <c r="Q25" s="42">
        <v>16233</v>
      </c>
      <c r="R25" s="113">
        <v>22.706037039109269</v>
      </c>
      <c r="S25" s="112">
        <v>9983</v>
      </c>
      <c r="T25" s="113">
        <v>61.498182714224107</v>
      </c>
      <c r="U25" s="112">
        <v>6250</v>
      </c>
      <c r="V25" s="114">
        <v>38.501817285775893</v>
      </c>
      <c r="X25" s="42">
        <v>30782</v>
      </c>
      <c r="Y25" s="113">
        <v>43.056565769596602</v>
      </c>
      <c r="Z25" s="112">
        <v>21412</v>
      </c>
      <c r="AA25" s="113">
        <v>69.56013254499382</v>
      </c>
      <c r="AB25" s="112">
        <v>9370</v>
      </c>
      <c r="AC25" s="114">
        <v>30.439867455006169</v>
      </c>
    </row>
    <row r="26" spans="2:29">
      <c r="B26" s="111" t="s">
        <v>102</v>
      </c>
      <c r="D26" s="42">
        <v>24278</v>
      </c>
      <c r="E26" s="112">
        <v>15043</v>
      </c>
      <c r="F26" s="113">
        <v>61.961446577148038</v>
      </c>
      <c r="G26" s="112">
        <v>9235</v>
      </c>
      <c r="H26" s="114">
        <v>38.038553422851969</v>
      </c>
      <c r="J26" s="42">
        <v>5744</v>
      </c>
      <c r="K26" s="113">
        <v>23.659280006590329</v>
      </c>
      <c r="L26" s="112">
        <v>2526</v>
      </c>
      <c r="M26" s="113">
        <v>43.976323119777163</v>
      </c>
      <c r="N26" s="112">
        <v>3218</v>
      </c>
      <c r="O26" s="114">
        <v>56.023676880222837</v>
      </c>
      <c r="Q26" s="42">
        <v>4669</v>
      </c>
      <c r="R26" s="113">
        <v>19.23140291622045</v>
      </c>
      <c r="S26" s="112">
        <v>2581</v>
      </c>
      <c r="T26" s="113">
        <v>55.279503105590067</v>
      </c>
      <c r="U26" s="112">
        <v>2088</v>
      </c>
      <c r="V26" s="114">
        <v>44.720496894409941</v>
      </c>
      <c r="X26" s="42">
        <v>13865</v>
      </c>
      <c r="Y26" s="113">
        <v>57.109317077189218</v>
      </c>
      <c r="Z26" s="112">
        <v>9936</v>
      </c>
      <c r="AA26" s="113">
        <v>71.662459430219982</v>
      </c>
      <c r="AB26" s="112">
        <v>3929</v>
      </c>
      <c r="AC26" s="114">
        <v>28.337540569780021</v>
      </c>
    </row>
    <row r="27" spans="2:29">
      <c r="B27" s="111" t="s">
        <v>103</v>
      </c>
      <c r="D27" s="42">
        <v>122216</v>
      </c>
      <c r="E27" s="112">
        <v>73462</v>
      </c>
      <c r="F27" s="113">
        <v>60.108332787851012</v>
      </c>
      <c r="G27" s="112">
        <v>48754</v>
      </c>
      <c r="H27" s="114">
        <v>39.891667212148988</v>
      </c>
      <c r="J27" s="42">
        <v>32327</v>
      </c>
      <c r="K27" s="113">
        <v>26.450710217974731</v>
      </c>
      <c r="L27" s="112">
        <v>13171</v>
      </c>
      <c r="M27" s="113">
        <v>40.743032140316153</v>
      </c>
      <c r="N27" s="112">
        <v>19156</v>
      </c>
      <c r="O27" s="114">
        <v>59.256967859683847</v>
      </c>
      <c r="Q27" s="42">
        <v>24426</v>
      </c>
      <c r="R27" s="113">
        <v>19.985926556261049</v>
      </c>
      <c r="S27" s="112">
        <v>13698</v>
      </c>
      <c r="T27" s="113">
        <v>56.079587324981567</v>
      </c>
      <c r="U27" s="112">
        <v>10728</v>
      </c>
      <c r="V27" s="114">
        <v>43.920412675018419</v>
      </c>
      <c r="X27" s="42">
        <v>65463</v>
      </c>
      <c r="Y27" s="113">
        <v>53.563363225764213</v>
      </c>
      <c r="Z27" s="112">
        <v>46593</v>
      </c>
      <c r="AA27" s="113">
        <v>71.174556619769945</v>
      </c>
      <c r="AB27" s="112">
        <v>18870</v>
      </c>
      <c r="AC27" s="114">
        <v>28.825443380230059</v>
      </c>
    </row>
    <row r="28" spans="2:29">
      <c r="B28" s="111" t="s">
        <v>104</v>
      </c>
      <c r="D28" s="42">
        <v>15363</v>
      </c>
      <c r="E28" s="112">
        <v>9484</v>
      </c>
      <c r="F28" s="113">
        <v>61.732734491961203</v>
      </c>
      <c r="G28" s="112">
        <v>5879</v>
      </c>
      <c r="H28" s="114">
        <v>38.267265508038797</v>
      </c>
      <c r="J28" s="42">
        <v>3512</v>
      </c>
      <c r="K28" s="113">
        <v>22.86011846644536</v>
      </c>
      <c r="L28" s="112">
        <v>1463</v>
      </c>
      <c r="M28" s="113">
        <v>41.657175398633257</v>
      </c>
      <c r="N28" s="112">
        <v>2049</v>
      </c>
      <c r="O28" s="114">
        <v>58.342824601366743</v>
      </c>
      <c r="Q28" s="42">
        <v>2956</v>
      </c>
      <c r="R28" s="113">
        <v>19.241033652281459</v>
      </c>
      <c r="S28" s="112">
        <v>1736</v>
      </c>
      <c r="T28" s="113">
        <v>58.728010825439782</v>
      </c>
      <c r="U28" s="112">
        <v>1220</v>
      </c>
      <c r="V28" s="114">
        <v>41.271989174560211</v>
      </c>
      <c r="X28" s="42">
        <v>8895</v>
      </c>
      <c r="Y28" s="113">
        <v>57.898847881273177</v>
      </c>
      <c r="Z28" s="112">
        <v>6285</v>
      </c>
      <c r="AA28" s="113">
        <v>70.657672849915684</v>
      </c>
      <c r="AB28" s="112">
        <v>2610</v>
      </c>
      <c r="AC28" s="114">
        <v>29.342327150084319</v>
      </c>
    </row>
    <row r="29" spans="2:29">
      <c r="B29" s="111" t="s">
        <v>105</v>
      </c>
      <c r="D29" s="42">
        <v>2514</v>
      </c>
      <c r="E29" s="112">
        <v>1340</v>
      </c>
      <c r="F29" s="113">
        <v>53.301511535401737</v>
      </c>
      <c r="G29" s="112">
        <v>1174</v>
      </c>
      <c r="H29" s="114">
        <v>46.698488464598249</v>
      </c>
      <c r="J29" s="42">
        <v>1392</v>
      </c>
      <c r="K29" s="113">
        <v>55.369928400954649</v>
      </c>
      <c r="L29" s="112">
        <v>543</v>
      </c>
      <c r="M29" s="113">
        <v>39.008620689655167</v>
      </c>
      <c r="N29" s="112">
        <v>849</v>
      </c>
      <c r="O29" s="114">
        <v>60.991379310344833</v>
      </c>
      <c r="Q29" s="42">
        <v>472</v>
      </c>
      <c r="R29" s="113">
        <v>18.77486077963405</v>
      </c>
      <c r="S29" s="112">
        <v>317</v>
      </c>
      <c r="T29" s="113">
        <v>67.16101694915254</v>
      </c>
      <c r="U29" s="112">
        <v>155</v>
      </c>
      <c r="V29" s="114">
        <v>32.83898305084746</v>
      </c>
      <c r="X29" s="42">
        <v>650</v>
      </c>
      <c r="Y29" s="113">
        <v>25.85521081941129</v>
      </c>
      <c r="Z29" s="112">
        <v>480</v>
      </c>
      <c r="AA29" s="113">
        <v>73.846153846153854</v>
      </c>
      <c r="AB29" s="112">
        <v>170</v>
      </c>
      <c r="AC29" s="114">
        <v>26.15384615384616</v>
      </c>
    </row>
    <row r="30" spans="2:29">
      <c r="B30" s="115" t="s">
        <v>106</v>
      </c>
      <c r="D30" s="44">
        <v>3355</v>
      </c>
      <c r="E30" s="116">
        <v>1835</v>
      </c>
      <c r="F30" s="117">
        <v>54.694485842026829</v>
      </c>
      <c r="G30" s="116">
        <v>1520</v>
      </c>
      <c r="H30" s="118">
        <v>45.305514157973178</v>
      </c>
      <c r="J30" s="44">
        <v>1796</v>
      </c>
      <c r="K30" s="117">
        <v>53.532041728763033</v>
      </c>
      <c r="L30" s="116">
        <v>692</v>
      </c>
      <c r="M30" s="117">
        <v>38.530066815144757</v>
      </c>
      <c r="N30" s="116">
        <v>1104</v>
      </c>
      <c r="O30" s="118">
        <v>61.469933184855229</v>
      </c>
      <c r="Q30" s="44">
        <v>623</v>
      </c>
      <c r="R30" s="117">
        <v>18.569299552906109</v>
      </c>
      <c r="S30" s="116">
        <v>420</v>
      </c>
      <c r="T30" s="117">
        <v>67.415730337078656</v>
      </c>
      <c r="U30" s="116">
        <v>203</v>
      </c>
      <c r="V30" s="118">
        <v>32.584269662921351</v>
      </c>
      <c r="X30" s="44">
        <v>936</v>
      </c>
      <c r="Y30" s="117">
        <v>27.89865871833085</v>
      </c>
      <c r="Z30" s="116">
        <v>723</v>
      </c>
      <c r="AA30" s="117">
        <v>77.243589743589752</v>
      </c>
      <c r="AB30" s="116">
        <v>213</v>
      </c>
      <c r="AC30" s="118">
        <v>22.756410256410259</v>
      </c>
    </row>
    <row r="31" spans="2:29" ht="8" customHeight="1"/>
    <row r="32" spans="2:29">
      <c r="B32" s="119" t="s">
        <v>49</v>
      </c>
      <c r="D32" s="120">
        <v>2335648</v>
      </c>
      <c r="E32" s="121">
        <v>1444429</v>
      </c>
      <c r="F32" s="122">
        <v>61.842751990025889</v>
      </c>
      <c r="G32" s="121">
        <v>891219</v>
      </c>
      <c r="H32" s="123">
        <v>38.157248009974097</v>
      </c>
      <c r="J32" s="120">
        <v>611700</v>
      </c>
      <c r="K32" s="122">
        <v>26.189734069517321</v>
      </c>
      <c r="L32" s="121">
        <v>258727</v>
      </c>
      <c r="M32" s="122">
        <v>42.296387117868242</v>
      </c>
      <c r="N32" s="121">
        <v>352973</v>
      </c>
      <c r="O32" s="123">
        <v>57.703612882131758</v>
      </c>
      <c r="Q32" s="120">
        <v>504935</v>
      </c>
      <c r="R32" s="122">
        <v>21.618625751825618</v>
      </c>
      <c r="S32" s="121">
        <v>312003</v>
      </c>
      <c r="T32" s="122">
        <v>61.790725538930758</v>
      </c>
      <c r="U32" s="121">
        <v>192932</v>
      </c>
      <c r="V32" s="123">
        <v>38.209274461069249</v>
      </c>
      <c r="X32" s="120">
        <v>1219013</v>
      </c>
      <c r="Y32" s="122">
        <v>52.19164017865706</v>
      </c>
      <c r="Z32" s="121">
        <v>873699</v>
      </c>
      <c r="AA32" s="122">
        <v>71.67265648520565</v>
      </c>
      <c r="AB32" s="121">
        <v>345314</v>
      </c>
      <c r="AC32" s="123">
        <v>28.32734351479435</v>
      </c>
    </row>
  </sheetData>
  <mergeCells count="25">
    <mergeCell ref="D7:H8"/>
    <mergeCell ref="Y9:Y10"/>
    <mergeCell ref="J9:J10"/>
    <mergeCell ref="J7:O7"/>
    <mergeCell ref="N9:O9"/>
    <mergeCell ref="R9:R10"/>
    <mergeCell ref="K9:K10"/>
    <mergeCell ref="X8:AC8"/>
    <mergeCell ref="U9:V9"/>
    <mergeCell ref="A4:AC4"/>
    <mergeCell ref="B7:B10"/>
    <mergeCell ref="G9:H9"/>
    <mergeCell ref="Q8:V8"/>
    <mergeCell ref="Z9:AA9"/>
    <mergeCell ref="X7:AC7"/>
    <mergeCell ref="B5:AC5"/>
    <mergeCell ref="Q9:Q10"/>
    <mergeCell ref="E9:F9"/>
    <mergeCell ref="AB9:AC9"/>
    <mergeCell ref="D9:D10"/>
    <mergeCell ref="X9:X10"/>
    <mergeCell ref="J8:O8"/>
    <mergeCell ref="S9:T9"/>
    <mergeCell ref="Q7:V7"/>
    <mergeCell ref="L9:M9"/>
  </mergeCells>
  <printOptions horizontalCentered="1" verticalCentered="1"/>
  <pageMargins left="0.27777777777777779" right="0.27777777777777779" top="0.27777777777777779" bottom="0.27777777777777779" header="0.1388888888888889" footer="0.1388888888888889"/>
  <pageSetup paperSize="9" scale="61"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2:AC32"/>
  <sheetViews>
    <sheetView showGridLines="0" workbookViewId="0"/>
  </sheetViews>
  <sheetFormatPr baseColWidth="10" defaultColWidth="8.7265625" defaultRowHeight="14.5"/>
  <cols>
    <col min="1" max="1" width="0.81640625" customWidth="1"/>
    <col min="2" max="2" width="28.1796875" customWidth="1"/>
    <col min="3" max="3" width="0.36328125" customWidth="1"/>
    <col min="4" max="5" width="10.81640625" customWidth="1"/>
    <col min="6" max="6" width="6.36328125" customWidth="1"/>
    <col min="7" max="7" width="10.81640625" customWidth="1"/>
    <col min="8" max="8" width="6.36328125" customWidth="1"/>
    <col min="9" max="9" width="0.36328125" customWidth="1"/>
    <col min="10" max="10" width="10.81640625" customWidth="1"/>
    <col min="11" max="11" width="6.36328125" customWidth="1"/>
    <col min="12" max="12" width="10.81640625" customWidth="1"/>
    <col min="13" max="13" width="6.36328125" customWidth="1"/>
    <col min="14" max="14" width="10.81640625" customWidth="1"/>
    <col min="15" max="15" width="6.36328125" customWidth="1"/>
    <col min="16" max="16" width="0.36328125" customWidth="1"/>
    <col min="17" max="17" width="10.81640625" customWidth="1"/>
    <col min="18" max="18" width="6.36328125" customWidth="1"/>
    <col min="19" max="19" width="10.81640625" customWidth="1"/>
    <col min="20" max="20" width="6.36328125" customWidth="1"/>
    <col min="21" max="21" width="10.81640625" customWidth="1"/>
    <col min="22" max="22" width="6.36328125" customWidth="1"/>
    <col min="23" max="23" width="0.36328125" customWidth="1"/>
    <col min="24" max="24" width="10.81640625" customWidth="1"/>
    <col min="25" max="25" width="6.36328125" customWidth="1"/>
    <col min="26" max="26" width="10.81640625" customWidth="1"/>
    <col min="27" max="27" width="6.36328125" customWidth="1"/>
    <col min="28" max="28" width="10.81640625" customWidth="1"/>
    <col min="29" max="29" width="6.36328125" customWidth="1"/>
  </cols>
  <sheetData>
    <row r="2" spans="1:29" ht="52.5" customHeight="1"/>
    <row r="3" spans="1:29" ht="4.5" customHeight="1"/>
    <row r="4" spans="1:29" ht="17.5" customHeight="1">
      <c r="A4" s="201" t="s">
        <v>187</v>
      </c>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row>
    <row r="5" spans="1:29" ht="17.5" customHeight="1">
      <c r="B5" s="203" t="s">
        <v>113</v>
      </c>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row>
    <row r="6" spans="1:29" ht="6" customHeight="1"/>
    <row r="7" spans="1:29" ht="13" customHeight="1">
      <c r="B7" s="222" t="s">
        <v>114</v>
      </c>
      <c r="D7" s="225" t="s">
        <v>61</v>
      </c>
      <c r="E7" s="215"/>
      <c r="F7" s="215"/>
      <c r="G7" s="215"/>
      <c r="H7" s="216"/>
      <c r="J7" s="214"/>
      <c r="K7" s="215"/>
      <c r="L7" s="215"/>
      <c r="M7" s="215"/>
      <c r="N7" s="215"/>
      <c r="O7" s="216"/>
      <c r="Q7" s="214"/>
      <c r="R7" s="215"/>
      <c r="S7" s="215"/>
      <c r="T7" s="215"/>
      <c r="U7" s="215"/>
      <c r="V7" s="216"/>
      <c r="X7" s="214"/>
      <c r="Y7" s="215"/>
      <c r="Z7" s="215"/>
      <c r="AA7" s="215"/>
      <c r="AB7" s="215"/>
      <c r="AC7" s="216"/>
    </row>
    <row r="8" spans="1:29" ht="34" customHeight="1">
      <c r="B8" s="223"/>
      <c r="D8" s="226"/>
      <c r="E8" s="202"/>
      <c r="F8" s="202"/>
      <c r="G8" s="202"/>
      <c r="H8" s="213"/>
      <c r="J8" s="212" t="s">
        <v>181</v>
      </c>
      <c r="K8" s="202"/>
      <c r="L8" s="202"/>
      <c r="M8" s="202"/>
      <c r="N8" s="202"/>
      <c r="O8" s="213"/>
      <c r="Q8" s="212" t="s">
        <v>182</v>
      </c>
      <c r="R8" s="202"/>
      <c r="S8" s="202"/>
      <c r="T8" s="202"/>
      <c r="U8" s="202"/>
      <c r="V8" s="213"/>
      <c r="X8" s="212" t="s">
        <v>183</v>
      </c>
      <c r="Y8" s="202"/>
      <c r="Z8" s="202"/>
      <c r="AA8" s="202"/>
      <c r="AB8" s="202"/>
      <c r="AC8" s="213"/>
    </row>
    <row r="9" spans="1:29" ht="22" customHeight="1">
      <c r="B9" s="223"/>
      <c r="D9" s="217" t="s">
        <v>119</v>
      </c>
      <c r="E9" s="219" t="s">
        <v>120</v>
      </c>
      <c r="F9" s="211"/>
      <c r="G9" s="219" t="s">
        <v>121</v>
      </c>
      <c r="H9" s="211"/>
      <c r="J9" s="217" t="s">
        <v>119</v>
      </c>
      <c r="K9" s="233" t="s">
        <v>184</v>
      </c>
      <c r="L9" s="219" t="s">
        <v>120</v>
      </c>
      <c r="M9" s="211"/>
      <c r="N9" s="219" t="s">
        <v>121</v>
      </c>
      <c r="O9" s="211"/>
      <c r="Q9" s="217" t="s">
        <v>119</v>
      </c>
      <c r="R9" s="233" t="s">
        <v>184</v>
      </c>
      <c r="S9" s="219" t="s">
        <v>120</v>
      </c>
      <c r="T9" s="211"/>
      <c r="U9" s="219" t="s">
        <v>121</v>
      </c>
      <c r="V9" s="211"/>
      <c r="X9" s="217" t="s">
        <v>119</v>
      </c>
      <c r="Y9" s="233" t="s">
        <v>184</v>
      </c>
      <c r="Z9" s="219" t="s">
        <v>120</v>
      </c>
      <c r="AA9" s="211"/>
      <c r="AB9" s="219" t="s">
        <v>121</v>
      </c>
      <c r="AC9" s="211"/>
    </row>
    <row r="10" spans="1:29" ht="37" customHeight="1">
      <c r="B10" s="224"/>
      <c r="D10" s="218"/>
      <c r="E10" s="13" t="s">
        <v>119</v>
      </c>
      <c r="F10" s="25" t="s">
        <v>185</v>
      </c>
      <c r="G10" s="13" t="s">
        <v>119</v>
      </c>
      <c r="H10" s="26" t="s">
        <v>185</v>
      </c>
      <c r="J10" s="218"/>
      <c r="K10" s="220"/>
      <c r="L10" s="13" t="s">
        <v>119</v>
      </c>
      <c r="M10" s="25" t="s">
        <v>186</v>
      </c>
      <c r="N10" s="13" t="s">
        <v>119</v>
      </c>
      <c r="O10" s="26" t="s">
        <v>186</v>
      </c>
      <c r="Q10" s="218"/>
      <c r="R10" s="220"/>
      <c r="S10" s="13" t="s">
        <v>119</v>
      </c>
      <c r="T10" s="25" t="s">
        <v>186</v>
      </c>
      <c r="U10" s="13" t="s">
        <v>119</v>
      </c>
      <c r="V10" s="26" t="s">
        <v>186</v>
      </c>
      <c r="X10" s="218"/>
      <c r="Y10" s="220"/>
      <c r="Z10" s="13" t="s">
        <v>119</v>
      </c>
      <c r="AA10" s="25" t="s">
        <v>186</v>
      </c>
      <c r="AB10" s="13" t="s">
        <v>119</v>
      </c>
      <c r="AC10" s="26" t="s">
        <v>186</v>
      </c>
    </row>
    <row r="11" spans="1:29" ht="4.5" customHeight="1"/>
    <row r="12" spans="1:29">
      <c r="B12" s="107" t="s">
        <v>88</v>
      </c>
      <c r="D12" s="40">
        <v>91194</v>
      </c>
      <c r="E12" s="108">
        <v>54036</v>
      </c>
      <c r="F12" s="109">
        <v>59.253898282781762</v>
      </c>
      <c r="G12" s="108">
        <v>37158</v>
      </c>
      <c r="H12" s="110">
        <v>40.746101717218238</v>
      </c>
      <c r="J12" s="40">
        <v>30828</v>
      </c>
      <c r="K12" s="109">
        <v>33.804855582604119</v>
      </c>
      <c r="L12" s="108">
        <v>11875</v>
      </c>
      <c r="M12" s="109">
        <v>38.520176462955753</v>
      </c>
      <c r="N12" s="108">
        <v>18953</v>
      </c>
      <c r="O12" s="110">
        <v>61.47982353704424</v>
      </c>
      <c r="Q12" s="40">
        <v>15637</v>
      </c>
      <c r="R12" s="109">
        <v>17.146961422900631</v>
      </c>
      <c r="S12" s="108">
        <v>8906</v>
      </c>
      <c r="T12" s="109">
        <v>56.954658822024683</v>
      </c>
      <c r="U12" s="108">
        <v>6731</v>
      </c>
      <c r="V12" s="110">
        <v>43.045341177975317</v>
      </c>
      <c r="X12" s="40">
        <v>44729</v>
      </c>
      <c r="Y12" s="109">
        <v>49.048182994495257</v>
      </c>
      <c r="Z12" s="108">
        <v>33255</v>
      </c>
      <c r="AA12" s="109">
        <v>74.347738603590514</v>
      </c>
      <c r="AB12" s="108">
        <v>11474</v>
      </c>
      <c r="AC12" s="110">
        <v>25.652261396409489</v>
      </c>
    </row>
    <row r="13" spans="1:29">
      <c r="B13" s="111" t="s">
        <v>89</v>
      </c>
      <c r="D13" s="42">
        <v>15179</v>
      </c>
      <c r="E13" s="112">
        <v>10117</v>
      </c>
      <c r="F13" s="113">
        <v>66.65129455168325</v>
      </c>
      <c r="G13" s="112">
        <v>5062</v>
      </c>
      <c r="H13" s="114">
        <v>33.34870544831675</v>
      </c>
      <c r="J13" s="42">
        <v>2753</v>
      </c>
      <c r="K13" s="113">
        <v>18.136899664009491</v>
      </c>
      <c r="L13" s="112">
        <v>1117</v>
      </c>
      <c r="M13" s="113">
        <v>40.573919360697417</v>
      </c>
      <c r="N13" s="112">
        <v>1636</v>
      </c>
      <c r="O13" s="114">
        <v>59.426080639302583</v>
      </c>
      <c r="Q13" s="42">
        <v>2279</v>
      </c>
      <c r="R13" s="113">
        <v>15.014164305949009</v>
      </c>
      <c r="S13" s="112">
        <v>1301</v>
      </c>
      <c r="T13" s="113">
        <v>57.08644142167617</v>
      </c>
      <c r="U13" s="112">
        <v>978</v>
      </c>
      <c r="V13" s="114">
        <v>42.913558578323823</v>
      </c>
      <c r="X13" s="42">
        <v>10147</v>
      </c>
      <c r="Y13" s="113">
        <v>66.8489360300415</v>
      </c>
      <c r="Z13" s="112">
        <v>7699</v>
      </c>
      <c r="AA13" s="113">
        <v>75.874642751552173</v>
      </c>
      <c r="AB13" s="112">
        <v>2448</v>
      </c>
      <c r="AC13" s="114">
        <v>24.12535724844782</v>
      </c>
    </row>
    <row r="14" spans="1:29">
      <c r="B14" s="111" t="s">
        <v>90</v>
      </c>
      <c r="D14" s="42">
        <v>7783</v>
      </c>
      <c r="E14" s="112">
        <v>5087</v>
      </c>
      <c r="F14" s="113">
        <v>65.360400873699092</v>
      </c>
      <c r="G14" s="112">
        <v>2696</v>
      </c>
      <c r="H14" s="114">
        <v>34.639599126300922</v>
      </c>
      <c r="J14" s="42">
        <v>1847</v>
      </c>
      <c r="K14" s="113">
        <v>23.731209045355261</v>
      </c>
      <c r="L14" s="112">
        <v>741</v>
      </c>
      <c r="M14" s="113">
        <v>40.11911207363292</v>
      </c>
      <c r="N14" s="112">
        <v>1106</v>
      </c>
      <c r="O14" s="114">
        <v>59.88088792636708</v>
      </c>
      <c r="Q14" s="42">
        <v>1431</v>
      </c>
      <c r="R14" s="113">
        <v>18.38622639085186</v>
      </c>
      <c r="S14" s="112">
        <v>821</v>
      </c>
      <c r="T14" s="113">
        <v>57.372466806429067</v>
      </c>
      <c r="U14" s="112">
        <v>610</v>
      </c>
      <c r="V14" s="114">
        <v>42.627533193570933</v>
      </c>
      <c r="X14" s="42">
        <v>4505</v>
      </c>
      <c r="Y14" s="113">
        <v>57.882564563792883</v>
      </c>
      <c r="Z14" s="112">
        <v>3525</v>
      </c>
      <c r="AA14" s="113">
        <v>78.246392896781359</v>
      </c>
      <c r="AB14" s="112">
        <v>980</v>
      </c>
      <c r="AC14" s="114">
        <v>21.753607103218648</v>
      </c>
    </row>
    <row r="15" spans="1:29">
      <c r="B15" s="111" t="s">
        <v>91</v>
      </c>
      <c r="D15" s="42">
        <v>9039</v>
      </c>
      <c r="E15" s="112">
        <v>5663</v>
      </c>
      <c r="F15" s="113">
        <v>62.650735700851868</v>
      </c>
      <c r="G15" s="112">
        <v>3376</v>
      </c>
      <c r="H15" s="114">
        <v>37.349264299148139</v>
      </c>
      <c r="J15" s="42">
        <v>2125</v>
      </c>
      <c r="K15" s="113">
        <v>23.50923774753845</v>
      </c>
      <c r="L15" s="112">
        <v>800</v>
      </c>
      <c r="M15" s="113">
        <v>37.647058823529413</v>
      </c>
      <c r="N15" s="112">
        <v>1325</v>
      </c>
      <c r="O15" s="114">
        <v>62.352941176470587</v>
      </c>
      <c r="Q15" s="42">
        <v>1613</v>
      </c>
      <c r="R15" s="113">
        <v>17.844894346719769</v>
      </c>
      <c r="S15" s="112">
        <v>907</v>
      </c>
      <c r="T15" s="113">
        <v>56.230626162430262</v>
      </c>
      <c r="U15" s="112">
        <v>706</v>
      </c>
      <c r="V15" s="114">
        <v>43.769373837569738</v>
      </c>
      <c r="X15" s="42">
        <v>5301</v>
      </c>
      <c r="Y15" s="113">
        <v>58.645867905741788</v>
      </c>
      <c r="Z15" s="112">
        <v>3956</v>
      </c>
      <c r="AA15" s="113">
        <v>74.627428787021316</v>
      </c>
      <c r="AB15" s="112">
        <v>1345</v>
      </c>
      <c r="AC15" s="114">
        <v>25.372571212978681</v>
      </c>
    </row>
    <row r="16" spans="1:29">
      <c r="B16" s="111" t="s">
        <v>92</v>
      </c>
      <c r="D16" s="42">
        <v>27117</v>
      </c>
      <c r="E16" s="112">
        <v>16432</v>
      </c>
      <c r="F16" s="113">
        <v>60.596673673341449</v>
      </c>
      <c r="G16" s="112">
        <v>10685</v>
      </c>
      <c r="H16" s="114">
        <v>39.403326326658558</v>
      </c>
      <c r="J16" s="42">
        <v>7666</v>
      </c>
      <c r="K16" s="113">
        <v>28.27008887413799</v>
      </c>
      <c r="L16" s="112">
        <v>3105</v>
      </c>
      <c r="M16" s="113">
        <v>40.50352204539525</v>
      </c>
      <c r="N16" s="112">
        <v>4561</v>
      </c>
      <c r="O16" s="114">
        <v>59.496477954604742</v>
      </c>
      <c r="Q16" s="42">
        <v>5408</v>
      </c>
      <c r="R16" s="113">
        <v>19.943209057049081</v>
      </c>
      <c r="S16" s="112">
        <v>3051</v>
      </c>
      <c r="T16" s="113">
        <v>56.41642011834319</v>
      </c>
      <c r="U16" s="112">
        <v>2357</v>
      </c>
      <c r="V16" s="114">
        <v>43.583579881656803</v>
      </c>
      <c r="X16" s="42">
        <v>14043</v>
      </c>
      <c r="Y16" s="113">
        <v>51.786702068812907</v>
      </c>
      <c r="Z16" s="112">
        <v>10276</v>
      </c>
      <c r="AA16" s="113">
        <v>73.175247454247668</v>
      </c>
      <c r="AB16" s="112">
        <v>3767</v>
      </c>
      <c r="AC16" s="114">
        <v>26.824752545752329</v>
      </c>
    </row>
    <row r="17" spans="2:29">
      <c r="B17" s="111" t="s">
        <v>93</v>
      </c>
      <c r="D17" s="42">
        <v>5276</v>
      </c>
      <c r="E17" s="112">
        <v>3370</v>
      </c>
      <c r="F17" s="113">
        <v>63.874147081122047</v>
      </c>
      <c r="G17" s="112">
        <v>1906</v>
      </c>
      <c r="H17" s="114">
        <v>36.125852918877939</v>
      </c>
      <c r="J17" s="42">
        <v>1297</v>
      </c>
      <c r="K17" s="113">
        <v>24.583017437452611</v>
      </c>
      <c r="L17" s="112">
        <v>524</v>
      </c>
      <c r="M17" s="113">
        <v>40.400925212027758</v>
      </c>
      <c r="N17" s="112">
        <v>773</v>
      </c>
      <c r="O17" s="114">
        <v>59.599074787972242</v>
      </c>
      <c r="Q17" s="42">
        <v>971</v>
      </c>
      <c r="R17" s="113">
        <v>18.404094010614099</v>
      </c>
      <c r="S17" s="112">
        <v>535</v>
      </c>
      <c r="T17" s="113">
        <v>55.097837281153453</v>
      </c>
      <c r="U17" s="112">
        <v>436</v>
      </c>
      <c r="V17" s="114">
        <v>44.902162718846547</v>
      </c>
      <c r="X17" s="42">
        <v>3008</v>
      </c>
      <c r="Y17" s="113">
        <v>57.01288855193328</v>
      </c>
      <c r="Z17" s="112">
        <v>2311</v>
      </c>
      <c r="AA17" s="113">
        <v>76.8284574468085</v>
      </c>
      <c r="AB17" s="112">
        <v>697</v>
      </c>
      <c r="AC17" s="114">
        <v>23.17154255319149</v>
      </c>
    </row>
    <row r="18" spans="2:29">
      <c r="B18" s="111" t="s">
        <v>94</v>
      </c>
      <c r="D18" s="42">
        <v>34487</v>
      </c>
      <c r="E18" s="112">
        <v>22550</v>
      </c>
      <c r="F18" s="113">
        <v>65.386957404239283</v>
      </c>
      <c r="G18" s="112">
        <v>11937</v>
      </c>
      <c r="H18" s="114">
        <v>34.613042595760717</v>
      </c>
      <c r="J18" s="42">
        <v>6694</v>
      </c>
      <c r="K18" s="113">
        <v>19.41021254385711</v>
      </c>
      <c r="L18" s="112">
        <v>2729</v>
      </c>
      <c r="M18" s="113">
        <v>40.767851807588883</v>
      </c>
      <c r="N18" s="112">
        <v>3965</v>
      </c>
      <c r="O18" s="114">
        <v>59.232148192411117</v>
      </c>
      <c r="Q18" s="42">
        <v>5173</v>
      </c>
      <c r="R18" s="113">
        <v>14.999855017832809</v>
      </c>
      <c r="S18" s="112">
        <v>2856</v>
      </c>
      <c r="T18" s="113">
        <v>55.209742895805149</v>
      </c>
      <c r="U18" s="112">
        <v>2317</v>
      </c>
      <c r="V18" s="114">
        <v>44.790257104194858</v>
      </c>
      <c r="X18" s="42">
        <v>22620</v>
      </c>
      <c r="Y18" s="113">
        <v>65.589932438310086</v>
      </c>
      <c r="Z18" s="112">
        <v>16965</v>
      </c>
      <c r="AA18" s="113">
        <v>75</v>
      </c>
      <c r="AB18" s="112">
        <v>5655</v>
      </c>
      <c r="AC18" s="114">
        <v>25</v>
      </c>
    </row>
    <row r="19" spans="2:29">
      <c r="B19" s="111" t="s">
        <v>95</v>
      </c>
      <c r="D19" s="42">
        <v>25869</v>
      </c>
      <c r="E19" s="112">
        <v>16403</v>
      </c>
      <c r="F19" s="113">
        <v>63.407940005411881</v>
      </c>
      <c r="G19" s="112">
        <v>9466</v>
      </c>
      <c r="H19" s="114">
        <v>36.592059994588119</v>
      </c>
      <c r="J19" s="42">
        <v>5720</v>
      </c>
      <c r="K19" s="113">
        <v>22.111407476129731</v>
      </c>
      <c r="L19" s="112">
        <v>2190</v>
      </c>
      <c r="M19" s="113">
        <v>38.286713286713287</v>
      </c>
      <c r="N19" s="112">
        <v>3530</v>
      </c>
      <c r="O19" s="114">
        <v>61.713286713286713</v>
      </c>
      <c r="Q19" s="42">
        <v>3851</v>
      </c>
      <c r="R19" s="113">
        <v>14.88654373961112</v>
      </c>
      <c r="S19" s="112">
        <v>2210</v>
      </c>
      <c r="T19" s="113">
        <v>57.387691508699042</v>
      </c>
      <c r="U19" s="112">
        <v>1641</v>
      </c>
      <c r="V19" s="114">
        <v>42.612308491300958</v>
      </c>
      <c r="X19" s="42">
        <v>16298</v>
      </c>
      <c r="Y19" s="113">
        <v>63.002048784259159</v>
      </c>
      <c r="Z19" s="112">
        <v>12003</v>
      </c>
      <c r="AA19" s="113">
        <v>73.64707326052276</v>
      </c>
      <c r="AB19" s="112">
        <v>4295</v>
      </c>
      <c r="AC19" s="114">
        <v>26.35292673947723</v>
      </c>
    </row>
    <row r="20" spans="2:29">
      <c r="B20" s="111" t="s">
        <v>96</v>
      </c>
      <c r="D20" s="42">
        <v>51638</v>
      </c>
      <c r="E20" s="112">
        <v>32082</v>
      </c>
      <c r="F20" s="113">
        <v>62.128664936674539</v>
      </c>
      <c r="G20" s="112">
        <v>19556</v>
      </c>
      <c r="H20" s="114">
        <v>37.871335063325454</v>
      </c>
      <c r="J20" s="42">
        <v>14471</v>
      </c>
      <c r="K20" s="113">
        <v>28.0239358611875</v>
      </c>
      <c r="L20" s="112">
        <v>5806</v>
      </c>
      <c r="M20" s="113">
        <v>40.121622555455737</v>
      </c>
      <c r="N20" s="112">
        <v>8665</v>
      </c>
      <c r="O20" s="114">
        <v>59.878377444544263</v>
      </c>
      <c r="Q20" s="42">
        <v>8231</v>
      </c>
      <c r="R20" s="113">
        <v>15.939811766528519</v>
      </c>
      <c r="S20" s="112">
        <v>4567</v>
      </c>
      <c r="T20" s="113">
        <v>55.485360223545129</v>
      </c>
      <c r="U20" s="112">
        <v>3664</v>
      </c>
      <c r="V20" s="114">
        <v>44.514639776454871</v>
      </c>
      <c r="X20" s="42">
        <v>28936</v>
      </c>
      <c r="Y20" s="113">
        <v>56.036252372283982</v>
      </c>
      <c r="Z20" s="112">
        <v>21709</v>
      </c>
      <c r="AA20" s="113">
        <v>75.024191318772466</v>
      </c>
      <c r="AB20" s="112">
        <v>7227</v>
      </c>
      <c r="AC20" s="114">
        <v>24.975808681227541</v>
      </c>
    </row>
    <row r="21" spans="2:29">
      <c r="B21" s="111" t="s">
        <v>97</v>
      </c>
      <c r="D21" s="42">
        <v>51853</v>
      </c>
      <c r="E21" s="112">
        <v>33537</v>
      </c>
      <c r="F21" s="113">
        <v>64.677067864925846</v>
      </c>
      <c r="G21" s="112">
        <v>18316</v>
      </c>
      <c r="H21" s="114">
        <v>35.322932135074147</v>
      </c>
      <c r="J21" s="42">
        <v>10678</v>
      </c>
      <c r="K21" s="113">
        <v>20.592829730198829</v>
      </c>
      <c r="L21" s="112">
        <v>4347</v>
      </c>
      <c r="M21" s="113">
        <v>40.709870762315042</v>
      </c>
      <c r="N21" s="112">
        <v>6331</v>
      </c>
      <c r="O21" s="114">
        <v>59.290129237684972</v>
      </c>
      <c r="Q21" s="42">
        <v>9217</v>
      </c>
      <c r="R21" s="113">
        <v>17.775249262337759</v>
      </c>
      <c r="S21" s="112">
        <v>5229</v>
      </c>
      <c r="T21" s="113">
        <v>56.732125420418789</v>
      </c>
      <c r="U21" s="112">
        <v>3988</v>
      </c>
      <c r="V21" s="114">
        <v>43.267874579581203</v>
      </c>
      <c r="X21" s="42">
        <v>31958</v>
      </c>
      <c r="Y21" s="113">
        <v>61.631921007463411</v>
      </c>
      <c r="Z21" s="112">
        <v>23961</v>
      </c>
      <c r="AA21" s="113">
        <v>74.976531697853432</v>
      </c>
      <c r="AB21" s="112">
        <v>7997</v>
      </c>
      <c r="AC21" s="114">
        <v>25.023468302146568</v>
      </c>
    </row>
    <row r="22" spans="2:29">
      <c r="B22" s="111" t="s">
        <v>98</v>
      </c>
      <c r="D22" s="42">
        <v>13166</v>
      </c>
      <c r="E22" s="112">
        <v>8554</v>
      </c>
      <c r="F22" s="113">
        <v>64.970378246999843</v>
      </c>
      <c r="G22" s="112">
        <v>4612</v>
      </c>
      <c r="H22" s="114">
        <v>35.02962175300015</v>
      </c>
      <c r="J22" s="42">
        <v>2789</v>
      </c>
      <c r="K22" s="113">
        <v>21.183351055749661</v>
      </c>
      <c r="L22" s="112">
        <v>1133</v>
      </c>
      <c r="M22" s="113">
        <v>40.623879526712081</v>
      </c>
      <c r="N22" s="112">
        <v>1656</v>
      </c>
      <c r="O22" s="114">
        <v>59.376120473287919</v>
      </c>
      <c r="Q22" s="42">
        <v>2084</v>
      </c>
      <c r="R22" s="113">
        <v>15.828649551876049</v>
      </c>
      <c r="S22" s="112">
        <v>1173</v>
      </c>
      <c r="T22" s="113">
        <v>56.285988483685223</v>
      </c>
      <c r="U22" s="112">
        <v>911</v>
      </c>
      <c r="V22" s="114">
        <v>43.714011516314777</v>
      </c>
      <c r="X22" s="42">
        <v>8293</v>
      </c>
      <c r="Y22" s="113">
        <v>62.987999392374292</v>
      </c>
      <c r="Z22" s="112">
        <v>6248</v>
      </c>
      <c r="AA22" s="113">
        <v>75.340648739901113</v>
      </c>
      <c r="AB22" s="112">
        <v>2045</v>
      </c>
      <c r="AC22" s="114">
        <v>24.65935126009888</v>
      </c>
    </row>
    <row r="23" spans="2:29">
      <c r="B23" s="111" t="s">
        <v>99</v>
      </c>
      <c r="D23" s="42">
        <v>27591</v>
      </c>
      <c r="E23" s="112">
        <v>18579</v>
      </c>
      <c r="F23" s="113">
        <v>67.337175165814941</v>
      </c>
      <c r="G23" s="112">
        <v>9012</v>
      </c>
      <c r="H23" s="114">
        <v>32.662824834185059</v>
      </c>
      <c r="J23" s="42">
        <v>5269</v>
      </c>
      <c r="K23" s="113">
        <v>19.09680692979595</v>
      </c>
      <c r="L23" s="112">
        <v>2237</v>
      </c>
      <c r="M23" s="113">
        <v>42.455873979882327</v>
      </c>
      <c r="N23" s="112">
        <v>3032</v>
      </c>
      <c r="O23" s="114">
        <v>57.544126020117673</v>
      </c>
      <c r="Q23" s="42">
        <v>4375</v>
      </c>
      <c r="R23" s="113">
        <v>15.85661991229024</v>
      </c>
      <c r="S23" s="112">
        <v>2434</v>
      </c>
      <c r="T23" s="113">
        <v>55.634285714285717</v>
      </c>
      <c r="U23" s="112">
        <v>1941</v>
      </c>
      <c r="V23" s="114">
        <v>44.365714285714283</v>
      </c>
      <c r="X23" s="42">
        <v>17947</v>
      </c>
      <c r="Y23" s="113">
        <v>65.046573157913812</v>
      </c>
      <c r="Z23" s="112">
        <v>13908</v>
      </c>
      <c r="AA23" s="113">
        <v>77.494845935253792</v>
      </c>
      <c r="AB23" s="112">
        <v>4039</v>
      </c>
      <c r="AC23" s="114">
        <v>22.505154064746201</v>
      </c>
    </row>
    <row r="24" spans="2:29">
      <c r="B24" s="111" t="s">
        <v>100</v>
      </c>
      <c r="D24" s="42">
        <v>74815</v>
      </c>
      <c r="E24" s="112">
        <v>48874</v>
      </c>
      <c r="F24" s="113">
        <v>65.32647196417831</v>
      </c>
      <c r="G24" s="112">
        <v>25941</v>
      </c>
      <c r="H24" s="114">
        <v>34.673528035821697</v>
      </c>
      <c r="J24" s="42">
        <v>17828</v>
      </c>
      <c r="K24" s="113">
        <v>23.829445966717909</v>
      </c>
      <c r="L24" s="112">
        <v>8165</v>
      </c>
      <c r="M24" s="113">
        <v>45.798743549472739</v>
      </c>
      <c r="N24" s="112">
        <v>9663</v>
      </c>
      <c r="O24" s="114">
        <v>54.201256450527261</v>
      </c>
      <c r="Q24" s="42">
        <v>11439</v>
      </c>
      <c r="R24" s="113">
        <v>15.28971462941923</v>
      </c>
      <c r="S24" s="112">
        <v>6649</v>
      </c>
      <c r="T24" s="113">
        <v>58.125710289360953</v>
      </c>
      <c r="U24" s="112">
        <v>4790</v>
      </c>
      <c r="V24" s="114">
        <v>41.87428971063904</v>
      </c>
      <c r="X24" s="42">
        <v>45548</v>
      </c>
      <c r="Y24" s="113">
        <v>60.880839403862858</v>
      </c>
      <c r="Z24" s="112">
        <v>34060</v>
      </c>
      <c r="AA24" s="113">
        <v>74.778255905857563</v>
      </c>
      <c r="AB24" s="112">
        <v>11488</v>
      </c>
      <c r="AC24" s="114">
        <v>25.221744094142441</v>
      </c>
    </row>
    <row r="25" spans="2:29">
      <c r="B25" s="111" t="s">
        <v>101</v>
      </c>
      <c r="D25" s="42">
        <v>15861</v>
      </c>
      <c r="E25" s="112">
        <v>8730</v>
      </c>
      <c r="F25" s="113">
        <v>55.040665783998492</v>
      </c>
      <c r="G25" s="112">
        <v>7131</v>
      </c>
      <c r="H25" s="114">
        <v>44.959334216001508</v>
      </c>
      <c r="J25" s="42">
        <v>5749</v>
      </c>
      <c r="K25" s="113">
        <v>36.246138326713321</v>
      </c>
      <c r="L25" s="112">
        <v>2014</v>
      </c>
      <c r="M25" s="113">
        <v>35.03217950947991</v>
      </c>
      <c r="N25" s="112">
        <v>3735</v>
      </c>
      <c r="O25" s="114">
        <v>64.967820490520083</v>
      </c>
      <c r="Q25" s="42">
        <v>2379</v>
      </c>
      <c r="R25" s="113">
        <v>14.999054284093059</v>
      </c>
      <c r="S25" s="112">
        <v>1252</v>
      </c>
      <c r="T25" s="113">
        <v>52.627154266498543</v>
      </c>
      <c r="U25" s="112">
        <v>1127</v>
      </c>
      <c r="V25" s="114">
        <v>47.372845733501471</v>
      </c>
      <c r="X25" s="42">
        <v>7733</v>
      </c>
      <c r="Y25" s="113">
        <v>48.754807389193623</v>
      </c>
      <c r="Z25" s="112">
        <v>5464</v>
      </c>
      <c r="AA25" s="113">
        <v>70.658218026639076</v>
      </c>
      <c r="AB25" s="112">
        <v>2269</v>
      </c>
      <c r="AC25" s="114">
        <v>29.34178197336092</v>
      </c>
    </row>
    <row r="26" spans="2:29">
      <c r="B26" s="111" t="s">
        <v>102</v>
      </c>
      <c r="D26" s="42">
        <v>3113</v>
      </c>
      <c r="E26" s="112">
        <v>2125</v>
      </c>
      <c r="F26" s="113">
        <v>68.262126566013492</v>
      </c>
      <c r="G26" s="112">
        <v>988</v>
      </c>
      <c r="H26" s="114">
        <v>31.737873433986511</v>
      </c>
      <c r="J26" s="42">
        <v>651</v>
      </c>
      <c r="K26" s="113">
        <v>20.91230324445872</v>
      </c>
      <c r="L26" s="112">
        <v>300</v>
      </c>
      <c r="M26" s="113">
        <v>46.082949308755758</v>
      </c>
      <c r="N26" s="112">
        <v>351</v>
      </c>
      <c r="O26" s="114">
        <v>53.917050691244242</v>
      </c>
      <c r="Q26" s="42">
        <v>454</v>
      </c>
      <c r="R26" s="113">
        <v>14.584002569868289</v>
      </c>
      <c r="S26" s="112">
        <v>263</v>
      </c>
      <c r="T26" s="113">
        <v>57.929515418502199</v>
      </c>
      <c r="U26" s="112">
        <v>191</v>
      </c>
      <c r="V26" s="114">
        <v>42.070484581497787</v>
      </c>
      <c r="X26" s="42">
        <v>2008</v>
      </c>
      <c r="Y26" s="113">
        <v>64.503694185672984</v>
      </c>
      <c r="Z26" s="112">
        <v>1562</v>
      </c>
      <c r="AA26" s="113">
        <v>77.788844621513945</v>
      </c>
      <c r="AB26" s="112">
        <v>446</v>
      </c>
      <c r="AC26" s="114">
        <v>22.211155378486051</v>
      </c>
    </row>
    <row r="27" spans="2:29">
      <c r="B27" s="111" t="s">
        <v>103</v>
      </c>
      <c r="D27" s="42">
        <v>19271</v>
      </c>
      <c r="E27" s="112">
        <v>12854</v>
      </c>
      <c r="F27" s="113">
        <v>66.701260962067352</v>
      </c>
      <c r="G27" s="112">
        <v>6417</v>
      </c>
      <c r="H27" s="114">
        <v>33.298739037932648</v>
      </c>
      <c r="J27" s="42">
        <v>3500</v>
      </c>
      <c r="K27" s="113">
        <v>18.162005085361429</v>
      </c>
      <c r="L27" s="112">
        <v>1441</v>
      </c>
      <c r="M27" s="113">
        <v>41.171428571428571</v>
      </c>
      <c r="N27" s="112">
        <v>2059</v>
      </c>
      <c r="O27" s="114">
        <v>58.828571428571429</v>
      </c>
      <c r="Q27" s="42">
        <v>2900</v>
      </c>
      <c r="R27" s="113">
        <v>15.048518499299471</v>
      </c>
      <c r="S27" s="112">
        <v>1646</v>
      </c>
      <c r="T27" s="113">
        <v>56.758620689655167</v>
      </c>
      <c r="U27" s="112">
        <v>1254</v>
      </c>
      <c r="V27" s="114">
        <v>43.241379310344833</v>
      </c>
      <c r="X27" s="42">
        <v>12871</v>
      </c>
      <c r="Y27" s="113">
        <v>66.789476415339109</v>
      </c>
      <c r="Z27" s="112">
        <v>9767</v>
      </c>
      <c r="AA27" s="113">
        <v>75.883769714862865</v>
      </c>
      <c r="AB27" s="112">
        <v>3104</v>
      </c>
      <c r="AC27" s="114">
        <v>24.116230285137132</v>
      </c>
    </row>
    <row r="28" spans="2:29">
      <c r="B28" s="111" t="s">
        <v>104</v>
      </c>
      <c r="D28" s="42">
        <v>2186</v>
      </c>
      <c r="E28" s="112">
        <v>1398</v>
      </c>
      <c r="F28" s="113">
        <v>63.952424519670643</v>
      </c>
      <c r="G28" s="112">
        <v>788</v>
      </c>
      <c r="H28" s="114">
        <v>36.047575480329371</v>
      </c>
      <c r="J28" s="42">
        <v>523</v>
      </c>
      <c r="K28" s="113">
        <v>23.924977127172919</v>
      </c>
      <c r="L28" s="112">
        <v>224</v>
      </c>
      <c r="M28" s="113">
        <v>42.829827915869977</v>
      </c>
      <c r="N28" s="112">
        <v>299</v>
      </c>
      <c r="O28" s="114">
        <v>57.170172084130023</v>
      </c>
      <c r="Q28" s="42">
        <v>322</v>
      </c>
      <c r="R28" s="113">
        <v>14.73010064043916</v>
      </c>
      <c r="S28" s="112">
        <v>178</v>
      </c>
      <c r="T28" s="113">
        <v>55.279503105590067</v>
      </c>
      <c r="U28" s="112">
        <v>144</v>
      </c>
      <c r="V28" s="114">
        <v>44.720496894409941</v>
      </c>
      <c r="X28" s="42">
        <v>1341</v>
      </c>
      <c r="Y28" s="113">
        <v>61.344922232387923</v>
      </c>
      <c r="Z28" s="112">
        <v>996</v>
      </c>
      <c r="AA28" s="113">
        <v>74.272930648769574</v>
      </c>
      <c r="AB28" s="112">
        <v>345</v>
      </c>
      <c r="AC28" s="114">
        <v>25.72706935123043</v>
      </c>
    </row>
    <row r="29" spans="2:29">
      <c r="B29" s="111" t="s">
        <v>105</v>
      </c>
      <c r="D29" s="42">
        <v>439</v>
      </c>
      <c r="E29" s="112">
        <v>258</v>
      </c>
      <c r="F29" s="113">
        <v>58.769931662870157</v>
      </c>
      <c r="G29" s="112">
        <v>181</v>
      </c>
      <c r="H29" s="114">
        <v>41.230068337129843</v>
      </c>
      <c r="J29" s="42">
        <v>168</v>
      </c>
      <c r="K29" s="113">
        <v>38.268792710706151</v>
      </c>
      <c r="L29" s="112">
        <v>79</v>
      </c>
      <c r="M29" s="113">
        <v>47.023809523809533</v>
      </c>
      <c r="N29" s="112">
        <v>89</v>
      </c>
      <c r="O29" s="114">
        <v>52.976190476190467</v>
      </c>
      <c r="Q29" s="42">
        <v>103</v>
      </c>
      <c r="R29" s="113">
        <v>23.462414578587701</v>
      </c>
      <c r="S29" s="112">
        <v>61</v>
      </c>
      <c r="T29" s="113">
        <v>59.22330097087378</v>
      </c>
      <c r="U29" s="112">
        <v>42</v>
      </c>
      <c r="V29" s="114">
        <v>40.776699029126213</v>
      </c>
      <c r="X29" s="42">
        <v>168</v>
      </c>
      <c r="Y29" s="113">
        <v>38.268792710706151</v>
      </c>
      <c r="Z29" s="112">
        <v>118</v>
      </c>
      <c r="AA29" s="113">
        <v>70.238095238095227</v>
      </c>
      <c r="AB29" s="112">
        <v>50</v>
      </c>
      <c r="AC29" s="114">
        <v>29.761904761904759</v>
      </c>
    </row>
    <row r="30" spans="2:29">
      <c r="B30" s="115" t="s">
        <v>106</v>
      </c>
      <c r="D30" s="44">
        <v>916</v>
      </c>
      <c r="E30" s="116">
        <v>451</v>
      </c>
      <c r="F30" s="117">
        <v>49.235807860262007</v>
      </c>
      <c r="G30" s="116">
        <v>465</v>
      </c>
      <c r="H30" s="118">
        <v>50.764192139737993</v>
      </c>
      <c r="J30" s="44">
        <v>550</v>
      </c>
      <c r="K30" s="117">
        <v>60.043668122270738</v>
      </c>
      <c r="L30" s="116">
        <v>191</v>
      </c>
      <c r="M30" s="117">
        <v>34.727272727272727</v>
      </c>
      <c r="N30" s="116">
        <v>359</v>
      </c>
      <c r="O30" s="118">
        <v>65.272727272727266</v>
      </c>
      <c r="Q30" s="44">
        <v>116</v>
      </c>
      <c r="R30" s="117">
        <v>12.663755458515279</v>
      </c>
      <c r="S30" s="116">
        <v>69</v>
      </c>
      <c r="T30" s="117">
        <v>59.482758620689658</v>
      </c>
      <c r="U30" s="116">
        <v>47</v>
      </c>
      <c r="V30" s="118">
        <v>40.517241379310342</v>
      </c>
      <c r="X30" s="44">
        <v>250</v>
      </c>
      <c r="Y30" s="117">
        <v>27.292576419213979</v>
      </c>
      <c r="Z30" s="116">
        <v>191</v>
      </c>
      <c r="AA30" s="117">
        <v>76.400000000000006</v>
      </c>
      <c r="AB30" s="116">
        <v>59</v>
      </c>
      <c r="AC30" s="118">
        <v>23.6</v>
      </c>
    </row>
    <row r="31" spans="2:29" ht="8" customHeight="1"/>
    <row r="32" spans="2:29">
      <c r="B32" s="119" t="s">
        <v>49</v>
      </c>
      <c r="D32" s="120">
        <v>476793</v>
      </c>
      <c r="E32" s="121">
        <v>301100</v>
      </c>
      <c r="F32" s="122">
        <v>63.151094919598229</v>
      </c>
      <c r="G32" s="121">
        <v>175693</v>
      </c>
      <c r="H32" s="123">
        <v>36.848905080401757</v>
      </c>
      <c r="J32" s="120">
        <v>121106</v>
      </c>
      <c r="K32" s="122">
        <v>25.400121226611969</v>
      </c>
      <c r="L32" s="121">
        <v>49018</v>
      </c>
      <c r="M32" s="122">
        <v>40.475286112991917</v>
      </c>
      <c r="N32" s="121">
        <v>72088</v>
      </c>
      <c r="O32" s="123">
        <v>59.524713887008083</v>
      </c>
      <c r="Q32" s="120">
        <v>77983</v>
      </c>
      <c r="R32" s="122">
        <v>16.35573508839266</v>
      </c>
      <c r="S32" s="121">
        <v>44108</v>
      </c>
      <c r="T32" s="122">
        <v>56.561045356039138</v>
      </c>
      <c r="U32" s="121">
        <v>33875</v>
      </c>
      <c r="V32" s="123">
        <v>43.438954643960862</v>
      </c>
      <c r="X32" s="120">
        <v>277704</v>
      </c>
      <c r="Y32" s="122">
        <v>58.244143684995379</v>
      </c>
      <c r="Z32" s="121">
        <v>207974</v>
      </c>
      <c r="AA32" s="122">
        <v>74.890530925013692</v>
      </c>
      <c r="AB32" s="121">
        <v>69730</v>
      </c>
      <c r="AC32" s="123">
        <v>25.109469074986318</v>
      </c>
    </row>
  </sheetData>
  <mergeCells count="25">
    <mergeCell ref="D7:H8"/>
    <mergeCell ref="Y9:Y10"/>
    <mergeCell ref="J9:J10"/>
    <mergeCell ref="J7:O7"/>
    <mergeCell ref="N9:O9"/>
    <mergeCell ref="R9:R10"/>
    <mergeCell ref="K9:K10"/>
    <mergeCell ref="X8:AC8"/>
    <mergeCell ref="U9:V9"/>
    <mergeCell ref="A4:AC4"/>
    <mergeCell ref="B7:B10"/>
    <mergeCell ref="G9:H9"/>
    <mergeCell ref="Q8:V8"/>
    <mergeCell ref="Z9:AA9"/>
    <mergeCell ref="X7:AC7"/>
    <mergeCell ref="B5:AC5"/>
    <mergeCell ref="Q9:Q10"/>
    <mergeCell ref="E9:F9"/>
    <mergeCell ref="AB9:AC9"/>
    <mergeCell ref="D9:D10"/>
    <mergeCell ref="X9:X10"/>
    <mergeCell ref="J8:O8"/>
    <mergeCell ref="S9:T9"/>
    <mergeCell ref="Q7:V7"/>
    <mergeCell ref="L9:M9"/>
  </mergeCells>
  <printOptions horizontalCentered="1" verticalCentered="1"/>
  <pageMargins left="0.27777777777777779" right="0.27777777777777779" top="0.27777777777777779" bottom="0.27777777777777779" header="0.1388888888888889" footer="0.1388888888888889"/>
  <pageSetup paperSize="9" scale="61"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2:AC32"/>
  <sheetViews>
    <sheetView showGridLines="0" workbookViewId="0"/>
  </sheetViews>
  <sheetFormatPr baseColWidth="10" defaultColWidth="8.7265625" defaultRowHeight="14.5"/>
  <cols>
    <col min="1" max="1" width="0.81640625" customWidth="1"/>
    <col min="2" max="2" width="28.1796875" customWidth="1"/>
    <col min="3" max="3" width="0.36328125" customWidth="1"/>
    <col min="4" max="5" width="10.81640625" customWidth="1"/>
    <col min="6" max="6" width="6.36328125" customWidth="1"/>
    <col min="7" max="7" width="10.81640625" customWidth="1"/>
    <col min="8" max="8" width="6.36328125" customWidth="1"/>
    <col min="9" max="9" width="0.36328125" customWidth="1"/>
    <col min="10" max="10" width="10.81640625" customWidth="1"/>
    <col min="11" max="11" width="6.36328125" customWidth="1"/>
    <col min="12" max="12" width="10.81640625" customWidth="1"/>
    <col min="13" max="13" width="6.36328125" customWidth="1"/>
    <col min="14" max="14" width="10.81640625" customWidth="1"/>
    <col min="15" max="15" width="6.36328125" customWidth="1"/>
    <col min="16" max="16" width="0.36328125" customWidth="1"/>
    <col min="17" max="17" width="10.81640625" customWidth="1"/>
    <col min="18" max="18" width="6.36328125" customWidth="1"/>
    <col min="19" max="19" width="10.81640625" customWidth="1"/>
    <col min="20" max="20" width="6.36328125" customWidth="1"/>
    <col min="21" max="21" width="10.81640625" customWidth="1"/>
    <col min="22" max="22" width="6.36328125" customWidth="1"/>
    <col min="23" max="23" width="0.36328125" customWidth="1"/>
    <col min="24" max="24" width="10.81640625" customWidth="1"/>
    <col min="25" max="25" width="6.36328125" customWidth="1"/>
    <col min="26" max="26" width="10.81640625" customWidth="1"/>
    <col min="27" max="27" width="6.36328125" customWidth="1"/>
    <col min="28" max="28" width="10.81640625" customWidth="1"/>
    <col min="29" max="29" width="6.36328125" customWidth="1"/>
  </cols>
  <sheetData>
    <row r="2" spans="1:29" ht="52.5" customHeight="1"/>
    <row r="3" spans="1:29" ht="4.5" customHeight="1"/>
    <row r="4" spans="1:29" ht="17.5" customHeight="1">
      <c r="A4" s="201" t="s">
        <v>188</v>
      </c>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row>
    <row r="5" spans="1:29" ht="17.5" customHeight="1">
      <c r="B5" s="203" t="s">
        <v>113</v>
      </c>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row>
    <row r="6" spans="1:29" ht="6" customHeight="1"/>
    <row r="7" spans="1:29" ht="13" customHeight="1">
      <c r="B7" s="222" t="s">
        <v>114</v>
      </c>
      <c r="D7" s="225" t="s">
        <v>61</v>
      </c>
      <c r="E7" s="215"/>
      <c r="F7" s="215"/>
      <c r="G7" s="215"/>
      <c r="H7" s="216"/>
      <c r="J7" s="214"/>
      <c r="K7" s="215"/>
      <c r="L7" s="215"/>
      <c r="M7" s="215"/>
      <c r="N7" s="215"/>
      <c r="O7" s="216"/>
      <c r="Q7" s="214"/>
      <c r="R7" s="215"/>
      <c r="S7" s="215"/>
      <c r="T7" s="215"/>
      <c r="U7" s="215"/>
      <c r="V7" s="216"/>
      <c r="X7" s="214"/>
      <c r="Y7" s="215"/>
      <c r="Z7" s="215"/>
      <c r="AA7" s="215"/>
      <c r="AB7" s="215"/>
      <c r="AC7" s="216"/>
    </row>
    <row r="8" spans="1:29" ht="34" customHeight="1">
      <c r="B8" s="223"/>
      <c r="D8" s="226"/>
      <c r="E8" s="202"/>
      <c r="F8" s="202"/>
      <c r="G8" s="202"/>
      <c r="H8" s="213"/>
      <c r="J8" s="212" t="s">
        <v>181</v>
      </c>
      <c r="K8" s="202"/>
      <c r="L8" s="202"/>
      <c r="M8" s="202"/>
      <c r="N8" s="202"/>
      <c r="O8" s="213"/>
      <c r="Q8" s="212" t="s">
        <v>182</v>
      </c>
      <c r="R8" s="202"/>
      <c r="S8" s="202"/>
      <c r="T8" s="202"/>
      <c r="U8" s="202"/>
      <c r="V8" s="213"/>
      <c r="X8" s="212" t="s">
        <v>183</v>
      </c>
      <c r="Y8" s="202"/>
      <c r="Z8" s="202"/>
      <c r="AA8" s="202"/>
      <c r="AB8" s="202"/>
      <c r="AC8" s="213"/>
    </row>
    <row r="9" spans="1:29" ht="22" customHeight="1">
      <c r="B9" s="223"/>
      <c r="D9" s="217" t="s">
        <v>119</v>
      </c>
      <c r="E9" s="219" t="s">
        <v>120</v>
      </c>
      <c r="F9" s="211"/>
      <c r="G9" s="219" t="s">
        <v>121</v>
      </c>
      <c r="H9" s="211"/>
      <c r="J9" s="217" t="s">
        <v>119</v>
      </c>
      <c r="K9" s="233" t="s">
        <v>184</v>
      </c>
      <c r="L9" s="219" t="s">
        <v>120</v>
      </c>
      <c r="M9" s="211"/>
      <c r="N9" s="219" t="s">
        <v>121</v>
      </c>
      <c r="O9" s="211"/>
      <c r="Q9" s="217" t="s">
        <v>119</v>
      </c>
      <c r="R9" s="233" t="s">
        <v>184</v>
      </c>
      <c r="S9" s="219" t="s">
        <v>120</v>
      </c>
      <c r="T9" s="211"/>
      <c r="U9" s="219" t="s">
        <v>121</v>
      </c>
      <c r="V9" s="211"/>
      <c r="X9" s="217" t="s">
        <v>119</v>
      </c>
      <c r="Y9" s="233" t="s">
        <v>184</v>
      </c>
      <c r="Z9" s="219" t="s">
        <v>120</v>
      </c>
      <c r="AA9" s="211"/>
      <c r="AB9" s="219" t="s">
        <v>121</v>
      </c>
      <c r="AC9" s="211"/>
    </row>
    <row r="10" spans="1:29" ht="37" customHeight="1">
      <c r="B10" s="224"/>
      <c r="D10" s="218"/>
      <c r="E10" s="13" t="s">
        <v>119</v>
      </c>
      <c r="F10" s="25" t="s">
        <v>185</v>
      </c>
      <c r="G10" s="13" t="s">
        <v>119</v>
      </c>
      <c r="H10" s="26" t="s">
        <v>185</v>
      </c>
      <c r="J10" s="218"/>
      <c r="K10" s="220"/>
      <c r="L10" s="13" t="s">
        <v>119</v>
      </c>
      <c r="M10" s="25" t="s">
        <v>186</v>
      </c>
      <c r="N10" s="13" t="s">
        <v>119</v>
      </c>
      <c r="O10" s="26" t="s">
        <v>186</v>
      </c>
      <c r="Q10" s="218"/>
      <c r="R10" s="220"/>
      <c r="S10" s="13" t="s">
        <v>119</v>
      </c>
      <c r="T10" s="25" t="s">
        <v>186</v>
      </c>
      <c r="U10" s="13" t="s">
        <v>119</v>
      </c>
      <c r="V10" s="26" t="s">
        <v>186</v>
      </c>
      <c r="X10" s="218"/>
      <c r="Y10" s="220"/>
      <c r="Z10" s="13" t="s">
        <v>119</v>
      </c>
      <c r="AA10" s="25" t="s">
        <v>186</v>
      </c>
      <c r="AB10" s="13" t="s">
        <v>119</v>
      </c>
      <c r="AC10" s="26" t="s">
        <v>186</v>
      </c>
    </row>
    <row r="11" spans="1:29" ht="4.5" customHeight="1"/>
    <row r="12" spans="1:29">
      <c r="B12" s="107" t="s">
        <v>88</v>
      </c>
      <c r="D12" s="40">
        <v>155763</v>
      </c>
      <c r="E12" s="108">
        <v>96123</v>
      </c>
      <c r="F12" s="109">
        <v>61.711061035034</v>
      </c>
      <c r="G12" s="108">
        <v>59640</v>
      </c>
      <c r="H12" s="110">
        <v>38.288938964966007</v>
      </c>
      <c r="J12" s="40">
        <v>46580</v>
      </c>
      <c r="K12" s="109">
        <v>29.904406052785319</v>
      </c>
      <c r="L12" s="108">
        <v>18486</v>
      </c>
      <c r="M12" s="109">
        <v>39.686560755689143</v>
      </c>
      <c r="N12" s="108">
        <v>28094</v>
      </c>
      <c r="O12" s="110">
        <v>60.313439244310857</v>
      </c>
      <c r="Q12" s="40">
        <v>32389</v>
      </c>
      <c r="R12" s="109">
        <v>20.793770022405841</v>
      </c>
      <c r="S12" s="108">
        <v>20318</v>
      </c>
      <c r="T12" s="109">
        <v>62.731174164068051</v>
      </c>
      <c r="U12" s="108">
        <v>12071</v>
      </c>
      <c r="V12" s="110">
        <v>37.268825835931949</v>
      </c>
      <c r="X12" s="40">
        <v>76794</v>
      </c>
      <c r="Y12" s="109">
        <v>49.301823924808843</v>
      </c>
      <c r="Z12" s="108">
        <v>57319</v>
      </c>
      <c r="AA12" s="109">
        <v>74.639945829101222</v>
      </c>
      <c r="AB12" s="108">
        <v>19475</v>
      </c>
      <c r="AC12" s="110">
        <v>25.360054170898771</v>
      </c>
    </row>
    <row r="13" spans="1:29">
      <c r="B13" s="111" t="s">
        <v>89</v>
      </c>
      <c r="D13" s="42">
        <v>18501</v>
      </c>
      <c r="E13" s="112">
        <v>11580</v>
      </c>
      <c r="F13" s="113">
        <v>62.591211285876433</v>
      </c>
      <c r="G13" s="112">
        <v>6921</v>
      </c>
      <c r="H13" s="114">
        <v>37.40878871412356</v>
      </c>
      <c r="J13" s="42">
        <v>3908</v>
      </c>
      <c r="K13" s="113">
        <v>21.123182530674018</v>
      </c>
      <c r="L13" s="112">
        <v>1614</v>
      </c>
      <c r="M13" s="113">
        <v>41.299897645854657</v>
      </c>
      <c r="N13" s="112">
        <v>2294</v>
      </c>
      <c r="O13" s="114">
        <v>58.700102354145343</v>
      </c>
      <c r="Q13" s="42">
        <v>3275</v>
      </c>
      <c r="R13" s="113">
        <v>17.701745851575591</v>
      </c>
      <c r="S13" s="112">
        <v>1859</v>
      </c>
      <c r="T13" s="113">
        <v>56.76335877862595</v>
      </c>
      <c r="U13" s="112">
        <v>1416</v>
      </c>
      <c r="V13" s="114">
        <v>43.236641221374043</v>
      </c>
      <c r="X13" s="42">
        <v>11318</v>
      </c>
      <c r="Y13" s="113">
        <v>61.17507161775039</v>
      </c>
      <c r="Z13" s="112">
        <v>8107</v>
      </c>
      <c r="AA13" s="113">
        <v>71.629263120692698</v>
      </c>
      <c r="AB13" s="112">
        <v>3211</v>
      </c>
      <c r="AC13" s="114">
        <v>28.370736879307291</v>
      </c>
    </row>
    <row r="14" spans="1:29">
      <c r="B14" s="111" t="s">
        <v>90</v>
      </c>
      <c r="D14" s="42">
        <v>12165</v>
      </c>
      <c r="E14" s="112">
        <v>7813</v>
      </c>
      <c r="F14" s="113">
        <v>64.225236333744348</v>
      </c>
      <c r="G14" s="112">
        <v>4352</v>
      </c>
      <c r="H14" s="114">
        <v>35.774763666255652</v>
      </c>
      <c r="J14" s="42">
        <v>2860</v>
      </c>
      <c r="K14" s="113">
        <v>23.51006987258528</v>
      </c>
      <c r="L14" s="112">
        <v>1121</v>
      </c>
      <c r="M14" s="113">
        <v>39.195804195804193</v>
      </c>
      <c r="N14" s="112">
        <v>1739</v>
      </c>
      <c r="O14" s="114">
        <v>60.804195804195807</v>
      </c>
      <c r="Q14" s="42">
        <v>2504</v>
      </c>
      <c r="R14" s="113">
        <v>20.58364159473901</v>
      </c>
      <c r="S14" s="112">
        <v>1434</v>
      </c>
      <c r="T14" s="113">
        <v>57.26837060702875</v>
      </c>
      <c r="U14" s="112">
        <v>1070</v>
      </c>
      <c r="V14" s="114">
        <v>42.73162939297125</v>
      </c>
      <c r="X14" s="42">
        <v>6801</v>
      </c>
      <c r="Y14" s="113">
        <v>55.90628853267571</v>
      </c>
      <c r="Z14" s="112">
        <v>5258</v>
      </c>
      <c r="AA14" s="113">
        <v>77.312159976474049</v>
      </c>
      <c r="AB14" s="112">
        <v>1543</v>
      </c>
      <c r="AC14" s="114">
        <v>22.687840023525951</v>
      </c>
    </row>
    <row r="15" spans="1:29">
      <c r="B15" s="111" t="s">
        <v>91</v>
      </c>
      <c r="D15" s="42">
        <v>12485</v>
      </c>
      <c r="E15" s="112">
        <v>7239</v>
      </c>
      <c r="F15" s="113">
        <v>57.981577893472171</v>
      </c>
      <c r="G15" s="112">
        <v>5246</v>
      </c>
      <c r="H15" s="114">
        <v>42.018422106527829</v>
      </c>
      <c r="J15" s="42">
        <v>3841</v>
      </c>
      <c r="K15" s="113">
        <v>30.76491790148178</v>
      </c>
      <c r="L15" s="112">
        <v>1488</v>
      </c>
      <c r="M15" s="113">
        <v>38.739911481385057</v>
      </c>
      <c r="N15" s="112">
        <v>2353</v>
      </c>
      <c r="O15" s="114">
        <v>61.260088518614943</v>
      </c>
      <c r="Q15" s="42">
        <v>2593</v>
      </c>
      <c r="R15" s="113">
        <v>20.768922707248699</v>
      </c>
      <c r="S15" s="112">
        <v>1443</v>
      </c>
      <c r="T15" s="113">
        <v>55.649826455842657</v>
      </c>
      <c r="U15" s="112">
        <v>1150</v>
      </c>
      <c r="V15" s="114">
        <v>44.350173544157343</v>
      </c>
      <c r="X15" s="42">
        <v>6051</v>
      </c>
      <c r="Y15" s="113">
        <v>48.466159391269528</v>
      </c>
      <c r="Z15" s="112">
        <v>4308</v>
      </c>
      <c r="AA15" s="113">
        <v>71.194843827466542</v>
      </c>
      <c r="AB15" s="112">
        <v>1743</v>
      </c>
      <c r="AC15" s="114">
        <v>28.805156172533469</v>
      </c>
    </row>
    <row r="16" spans="1:29">
      <c r="B16" s="111" t="s">
        <v>92</v>
      </c>
      <c r="D16" s="42">
        <v>28927</v>
      </c>
      <c r="E16" s="112">
        <v>16821</v>
      </c>
      <c r="F16" s="113">
        <v>58.14982542261555</v>
      </c>
      <c r="G16" s="112">
        <v>12106</v>
      </c>
      <c r="H16" s="114">
        <v>41.85017457738445</v>
      </c>
      <c r="J16" s="42">
        <v>10509</v>
      </c>
      <c r="K16" s="113">
        <v>36.329380855256332</v>
      </c>
      <c r="L16" s="112">
        <v>4349</v>
      </c>
      <c r="M16" s="113">
        <v>41.383575982491202</v>
      </c>
      <c r="N16" s="112">
        <v>6160</v>
      </c>
      <c r="O16" s="114">
        <v>58.616424017508812</v>
      </c>
      <c r="Q16" s="42">
        <v>6865</v>
      </c>
      <c r="R16" s="113">
        <v>23.732153351540081</v>
      </c>
      <c r="S16" s="112">
        <v>4182</v>
      </c>
      <c r="T16" s="113">
        <v>60.917698470502543</v>
      </c>
      <c r="U16" s="112">
        <v>2683</v>
      </c>
      <c r="V16" s="114">
        <v>39.08230152949745</v>
      </c>
      <c r="X16" s="42">
        <v>11553</v>
      </c>
      <c r="Y16" s="113">
        <v>39.938465793203576</v>
      </c>
      <c r="Z16" s="112">
        <v>8290</v>
      </c>
      <c r="AA16" s="113">
        <v>71.756253786895172</v>
      </c>
      <c r="AB16" s="112">
        <v>3263</v>
      </c>
      <c r="AC16" s="114">
        <v>28.243746213104821</v>
      </c>
    </row>
    <row r="17" spans="2:29">
      <c r="B17" s="111" t="s">
        <v>93</v>
      </c>
      <c r="D17" s="42">
        <v>9041</v>
      </c>
      <c r="E17" s="112">
        <v>5714</v>
      </c>
      <c r="F17" s="113">
        <v>63.200973343656678</v>
      </c>
      <c r="G17" s="112">
        <v>3327</v>
      </c>
      <c r="H17" s="114">
        <v>36.799026656343322</v>
      </c>
      <c r="J17" s="42">
        <v>2113</v>
      </c>
      <c r="K17" s="113">
        <v>23.371308483574829</v>
      </c>
      <c r="L17" s="112">
        <v>844</v>
      </c>
      <c r="M17" s="113">
        <v>39.94320870799811</v>
      </c>
      <c r="N17" s="112">
        <v>1269</v>
      </c>
      <c r="O17" s="114">
        <v>60.05679129200189</v>
      </c>
      <c r="Q17" s="42">
        <v>1898</v>
      </c>
      <c r="R17" s="113">
        <v>20.993252958743501</v>
      </c>
      <c r="S17" s="112">
        <v>1044</v>
      </c>
      <c r="T17" s="113">
        <v>55.005268703898849</v>
      </c>
      <c r="U17" s="112">
        <v>854</v>
      </c>
      <c r="V17" s="114">
        <v>44.994731296101158</v>
      </c>
      <c r="X17" s="42">
        <v>5030</v>
      </c>
      <c r="Y17" s="113">
        <v>55.635438557681667</v>
      </c>
      <c r="Z17" s="112">
        <v>3826</v>
      </c>
      <c r="AA17" s="113">
        <v>76.063618290258447</v>
      </c>
      <c r="AB17" s="112">
        <v>1204</v>
      </c>
      <c r="AC17" s="114">
        <v>23.93638170974155</v>
      </c>
    </row>
    <row r="18" spans="2:29">
      <c r="B18" s="111" t="s">
        <v>94</v>
      </c>
      <c r="D18" s="42">
        <v>42777</v>
      </c>
      <c r="E18" s="112">
        <v>26652</v>
      </c>
      <c r="F18" s="113">
        <v>62.30450943263903</v>
      </c>
      <c r="G18" s="112">
        <v>16125</v>
      </c>
      <c r="H18" s="114">
        <v>37.69549056736097</v>
      </c>
      <c r="J18" s="42">
        <v>10118</v>
      </c>
      <c r="K18" s="113">
        <v>23.6528975851509</v>
      </c>
      <c r="L18" s="112">
        <v>4192</v>
      </c>
      <c r="M18" s="113">
        <v>41.431112868155758</v>
      </c>
      <c r="N18" s="112">
        <v>5926</v>
      </c>
      <c r="O18" s="114">
        <v>58.568887131844242</v>
      </c>
      <c r="Q18" s="42">
        <v>7448</v>
      </c>
      <c r="R18" s="113">
        <v>17.411225658648341</v>
      </c>
      <c r="S18" s="112">
        <v>4116</v>
      </c>
      <c r="T18" s="113">
        <v>55.26315789473685</v>
      </c>
      <c r="U18" s="112">
        <v>3332</v>
      </c>
      <c r="V18" s="114">
        <v>44.736842105263158</v>
      </c>
      <c r="X18" s="42">
        <v>25211</v>
      </c>
      <c r="Y18" s="113">
        <v>58.93587675620077</v>
      </c>
      <c r="Z18" s="112">
        <v>18344</v>
      </c>
      <c r="AA18" s="113">
        <v>72.761889651342671</v>
      </c>
      <c r="AB18" s="112">
        <v>6867</v>
      </c>
      <c r="AC18" s="114">
        <v>27.238110348657329</v>
      </c>
    </row>
    <row r="19" spans="2:29">
      <c r="B19" s="111" t="s">
        <v>95</v>
      </c>
      <c r="D19" s="42">
        <v>27963</v>
      </c>
      <c r="E19" s="112">
        <v>16844</v>
      </c>
      <c r="F19" s="113">
        <v>60.236741408289532</v>
      </c>
      <c r="G19" s="112">
        <v>11119</v>
      </c>
      <c r="H19" s="114">
        <v>39.763258591710468</v>
      </c>
      <c r="J19" s="42">
        <v>7288</v>
      </c>
      <c r="K19" s="113">
        <v>26.06301183707042</v>
      </c>
      <c r="L19" s="112">
        <v>2887</v>
      </c>
      <c r="M19" s="113">
        <v>39.613062568605933</v>
      </c>
      <c r="N19" s="112">
        <v>4401</v>
      </c>
      <c r="O19" s="114">
        <v>60.386937431394067</v>
      </c>
      <c r="Q19" s="42">
        <v>5129</v>
      </c>
      <c r="R19" s="113">
        <v>18.34209491113257</v>
      </c>
      <c r="S19" s="112">
        <v>2923</v>
      </c>
      <c r="T19" s="113">
        <v>56.989666601676738</v>
      </c>
      <c r="U19" s="112">
        <v>2206</v>
      </c>
      <c r="V19" s="114">
        <v>43.010333398323262</v>
      </c>
      <c r="X19" s="42">
        <v>15546</v>
      </c>
      <c r="Y19" s="113">
        <v>55.594893251797018</v>
      </c>
      <c r="Z19" s="112">
        <v>11034</v>
      </c>
      <c r="AA19" s="113">
        <v>70.976456966422234</v>
      </c>
      <c r="AB19" s="112">
        <v>4512</v>
      </c>
      <c r="AC19" s="114">
        <v>29.02354303357777</v>
      </c>
    </row>
    <row r="20" spans="2:29">
      <c r="B20" s="111" t="s">
        <v>96</v>
      </c>
      <c r="D20" s="42">
        <v>113750</v>
      </c>
      <c r="E20" s="112">
        <v>70722</v>
      </c>
      <c r="F20" s="113">
        <v>62.17318681318681</v>
      </c>
      <c r="G20" s="112">
        <v>43028</v>
      </c>
      <c r="H20" s="114">
        <v>37.826813186813183</v>
      </c>
      <c r="J20" s="42">
        <v>26011</v>
      </c>
      <c r="K20" s="113">
        <v>22.866813186813189</v>
      </c>
      <c r="L20" s="112">
        <v>10288</v>
      </c>
      <c r="M20" s="113">
        <v>39.55249702049133</v>
      </c>
      <c r="N20" s="112">
        <v>15723</v>
      </c>
      <c r="O20" s="114">
        <v>60.44750297950867</v>
      </c>
      <c r="Q20" s="42">
        <v>21408</v>
      </c>
      <c r="R20" s="113">
        <v>18.82021978021978</v>
      </c>
      <c r="S20" s="112">
        <v>12062</v>
      </c>
      <c r="T20" s="113">
        <v>56.343423019432002</v>
      </c>
      <c r="U20" s="112">
        <v>9346</v>
      </c>
      <c r="V20" s="114">
        <v>43.656576980568012</v>
      </c>
      <c r="X20" s="42">
        <v>66331</v>
      </c>
      <c r="Y20" s="113">
        <v>58.31296703296703</v>
      </c>
      <c r="Z20" s="112">
        <v>48372</v>
      </c>
      <c r="AA20" s="113">
        <v>72.925178272602551</v>
      </c>
      <c r="AB20" s="112">
        <v>17959</v>
      </c>
      <c r="AC20" s="114">
        <v>27.074821727397449</v>
      </c>
    </row>
    <row r="21" spans="2:29">
      <c r="B21" s="111" t="s">
        <v>97</v>
      </c>
      <c r="D21" s="42">
        <v>74710</v>
      </c>
      <c r="E21" s="112">
        <v>46254</v>
      </c>
      <c r="F21" s="113">
        <v>61.911390710748229</v>
      </c>
      <c r="G21" s="112">
        <v>28456</v>
      </c>
      <c r="H21" s="114">
        <v>38.088609289251771</v>
      </c>
      <c r="J21" s="42">
        <v>18367</v>
      </c>
      <c r="K21" s="113">
        <v>24.584392986213359</v>
      </c>
      <c r="L21" s="112">
        <v>7590</v>
      </c>
      <c r="M21" s="113">
        <v>41.324113899929223</v>
      </c>
      <c r="N21" s="112">
        <v>10777</v>
      </c>
      <c r="O21" s="114">
        <v>58.675886100070777</v>
      </c>
      <c r="Q21" s="42">
        <v>15681</v>
      </c>
      <c r="R21" s="113">
        <v>20.989158077901219</v>
      </c>
      <c r="S21" s="112">
        <v>9160</v>
      </c>
      <c r="T21" s="113">
        <v>58.414641923346721</v>
      </c>
      <c r="U21" s="112">
        <v>6521</v>
      </c>
      <c r="V21" s="114">
        <v>41.585358076653272</v>
      </c>
      <c r="X21" s="42">
        <v>40662</v>
      </c>
      <c r="Y21" s="113">
        <v>54.426448935885418</v>
      </c>
      <c r="Z21" s="112">
        <v>29504</v>
      </c>
      <c r="AA21" s="113">
        <v>72.559146131523292</v>
      </c>
      <c r="AB21" s="112">
        <v>11158</v>
      </c>
      <c r="AC21" s="114">
        <v>27.440853868476712</v>
      </c>
    </row>
    <row r="22" spans="2:29">
      <c r="B22" s="111" t="s">
        <v>98</v>
      </c>
      <c r="D22" s="42">
        <v>14206</v>
      </c>
      <c r="E22" s="112">
        <v>8912</v>
      </c>
      <c r="F22" s="113">
        <v>62.734056032662252</v>
      </c>
      <c r="G22" s="112">
        <v>5294</v>
      </c>
      <c r="H22" s="114">
        <v>37.265943967337748</v>
      </c>
      <c r="J22" s="42">
        <v>3636</v>
      </c>
      <c r="K22" s="113">
        <v>25.594819090525132</v>
      </c>
      <c r="L22" s="112">
        <v>1496</v>
      </c>
      <c r="M22" s="113">
        <v>41.144114411441137</v>
      </c>
      <c r="N22" s="112">
        <v>2140</v>
      </c>
      <c r="O22" s="114">
        <v>58.855885588558863</v>
      </c>
      <c r="Q22" s="42">
        <v>2686</v>
      </c>
      <c r="R22" s="113">
        <v>18.907503871603549</v>
      </c>
      <c r="S22" s="112">
        <v>1561</v>
      </c>
      <c r="T22" s="113">
        <v>58.116157855547279</v>
      </c>
      <c r="U22" s="112">
        <v>1125</v>
      </c>
      <c r="V22" s="114">
        <v>41.883842144452707</v>
      </c>
      <c r="X22" s="42">
        <v>7884</v>
      </c>
      <c r="Y22" s="113">
        <v>55.49767703787132</v>
      </c>
      <c r="Z22" s="112">
        <v>5855</v>
      </c>
      <c r="AA22" s="113">
        <v>74.264332825976666</v>
      </c>
      <c r="AB22" s="112">
        <v>2029</v>
      </c>
      <c r="AC22" s="114">
        <v>25.735667174023341</v>
      </c>
    </row>
    <row r="23" spans="2:29">
      <c r="B23" s="111" t="s">
        <v>99</v>
      </c>
      <c r="D23" s="42">
        <v>33210</v>
      </c>
      <c r="E23" s="112">
        <v>20630</v>
      </c>
      <c r="F23" s="113">
        <v>62.11984342065643</v>
      </c>
      <c r="G23" s="112">
        <v>12580</v>
      </c>
      <c r="H23" s="114">
        <v>37.88015657934357</v>
      </c>
      <c r="J23" s="42">
        <v>8732</v>
      </c>
      <c r="K23" s="113">
        <v>26.293285155073779</v>
      </c>
      <c r="L23" s="112">
        <v>3383</v>
      </c>
      <c r="M23" s="113">
        <v>38.742556115437473</v>
      </c>
      <c r="N23" s="112">
        <v>5349</v>
      </c>
      <c r="O23" s="114">
        <v>61.257443884562527</v>
      </c>
      <c r="Q23" s="42">
        <v>5921</v>
      </c>
      <c r="R23" s="113">
        <v>17.828967178560671</v>
      </c>
      <c r="S23" s="112">
        <v>3400</v>
      </c>
      <c r="T23" s="113">
        <v>57.422732646512408</v>
      </c>
      <c r="U23" s="112">
        <v>2521</v>
      </c>
      <c r="V23" s="114">
        <v>42.577267353487578</v>
      </c>
      <c r="X23" s="42">
        <v>18557</v>
      </c>
      <c r="Y23" s="113">
        <v>55.877747666365551</v>
      </c>
      <c r="Z23" s="112">
        <v>13847</v>
      </c>
      <c r="AA23" s="113">
        <v>74.61874225359702</v>
      </c>
      <c r="AB23" s="112">
        <v>4710</v>
      </c>
      <c r="AC23" s="114">
        <v>25.381257746402969</v>
      </c>
    </row>
    <row r="24" spans="2:29">
      <c r="B24" s="111" t="s">
        <v>100</v>
      </c>
      <c r="D24" s="42">
        <v>92414</v>
      </c>
      <c r="E24" s="112">
        <v>58431</v>
      </c>
      <c r="F24" s="113">
        <v>63.227433072911033</v>
      </c>
      <c r="G24" s="112">
        <v>33983</v>
      </c>
      <c r="H24" s="114">
        <v>36.772566927088967</v>
      </c>
      <c r="J24" s="42">
        <v>24974</v>
      </c>
      <c r="K24" s="113">
        <v>27.024043976020948</v>
      </c>
      <c r="L24" s="112">
        <v>10961</v>
      </c>
      <c r="M24" s="113">
        <v>43.889645231040276</v>
      </c>
      <c r="N24" s="112">
        <v>14013</v>
      </c>
      <c r="O24" s="114">
        <v>56.110354768959724</v>
      </c>
      <c r="Q24" s="42">
        <v>16822</v>
      </c>
      <c r="R24" s="113">
        <v>18.20286969506785</v>
      </c>
      <c r="S24" s="112">
        <v>10299</v>
      </c>
      <c r="T24" s="113">
        <v>61.223397931280473</v>
      </c>
      <c r="U24" s="112">
        <v>6523</v>
      </c>
      <c r="V24" s="114">
        <v>38.776602068719527</v>
      </c>
      <c r="X24" s="42">
        <v>50618</v>
      </c>
      <c r="Y24" s="113">
        <v>54.773086328911212</v>
      </c>
      <c r="Z24" s="112">
        <v>37171</v>
      </c>
      <c r="AA24" s="113">
        <v>73.434351416492163</v>
      </c>
      <c r="AB24" s="112">
        <v>13447</v>
      </c>
      <c r="AC24" s="114">
        <v>26.565648583507841</v>
      </c>
    </row>
    <row r="25" spans="2:29">
      <c r="B25" s="111" t="s">
        <v>101</v>
      </c>
      <c r="D25" s="42">
        <v>21526</v>
      </c>
      <c r="E25" s="112">
        <v>11397</v>
      </c>
      <c r="F25" s="113">
        <v>52.945275480813898</v>
      </c>
      <c r="G25" s="112">
        <v>10129</v>
      </c>
      <c r="H25" s="114">
        <v>47.054724519186102</v>
      </c>
      <c r="J25" s="42">
        <v>8606</v>
      </c>
      <c r="K25" s="113">
        <v>39.979559602341347</v>
      </c>
      <c r="L25" s="112">
        <v>3030</v>
      </c>
      <c r="M25" s="113">
        <v>35.207994422495929</v>
      </c>
      <c r="N25" s="112">
        <v>5576</v>
      </c>
      <c r="O25" s="114">
        <v>64.792005577504057</v>
      </c>
      <c r="Q25" s="42">
        <v>3998</v>
      </c>
      <c r="R25" s="113">
        <v>18.572888599832758</v>
      </c>
      <c r="S25" s="112">
        <v>2139</v>
      </c>
      <c r="T25" s="113">
        <v>53.501750875437708</v>
      </c>
      <c r="U25" s="112">
        <v>1859</v>
      </c>
      <c r="V25" s="114">
        <v>46.498249124562278</v>
      </c>
      <c r="X25" s="42">
        <v>8922</v>
      </c>
      <c r="Y25" s="113">
        <v>41.447551797825881</v>
      </c>
      <c r="Z25" s="112">
        <v>6228</v>
      </c>
      <c r="AA25" s="113">
        <v>69.804976462676521</v>
      </c>
      <c r="AB25" s="112">
        <v>2694</v>
      </c>
      <c r="AC25" s="114">
        <v>30.195023537323468</v>
      </c>
    </row>
    <row r="26" spans="2:29">
      <c r="B26" s="111" t="s">
        <v>102</v>
      </c>
      <c r="D26" s="42">
        <v>6565</v>
      </c>
      <c r="E26" s="112">
        <v>4160</v>
      </c>
      <c r="F26" s="113">
        <v>63.366336633663373</v>
      </c>
      <c r="G26" s="112">
        <v>2405</v>
      </c>
      <c r="H26" s="114">
        <v>36.633663366336627</v>
      </c>
      <c r="J26" s="42">
        <v>1220</v>
      </c>
      <c r="K26" s="113">
        <v>18.58339680121858</v>
      </c>
      <c r="L26" s="112">
        <v>467</v>
      </c>
      <c r="M26" s="113">
        <v>38.278688524590173</v>
      </c>
      <c r="N26" s="112">
        <v>753</v>
      </c>
      <c r="O26" s="114">
        <v>61.721311475409827</v>
      </c>
      <c r="Q26" s="42">
        <v>904</v>
      </c>
      <c r="R26" s="113">
        <v>13.76999238385377</v>
      </c>
      <c r="S26" s="112">
        <v>456</v>
      </c>
      <c r="T26" s="113">
        <v>50.442477876106203</v>
      </c>
      <c r="U26" s="112">
        <v>448</v>
      </c>
      <c r="V26" s="114">
        <v>49.557522123893797</v>
      </c>
      <c r="X26" s="42">
        <v>4441</v>
      </c>
      <c r="Y26" s="113">
        <v>67.646610814927641</v>
      </c>
      <c r="Z26" s="112">
        <v>3237</v>
      </c>
      <c r="AA26" s="113">
        <v>72.888988966448991</v>
      </c>
      <c r="AB26" s="112">
        <v>1204</v>
      </c>
      <c r="AC26" s="114">
        <v>27.111011033551002</v>
      </c>
    </row>
    <row r="27" spans="2:29">
      <c r="B27" s="111" t="s">
        <v>103</v>
      </c>
      <c r="D27" s="42">
        <v>27578</v>
      </c>
      <c r="E27" s="112">
        <v>16856</v>
      </c>
      <c r="F27" s="113">
        <v>61.12118355210675</v>
      </c>
      <c r="G27" s="112">
        <v>10722</v>
      </c>
      <c r="H27" s="114">
        <v>38.87881644789325</v>
      </c>
      <c r="J27" s="42">
        <v>6585</v>
      </c>
      <c r="K27" s="113">
        <v>23.877728624265721</v>
      </c>
      <c r="L27" s="112">
        <v>2536</v>
      </c>
      <c r="M27" s="113">
        <v>38.511769172361433</v>
      </c>
      <c r="N27" s="112">
        <v>4049</v>
      </c>
      <c r="O27" s="114">
        <v>61.488230827638567</v>
      </c>
      <c r="Q27" s="42">
        <v>5034</v>
      </c>
      <c r="R27" s="113">
        <v>18.253680469939809</v>
      </c>
      <c r="S27" s="112">
        <v>2708</v>
      </c>
      <c r="T27" s="113">
        <v>53.794199443782283</v>
      </c>
      <c r="U27" s="112">
        <v>2326</v>
      </c>
      <c r="V27" s="114">
        <v>46.205800556217717</v>
      </c>
      <c r="X27" s="42">
        <v>15959</v>
      </c>
      <c r="Y27" s="113">
        <v>57.86859090579447</v>
      </c>
      <c r="Z27" s="112">
        <v>11612</v>
      </c>
      <c r="AA27" s="113">
        <v>72.761451218748036</v>
      </c>
      <c r="AB27" s="112">
        <v>4347</v>
      </c>
      <c r="AC27" s="114">
        <v>27.238548781251961</v>
      </c>
    </row>
    <row r="28" spans="2:29">
      <c r="B28" s="111" t="s">
        <v>104</v>
      </c>
      <c r="D28" s="42">
        <v>4605</v>
      </c>
      <c r="E28" s="112">
        <v>2934</v>
      </c>
      <c r="F28" s="113">
        <v>63.713355048859931</v>
      </c>
      <c r="G28" s="112">
        <v>1671</v>
      </c>
      <c r="H28" s="114">
        <v>36.286644951140062</v>
      </c>
      <c r="J28" s="42">
        <v>738</v>
      </c>
      <c r="K28" s="113">
        <v>16.026058631921821</v>
      </c>
      <c r="L28" s="112">
        <v>298</v>
      </c>
      <c r="M28" s="113">
        <v>40.379403794037941</v>
      </c>
      <c r="N28" s="112">
        <v>440</v>
      </c>
      <c r="O28" s="114">
        <v>59.620596205962059</v>
      </c>
      <c r="Q28" s="42">
        <v>830</v>
      </c>
      <c r="R28" s="113">
        <v>18.023887079261669</v>
      </c>
      <c r="S28" s="112">
        <v>448</v>
      </c>
      <c r="T28" s="113">
        <v>53.975903614457827</v>
      </c>
      <c r="U28" s="112">
        <v>382</v>
      </c>
      <c r="V28" s="114">
        <v>46.024096385542173</v>
      </c>
      <c r="X28" s="42">
        <v>3037</v>
      </c>
      <c r="Y28" s="113">
        <v>65.950054288816503</v>
      </c>
      <c r="Z28" s="112">
        <v>2188</v>
      </c>
      <c r="AA28" s="113">
        <v>72.044781033915058</v>
      </c>
      <c r="AB28" s="112">
        <v>849</v>
      </c>
      <c r="AC28" s="114">
        <v>27.95521896608496</v>
      </c>
    </row>
    <row r="29" spans="2:29">
      <c r="B29" s="111" t="s">
        <v>105</v>
      </c>
      <c r="D29" s="42">
        <v>618</v>
      </c>
      <c r="E29" s="112">
        <v>319</v>
      </c>
      <c r="F29" s="113">
        <v>51.618122977346282</v>
      </c>
      <c r="G29" s="112">
        <v>299</v>
      </c>
      <c r="H29" s="114">
        <v>48.381877022653732</v>
      </c>
      <c r="J29" s="42">
        <v>377</v>
      </c>
      <c r="K29" s="113">
        <v>61.003236245954703</v>
      </c>
      <c r="L29" s="112">
        <v>143</v>
      </c>
      <c r="M29" s="113">
        <v>37.931034482758619</v>
      </c>
      <c r="N29" s="112">
        <v>234</v>
      </c>
      <c r="O29" s="114">
        <v>62.068965517241381</v>
      </c>
      <c r="Q29" s="42">
        <v>85</v>
      </c>
      <c r="R29" s="113">
        <v>13.75404530744337</v>
      </c>
      <c r="S29" s="112">
        <v>55</v>
      </c>
      <c r="T29" s="113">
        <v>64.705882352941174</v>
      </c>
      <c r="U29" s="112">
        <v>30</v>
      </c>
      <c r="V29" s="114">
        <v>35.294117647058833</v>
      </c>
      <c r="X29" s="42">
        <v>156</v>
      </c>
      <c r="Y29" s="113">
        <v>25.242718446601941</v>
      </c>
      <c r="Z29" s="112">
        <v>121</v>
      </c>
      <c r="AA29" s="113">
        <v>77.564102564102569</v>
      </c>
      <c r="AB29" s="112">
        <v>35</v>
      </c>
      <c r="AC29" s="114">
        <v>22.435897435897441</v>
      </c>
    </row>
    <row r="30" spans="2:29">
      <c r="B30" s="115" t="s">
        <v>106</v>
      </c>
      <c r="D30" s="44">
        <v>1013</v>
      </c>
      <c r="E30" s="116">
        <v>528</v>
      </c>
      <c r="F30" s="117">
        <v>52.122408687068109</v>
      </c>
      <c r="G30" s="116">
        <v>485</v>
      </c>
      <c r="H30" s="118">
        <v>47.877591312931877</v>
      </c>
      <c r="J30" s="44">
        <v>559</v>
      </c>
      <c r="K30" s="117">
        <v>55.182625863770973</v>
      </c>
      <c r="L30" s="116">
        <v>192</v>
      </c>
      <c r="M30" s="117">
        <v>34.34704830053667</v>
      </c>
      <c r="N30" s="116">
        <v>367</v>
      </c>
      <c r="O30" s="118">
        <v>65.65295169946333</v>
      </c>
      <c r="Q30" s="44">
        <v>176</v>
      </c>
      <c r="R30" s="117">
        <v>17.374136229022699</v>
      </c>
      <c r="S30" s="116">
        <v>116</v>
      </c>
      <c r="T30" s="117">
        <v>65.909090909090907</v>
      </c>
      <c r="U30" s="116">
        <v>60</v>
      </c>
      <c r="V30" s="118">
        <v>34.090909090909093</v>
      </c>
      <c r="X30" s="44">
        <v>278</v>
      </c>
      <c r="Y30" s="117">
        <v>27.443237907206321</v>
      </c>
      <c r="Z30" s="116">
        <v>220</v>
      </c>
      <c r="AA30" s="117">
        <v>79.136690647482013</v>
      </c>
      <c r="AB30" s="116">
        <v>58</v>
      </c>
      <c r="AC30" s="118">
        <v>20.863309352517991</v>
      </c>
    </row>
    <row r="31" spans="2:29" ht="8" customHeight="1"/>
    <row r="32" spans="2:29">
      <c r="B32" s="119" t="s">
        <v>49</v>
      </c>
      <c r="D32" s="120">
        <v>697817</v>
      </c>
      <c r="E32" s="121">
        <v>429929</v>
      </c>
      <c r="F32" s="122">
        <v>61.610565520759742</v>
      </c>
      <c r="G32" s="121">
        <v>267888</v>
      </c>
      <c r="H32" s="123">
        <v>38.389434479240258</v>
      </c>
      <c r="J32" s="120">
        <v>187022</v>
      </c>
      <c r="K32" s="122">
        <v>26.801009433705399</v>
      </c>
      <c r="L32" s="121">
        <v>75365</v>
      </c>
      <c r="M32" s="122">
        <v>40.297398167060557</v>
      </c>
      <c r="N32" s="121">
        <v>111657</v>
      </c>
      <c r="O32" s="123">
        <v>59.702601832939443</v>
      </c>
      <c r="Q32" s="120">
        <v>135646</v>
      </c>
      <c r="R32" s="122">
        <v>19.438620727210711</v>
      </c>
      <c r="S32" s="121">
        <v>79723</v>
      </c>
      <c r="T32" s="122">
        <v>58.772835173908547</v>
      </c>
      <c r="U32" s="121">
        <v>55923</v>
      </c>
      <c r="V32" s="123">
        <v>41.227164826091453</v>
      </c>
      <c r="X32" s="120">
        <v>375149</v>
      </c>
      <c r="Y32" s="122">
        <v>53.760369839083893</v>
      </c>
      <c r="Z32" s="121">
        <v>274841</v>
      </c>
      <c r="AA32" s="122">
        <v>73.261823968609804</v>
      </c>
      <c r="AB32" s="121">
        <v>100308</v>
      </c>
      <c r="AC32" s="123">
        <v>26.738176031390189</v>
      </c>
    </row>
  </sheetData>
  <mergeCells count="25">
    <mergeCell ref="D7:H8"/>
    <mergeCell ref="Y9:Y10"/>
    <mergeCell ref="J9:J10"/>
    <mergeCell ref="J7:O7"/>
    <mergeCell ref="N9:O9"/>
    <mergeCell ref="R9:R10"/>
    <mergeCell ref="K9:K10"/>
    <mergeCell ref="X8:AC8"/>
    <mergeCell ref="U9:V9"/>
    <mergeCell ref="A4:AC4"/>
    <mergeCell ref="B7:B10"/>
    <mergeCell ref="G9:H9"/>
    <mergeCell ref="Q8:V8"/>
    <mergeCell ref="Z9:AA9"/>
    <mergeCell ref="X7:AC7"/>
    <mergeCell ref="B5:AC5"/>
    <mergeCell ref="Q9:Q10"/>
    <mergeCell ref="E9:F9"/>
    <mergeCell ref="AB9:AC9"/>
    <mergeCell ref="D9:D10"/>
    <mergeCell ref="X9:X10"/>
    <mergeCell ref="J8:O8"/>
    <mergeCell ref="S9:T9"/>
    <mergeCell ref="Q7:V7"/>
    <mergeCell ref="L9:M9"/>
  </mergeCells>
  <printOptions horizontalCentered="1" verticalCentered="1"/>
  <pageMargins left="0.27777777777777779" right="0.27777777777777779" top="0.27777777777777779" bottom="0.27777777777777779" header="0.1388888888888889" footer="0.1388888888888889"/>
  <pageSetup paperSize="9" scale="61"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2:AC32"/>
  <sheetViews>
    <sheetView showGridLines="0" workbookViewId="0"/>
  </sheetViews>
  <sheetFormatPr baseColWidth="10" defaultColWidth="8.7265625" defaultRowHeight="14.5"/>
  <cols>
    <col min="1" max="1" width="0.81640625" customWidth="1"/>
    <col min="2" max="2" width="28.1796875" customWidth="1"/>
    <col min="3" max="3" width="0.36328125" customWidth="1"/>
    <col min="4" max="5" width="10.81640625" customWidth="1"/>
    <col min="6" max="6" width="6.36328125" customWidth="1"/>
    <col min="7" max="7" width="10.81640625" customWidth="1"/>
    <col min="8" max="8" width="6.36328125" customWidth="1"/>
    <col min="9" max="9" width="0.36328125" customWidth="1"/>
    <col min="10" max="10" width="10.81640625" customWidth="1"/>
    <col min="11" max="11" width="6.36328125" customWidth="1"/>
    <col min="12" max="12" width="10.81640625" customWidth="1"/>
    <col min="13" max="13" width="6.36328125" customWidth="1"/>
    <col min="14" max="14" width="10.81640625" customWidth="1"/>
    <col min="15" max="15" width="6.36328125" customWidth="1"/>
    <col min="16" max="16" width="0.36328125" customWidth="1"/>
    <col min="17" max="17" width="10.81640625" customWidth="1"/>
    <col min="18" max="18" width="6.36328125" customWidth="1"/>
    <col min="19" max="19" width="10.81640625" customWidth="1"/>
    <col min="20" max="20" width="6.36328125" customWidth="1"/>
    <col min="21" max="21" width="10.81640625" customWidth="1"/>
    <col min="22" max="22" width="6.36328125" customWidth="1"/>
    <col min="23" max="23" width="0.36328125" customWidth="1"/>
    <col min="24" max="24" width="10.81640625" customWidth="1"/>
    <col min="25" max="25" width="6.36328125" customWidth="1"/>
    <col min="26" max="26" width="10.81640625" customWidth="1"/>
    <col min="27" max="27" width="6.36328125" customWidth="1"/>
    <col min="28" max="28" width="10.81640625" customWidth="1"/>
    <col min="29" max="29" width="6.36328125" customWidth="1"/>
  </cols>
  <sheetData>
    <row r="2" spans="1:29" ht="52.5" customHeight="1"/>
    <row r="3" spans="1:29" ht="4.5" customHeight="1"/>
    <row r="4" spans="1:29" ht="17.5" customHeight="1">
      <c r="A4" s="201" t="s">
        <v>189</v>
      </c>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row>
    <row r="5" spans="1:29" ht="17.5" customHeight="1">
      <c r="B5" s="203" t="s">
        <v>113</v>
      </c>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row>
    <row r="6" spans="1:29" ht="6" customHeight="1"/>
    <row r="7" spans="1:29" ht="13" customHeight="1">
      <c r="B7" s="222" t="s">
        <v>114</v>
      </c>
      <c r="D7" s="225" t="s">
        <v>61</v>
      </c>
      <c r="E7" s="215"/>
      <c r="F7" s="215"/>
      <c r="G7" s="215"/>
      <c r="H7" s="216"/>
      <c r="J7" s="214"/>
      <c r="K7" s="215"/>
      <c r="L7" s="215"/>
      <c r="M7" s="215"/>
      <c r="N7" s="215"/>
      <c r="O7" s="216"/>
      <c r="Q7" s="214"/>
      <c r="R7" s="215"/>
      <c r="S7" s="215"/>
      <c r="T7" s="215"/>
      <c r="U7" s="215"/>
      <c r="V7" s="216"/>
      <c r="X7" s="214"/>
      <c r="Y7" s="215"/>
      <c r="Z7" s="215"/>
      <c r="AA7" s="215"/>
      <c r="AB7" s="215"/>
      <c r="AC7" s="216"/>
    </row>
    <row r="8" spans="1:29" ht="34" customHeight="1">
      <c r="B8" s="223"/>
      <c r="D8" s="226"/>
      <c r="E8" s="202"/>
      <c r="F8" s="202"/>
      <c r="G8" s="202"/>
      <c r="H8" s="213"/>
      <c r="J8" s="212" t="s">
        <v>181</v>
      </c>
      <c r="K8" s="202"/>
      <c r="L8" s="202"/>
      <c r="M8" s="202"/>
      <c r="N8" s="202"/>
      <c r="O8" s="213"/>
      <c r="Q8" s="212" t="s">
        <v>182</v>
      </c>
      <c r="R8" s="202"/>
      <c r="S8" s="202"/>
      <c r="T8" s="202"/>
      <c r="U8" s="202"/>
      <c r="V8" s="213"/>
      <c r="X8" s="212" t="s">
        <v>183</v>
      </c>
      <c r="Y8" s="202"/>
      <c r="Z8" s="202"/>
      <c r="AA8" s="202"/>
      <c r="AB8" s="202"/>
      <c r="AC8" s="213"/>
    </row>
    <row r="9" spans="1:29" ht="22" customHeight="1">
      <c r="B9" s="223"/>
      <c r="D9" s="217" t="s">
        <v>119</v>
      </c>
      <c r="E9" s="219" t="s">
        <v>120</v>
      </c>
      <c r="F9" s="211"/>
      <c r="G9" s="219" t="s">
        <v>121</v>
      </c>
      <c r="H9" s="211"/>
      <c r="J9" s="217" t="s">
        <v>119</v>
      </c>
      <c r="K9" s="233" t="s">
        <v>184</v>
      </c>
      <c r="L9" s="219" t="s">
        <v>120</v>
      </c>
      <c r="M9" s="211"/>
      <c r="N9" s="219" t="s">
        <v>121</v>
      </c>
      <c r="O9" s="211"/>
      <c r="Q9" s="217" t="s">
        <v>119</v>
      </c>
      <c r="R9" s="233" t="s">
        <v>184</v>
      </c>
      <c r="S9" s="219" t="s">
        <v>120</v>
      </c>
      <c r="T9" s="211"/>
      <c r="U9" s="219" t="s">
        <v>121</v>
      </c>
      <c r="V9" s="211"/>
      <c r="X9" s="217" t="s">
        <v>119</v>
      </c>
      <c r="Y9" s="233" t="s">
        <v>184</v>
      </c>
      <c r="Z9" s="219" t="s">
        <v>120</v>
      </c>
      <c r="AA9" s="211"/>
      <c r="AB9" s="219" t="s">
        <v>121</v>
      </c>
      <c r="AC9" s="211"/>
    </row>
    <row r="10" spans="1:29" ht="37" customHeight="1">
      <c r="B10" s="224"/>
      <c r="D10" s="218"/>
      <c r="E10" s="13" t="s">
        <v>119</v>
      </c>
      <c r="F10" s="25" t="s">
        <v>185</v>
      </c>
      <c r="G10" s="13" t="s">
        <v>119</v>
      </c>
      <c r="H10" s="26" t="s">
        <v>185</v>
      </c>
      <c r="J10" s="218"/>
      <c r="K10" s="220"/>
      <c r="L10" s="13" t="s">
        <v>119</v>
      </c>
      <c r="M10" s="25" t="s">
        <v>186</v>
      </c>
      <c r="N10" s="13" t="s">
        <v>119</v>
      </c>
      <c r="O10" s="26" t="s">
        <v>186</v>
      </c>
      <c r="Q10" s="218"/>
      <c r="R10" s="220"/>
      <c r="S10" s="13" t="s">
        <v>119</v>
      </c>
      <c r="T10" s="25" t="s">
        <v>186</v>
      </c>
      <c r="U10" s="13" t="s">
        <v>119</v>
      </c>
      <c r="V10" s="26" t="s">
        <v>186</v>
      </c>
      <c r="X10" s="218"/>
      <c r="Y10" s="220"/>
      <c r="Z10" s="13" t="s">
        <v>119</v>
      </c>
      <c r="AA10" s="25" t="s">
        <v>186</v>
      </c>
      <c r="AB10" s="13" t="s">
        <v>119</v>
      </c>
      <c r="AC10" s="26" t="s">
        <v>186</v>
      </c>
    </row>
    <row r="11" spans="1:29" ht="4.5" customHeight="1"/>
    <row r="12" spans="1:29">
      <c r="B12" s="107" t="s">
        <v>88</v>
      </c>
      <c r="D12" s="40">
        <v>126376</v>
      </c>
      <c r="E12" s="108">
        <v>81235</v>
      </c>
      <c r="F12" s="109">
        <v>64.280401342026977</v>
      </c>
      <c r="G12" s="108">
        <v>45141</v>
      </c>
      <c r="H12" s="110">
        <v>35.719598657973037</v>
      </c>
      <c r="J12" s="40">
        <v>28535</v>
      </c>
      <c r="K12" s="109">
        <v>22.579445464328671</v>
      </c>
      <c r="L12" s="108">
        <v>12336</v>
      </c>
      <c r="M12" s="109">
        <v>43.231119677588921</v>
      </c>
      <c r="N12" s="108">
        <v>16199</v>
      </c>
      <c r="O12" s="110">
        <v>56.768880322411079</v>
      </c>
      <c r="Q12" s="40">
        <v>33953</v>
      </c>
      <c r="R12" s="109">
        <v>26.866651895929611</v>
      </c>
      <c r="S12" s="108">
        <v>24016</v>
      </c>
      <c r="T12" s="109">
        <v>70.733072188024622</v>
      </c>
      <c r="U12" s="108">
        <v>9937</v>
      </c>
      <c r="V12" s="110">
        <v>29.266927811975378</v>
      </c>
      <c r="X12" s="40">
        <v>63888</v>
      </c>
      <c r="Y12" s="109">
        <v>50.553902639741722</v>
      </c>
      <c r="Z12" s="108">
        <v>44883</v>
      </c>
      <c r="AA12" s="109">
        <v>70.25262960180315</v>
      </c>
      <c r="AB12" s="108">
        <v>19005</v>
      </c>
      <c r="AC12" s="110">
        <v>29.747370398196839</v>
      </c>
    </row>
    <row r="13" spans="1:29">
      <c r="B13" s="111" t="s">
        <v>89</v>
      </c>
      <c r="D13" s="42">
        <v>18615</v>
      </c>
      <c r="E13" s="112">
        <v>11882</v>
      </c>
      <c r="F13" s="113">
        <v>63.830244426537739</v>
      </c>
      <c r="G13" s="112">
        <v>6733</v>
      </c>
      <c r="H13" s="114">
        <v>36.169755573462261</v>
      </c>
      <c r="J13" s="42">
        <v>3387</v>
      </c>
      <c r="K13" s="113">
        <v>18.19500402900886</v>
      </c>
      <c r="L13" s="112">
        <v>1482</v>
      </c>
      <c r="M13" s="113">
        <v>43.7555358724535</v>
      </c>
      <c r="N13" s="112">
        <v>1905</v>
      </c>
      <c r="O13" s="114">
        <v>56.2444641275465</v>
      </c>
      <c r="Q13" s="42">
        <v>4335</v>
      </c>
      <c r="R13" s="113">
        <v>23.287671232876711</v>
      </c>
      <c r="S13" s="112">
        <v>2735</v>
      </c>
      <c r="T13" s="113">
        <v>63.091118800461373</v>
      </c>
      <c r="U13" s="112">
        <v>1600</v>
      </c>
      <c r="V13" s="114">
        <v>36.908881199538641</v>
      </c>
      <c r="X13" s="42">
        <v>10893</v>
      </c>
      <c r="Y13" s="113">
        <v>58.517324738114432</v>
      </c>
      <c r="Z13" s="112">
        <v>7665</v>
      </c>
      <c r="AA13" s="113">
        <v>70.366290278160278</v>
      </c>
      <c r="AB13" s="112">
        <v>3228</v>
      </c>
      <c r="AC13" s="114">
        <v>29.633709721839711</v>
      </c>
    </row>
    <row r="14" spans="1:29">
      <c r="B14" s="111" t="s">
        <v>90</v>
      </c>
      <c r="D14" s="42">
        <v>17981</v>
      </c>
      <c r="E14" s="112">
        <v>11631</v>
      </c>
      <c r="F14" s="113">
        <v>64.684945219954386</v>
      </c>
      <c r="G14" s="112">
        <v>6350</v>
      </c>
      <c r="H14" s="114">
        <v>35.3150547800456</v>
      </c>
      <c r="J14" s="42">
        <v>3762</v>
      </c>
      <c r="K14" s="113">
        <v>20.92208442244592</v>
      </c>
      <c r="L14" s="112">
        <v>1611</v>
      </c>
      <c r="M14" s="113">
        <v>42.822966507177043</v>
      </c>
      <c r="N14" s="112">
        <v>2151</v>
      </c>
      <c r="O14" s="114">
        <v>57.177033492822972</v>
      </c>
      <c r="Q14" s="42">
        <v>4166</v>
      </c>
      <c r="R14" s="113">
        <v>23.168900506089759</v>
      </c>
      <c r="S14" s="112">
        <v>2492</v>
      </c>
      <c r="T14" s="113">
        <v>59.817570811329823</v>
      </c>
      <c r="U14" s="112">
        <v>1674</v>
      </c>
      <c r="V14" s="114">
        <v>40.182429188670177</v>
      </c>
      <c r="X14" s="42">
        <v>10053</v>
      </c>
      <c r="Y14" s="113">
        <v>55.909015071464317</v>
      </c>
      <c r="Z14" s="112">
        <v>7528</v>
      </c>
      <c r="AA14" s="113">
        <v>74.883119466825818</v>
      </c>
      <c r="AB14" s="112">
        <v>2525</v>
      </c>
      <c r="AC14" s="114">
        <v>25.116880533174179</v>
      </c>
    </row>
    <row r="15" spans="1:29">
      <c r="B15" s="111" t="s">
        <v>91</v>
      </c>
      <c r="D15" s="42">
        <v>18388</v>
      </c>
      <c r="E15" s="112">
        <v>11148</v>
      </c>
      <c r="F15" s="113">
        <v>60.626495540569927</v>
      </c>
      <c r="G15" s="112">
        <v>7240</v>
      </c>
      <c r="H15" s="114">
        <v>39.373504459430073</v>
      </c>
      <c r="J15" s="42">
        <v>5302</v>
      </c>
      <c r="K15" s="113">
        <v>28.834022188383731</v>
      </c>
      <c r="L15" s="112">
        <v>2414</v>
      </c>
      <c r="M15" s="113">
        <v>45.529988683515647</v>
      </c>
      <c r="N15" s="112">
        <v>2888</v>
      </c>
      <c r="O15" s="114">
        <v>54.470011316484353</v>
      </c>
      <c r="Q15" s="42">
        <v>4652</v>
      </c>
      <c r="R15" s="113">
        <v>25.29910811398738</v>
      </c>
      <c r="S15" s="112">
        <v>2833</v>
      </c>
      <c r="T15" s="113">
        <v>60.898538263112641</v>
      </c>
      <c r="U15" s="112">
        <v>1819</v>
      </c>
      <c r="V15" s="114">
        <v>39.101461736887359</v>
      </c>
      <c r="X15" s="42">
        <v>8434</v>
      </c>
      <c r="Y15" s="113">
        <v>45.866869697628893</v>
      </c>
      <c r="Z15" s="112">
        <v>5901</v>
      </c>
      <c r="AA15" s="113">
        <v>69.966801043395776</v>
      </c>
      <c r="AB15" s="112">
        <v>2533</v>
      </c>
      <c r="AC15" s="114">
        <v>30.03319895660422</v>
      </c>
    </row>
    <row r="16" spans="1:29">
      <c r="B16" s="111" t="s">
        <v>92</v>
      </c>
      <c r="D16" s="42">
        <v>24088</v>
      </c>
      <c r="E16" s="112">
        <v>14009</v>
      </c>
      <c r="F16" s="113">
        <v>58.157588840916638</v>
      </c>
      <c r="G16" s="112">
        <v>10079</v>
      </c>
      <c r="H16" s="114">
        <v>41.842411159083362</v>
      </c>
      <c r="J16" s="42">
        <v>9393</v>
      </c>
      <c r="K16" s="113">
        <v>38.99452009299236</v>
      </c>
      <c r="L16" s="112">
        <v>4107</v>
      </c>
      <c r="M16" s="113">
        <v>43.724049824337271</v>
      </c>
      <c r="N16" s="112">
        <v>5286</v>
      </c>
      <c r="O16" s="114">
        <v>56.275950175662729</v>
      </c>
      <c r="Q16" s="42">
        <v>6520</v>
      </c>
      <c r="R16" s="113">
        <v>27.067419461972769</v>
      </c>
      <c r="S16" s="112">
        <v>4202</v>
      </c>
      <c r="T16" s="113">
        <v>64.447852760736197</v>
      </c>
      <c r="U16" s="112">
        <v>2318</v>
      </c>
      <c r="V16" s="114">
        <v>35.552147239263803</v>
      </c>
      <c r="X16" s="42">
        <v>8175</v>
      </c>
      <c r="Y16" s="113">
        <v>33.938060445034871</v>
      </c>
      <c r="Z16" s="112">
        <v>5700</v>
      </c>
      <c r="AA16" s="113">
        <v>69.724770642201833</v>
      </c>
      <c r="AB16" s="112">
        <v>2475</v>
      </c>
      <c r="AC16" s="114">
        <v>30.275229357798171</v>
      </c>
    </row>
    <row r="17" spans="2:29">
      <c r="B17" s="111" t="s">
        <v>93</v>
      </c>
      <c r="D17" s="42">
        <v>6709</v>
      </c>
      <c r="E17" s="112">
        <v>4024</v>
      </c>
      <c r="F17" s="113">
        <v>59.979132508570579</v>
      </c>
      <c r="G17" s="112">
        <v>2685</v>
      </c>
      <c r="H17" s="114">
        <v>40.020867491429421</v>
      </c>
      <c r="J17" s="42">
        <v>1887</v>
      </c>
      <c r="K17" s="113">
        <v>28.126397376658218</v>
      </c>
      <c r="L17" s="112">
        <v>807</v>
      </c>
      <c r="M17" s="113">
        <v>42.766295707472182</v>
      </c>
      <c r="N17" s="112">
        <v>1080</v>
      </c>
      <c r="O17" s="114">
        <v>57.233704292527818</v>
      </c>
      <c r="Q17" s="42">
        <v>1560</v>
      </c>
      <c r="R17" s="113">
        <v>23.25234759278581</v>
      </c>
      <c r="S17" s="112">
        <v>886</v>
      </c>
      <c r="T17" s="113">
        <v>56.794871794871803</v>
      </c>
      <c r="U17" s="112">
        <v>674</v>
      </c>
      <c r="V17" s="114">
        <v>43.205128205128197</v>
      </c>
      <c r="X17" s="42">
        <v>3262</v>
      </c>
      <c r="Y17" s="113">
        <v>48.621255030555972</v>
      </c>
      <c r="Z17" s="112">
        <v>2331</v>
      </c>
      <c r="AA17" s="113">
        <v>71.459227467811161</v>
      </c>
      <c r="AB17" s="112">
        <v>931</v>
      </c>
      <c r="AC17" s="114">
        <v>28.540772532188839</v>
      </c>
    </row>
    <row r="18" spans="2:29">
      <c r="B18" s="111" t="s">
        <v>94</v>
      </c>
      <c r="D18" s="42">
        <v>52504</v>
      </c>
      <c r="E18" s="112">
        <v>32722</v>
      </c>
      <c r="F18" s="113">
        <v>62.322870638427553</v>
      </c>
      <c r="G18" s="112">
        <v>19782</v>
      </c>
      <c r="H18" s="114">
        <v>37.677129361572447</v>
      </c>
      <c r="J18" s="42">
        <v>10381</v>
      </c>
      <c r="K18" s="113">
        <v>19.771826908426021</v>
      </c>
      <c r="L18" s="112">
        <v>4470</v>
      </c>
      <c r="M18" s="113">
        <v>43.059435507176573</v>
      </c>
      <c r="N18" s="112">
        <v>5911</v>
      </c>
      <c r="O18" s="114">
        <v>56.940564492823427</v>
      </c>
      <c r="Q18" s="42">
        <v>10168</v>
      </c>
      <c r="R18" s="113">
        <v>19.366143531921381</v>
      </c>
      <c r="S18" s="112">
        <v>5812</v>
      </c>
      <c r="T18" s="113">
        <v>57.159716758457911</v>
      </c>
      <c r="U18" s="112">
        <v>4356</v>
      </c>
      <c r="V18" s="114">
        <v>42.840283241542103</v>
      </c>
      <c r="X18" s="42">
        <v>31955</v>
      </c>
      <c r="Y18" s="113">
        <v>60.862029559652598</v>
      </c>
      <c r="Z18" s="112">
        <v>22440</v>
      </c>
      <c r="AA18" s="113">
        <v>70.223752151462989</v>
      </c>
      <c r="AB18" s="112">
        <v>9515</v>
      </c>
      <c r="AC18" s="114">
        <v>29.776247848537011</v>
      </c>
    </row>
    <row r="19" spans="2:29">
      <c r="B19" s="111" t="s">
        <v>95</v>
      </c>
      <c r="D19" s="42">
        <v>32480</v>
      </c>
      <c r="E19" s="112">
        <v>20596</v>
      </c>
      <c r="F19" s="113">
        <v>63.411330049261082</v>
      </c>
      <c r="G19" s="112">
        <v>11884</v>
      </c>
      <c r="H19" s="114">
        <v>36.588669950738918</v>
      </c>
      <c r="J19" s="42">
        <v>6825</v>
      </c>
      <c r="K19" s="113">
        <v>21.012931034482762</v>
      </c>
      <c r="L19" s="112">
        <v>2904</v>
      </c>
      <c r="M19" s="113">
        <v>42.549450549450547</v>
      </c>
      <c r="N19" s="112">
        <v>3921</v>
      </c>
      <c r="O19" s="114">
        <v>57.450549450549453</v>
      </c>
      <c r="Q19" s="42">
        <v>7312</v>
      </c>
      <c r="R19" s="113">
        <v>22.512315270935961</v>
      </c>
      <c r="S19" s="112">
        <v>4715</v>
      </c>
      <c r="T19" s="113">
        <v>64.483041575492337</v>
      </c>
      <c r="U19" s="112">
        <v>2597</v>
      </c>
      <c r="V19" s="114">
        <v>35.516958424507663</v>
      </c>
      <c r="X19" s="42">
        <v>18343</v>
      </c>
      <c r="Y19" s="113">
        <v>56.474753694581281</v>
      </c>
      <c r="Z19" s="112">
        <v>12977</v>
      </c>
      <c r="AA19" s="113">
        <v>70.74633375129477</v>
      </c>
      <c r="AB19" s="112">
        <v>5366</v>
      </c>
      <c r="AC19" s="114">
        <v>29.25366624870523</v>
      </c>
    </row>
    <row r="20" spans="2:29">
      <c r="B20" s="111" t="s">
        <v>96</v>
      </c>
      <c r="D20" s="42">
        <v>149351</v>
      </c>
      <c r="E20" s="112">
        <v>92444</v>
      </c>
      <c r="F20" s="113">
        <v>61.897141632797897</v>
      </c>
      <c r="G20" s="112">
        <v>56907</v>
      </c>
      <c r="H20" s="114">
        <v>38.102858367202103</v>
      </c>
      <c r="J20" s="42">
        <v>39833</v>
      </c>
      <c r="K20" s="113">
        <v>26.670728686115261</v>
      </c>
      <c r="L20" s="112">
        <v>17841</v>
      </c>
      <c r="M20" s="113">
        <v>44.789496146411267</v>
      </c>
      <c r="N20" s="112">
        <v>21992</v>
      </c>
      <c r="O20" s="114">
        <v>55.210503853588733</v>
      </c>
      <c r="Q20" s="42">
        <v>35268</v>
      </c>
      <c r="R20" s="113">
        <v>23.614170644990661</v>
      </c>
      <c r="S20" s="112">
        <v>22221</v>
      </c>
      <c r="T20" s="113">
        <v>63.006124532153798</v>
      </c>
      <c r="U20" s="112">
        <v>13047</v>
      </c>
      <c r="V20" s="114">
        <v>36.993875467846202</v>
      </c>
      <c r="X20" s="42">
        <v>74250</v>
      </c>
      <c r="Y20" s="113">
        <v>49.715100668894081</v>
      </c>
      <c r="Z20" s="112">
        <v>52382</v>
      </c>
      <c r="AA20" s="113">
        <v>70.548148148148144</v>
      </c>
      <c r="AB20" s="112">
        <v>21868</v>
      </c>
      <c r="AC20" s="114">
        <v>29.451851851851849</v>
      </c>
    </row>
    <row r="21" spans="2:29">
      <c r="B21" s="111" t="s">
        <v>97</v>
      </c>
      <c r="D21" s="42">
        <v>71814</v>
      </c>
      <c r="E21" s="112">
        <v>43139</v>
      </c>
      <c r="F21" s="113">
        <v>60.070459798925</v>
      </c>
      <c r="G21" s="112">
        <v>28675</v>
      </c>
      <c r="H21" s="114">
        <v>39.929540201075</v>
      </c>
      <c r="J21" s="42">
        <v>21710</v>
      </c>
      <c r="K21" s="113">
        <v>30.230874202801679</v>
      </c>
      <c r="L21" s="112">
        <v>8556</v>
      </c>
      <c r="M21" s="113">
        <v>39.410409949332113</v>
      </c>
      <c r="N21" s="112">
        <v>13154</v>
      </c>
      <c r="O21" s="114">
        <v>60.589590050667887</v>
      </c>
      <c r="Q21" s="42">
        <v>16552</v>
      </c>
      <c r="R21" s="113">
        <v>23.04843066811485</v>
      </c>
      <c r="S21" s="112">
        <v>10605</v>
      </c>
      <c r="T21" s="113">
        <v>64.070807153214119</v>
      </c>
      <c r="U21" s="112">
        <v>5947</v>
      </c>
      <c r="V21" s="114">
        <v>35.929192846785881</v>
      </c>
      <c r="X21" s="42">
        <v>33552</v>
      </c>
      <c r="Y21" s="113">
        <v>46.720695129083467</v>
      </c>
      <c r="Z21" s="112">
        <v>23978</v>
      </c>
      <c r="AA21" s="113">
        <v>71.46518836432999</v>
      </c>
      <c r="AB21" s="112">
        <v>9574</v>
      </c>
      <c r="AC21" s="114">
        <v>28.53481163567</v>
      </c>
    </row>
    <row r="22" spans="2:29">
      <c r="B22" s="111" t="s">
        <v>98</v>
      </c>
      <c r="D22" s="42">
        <v>15273</v>
      </c>
      <c r="E22" s="112">
        <v>9669</v>
      </c>
      <c r="F22" s="113">
        <v>63.30779807503437</v>
      </c>
      <c r="G22" s="112">
        <v>5604</v>
      </c>
      <c r="H22" s="114">
        <v>36.69220192496563</v>
      </c>
      <c r="J22" s="42">
        <v>3993</v>
      </c>
      <c r="K22" s="113">
        <v>26.1441759968572</v>
      </c>
      <c r="L22" s="112">
        <v>1702</v>
      </c>
      <c r="M22" s="113">
        <v>42.624593037816183</v>
      </c>
      <c r="N22" s="112">
        <v>2291</v>
      </c>
      <c r="O22" s="114">
        <v>57.375406962183817</v>
      </c>
      <c r="Q22" s="42">
        <v>3371</v>
      </c>
      <c r="R22" s="113">
        <v>22.071629673279649</v>
      </c>
      <c r="S22" s="112">
        <v>2193</v>
      </c>
      <c r="T22" s="113">
        <v>65.054879857609009</v>
      </c>
      <c r="U22" s="112">
        <v>1178</v>
      </c>
      <c r="V22" s="114">
        <v>34.945120142390977</v>
      </c>
      <c r="X22" s="42">
        <v>7909</v>
      </c>
      <c r="Y22" s="113">
        <v>51.784194329863148</v>
      </c>
      <c r="Z22" s="112">
        <v>5774</v>
      </c>
      <c r="AA22" s="113">
        <v>73.005436844101652</v>
      </c>
      <c r="AB22" s="112">
        <v>2135</v>
      </c>
      <c r="AC22" s="114">
        <v>26.994563155898341</v>
      </c>
    </row>
    <row r="23" spans="2:29">
      <c r="B23" s="111" t="s">
        <v>99</v>
      </c>
      <c r="D23" s="42">
        <v>38918</v>
      </c>
      <c r="E23" s="112">
        <v>22755</v>
      </c>
      <c r="F23" s="113">
        <v>58.469088853486817</v>
      </c>
      <c r="G23" s="112">
        <v>16163</v>
      </c>
      <c r="H23" s="114">
        <v>41.530911146513183</v>
      </c>
      <c r="J23" s="42">
        <v>12258</v>
      </c>
      <c r="K23" s="113">
        <v>31.496993679017422</v>
      </c>
      <c r="L23" s="112">
        <v>4625</v>
      </c>
      <c r="M23" s="113">
        <v>37.730461739272307</v>
      </c>
      <c r="N23" s="112">
        <v>7633</v>
      </c>
      <c r="O23" s="114">
        <v>62.269538260727693</v>
      </c>
      <c r="Q23" s="42">
        <v>7454</v>
      </c>
      <c r="R23" s="113">
        <v>19.153091114651321</v>
      </c>
      <c r="S23" s="112">
        <v>4381</v>
      </c>
      <c r="T23" s="113">
        <v>58.773812718003761</v>
      </c>
      <c r="U23" s="112">
        <v>3073</v>
      </c>
      <c r="V23" s="114">
        <v>41.226187281996253</v>
      </c>
      <c r="X23" s="42">
        <v>19206</v>
      </c>
      <c r="Y23" s="113">
        <v>49.349915206331261</v>
      </c>
      <c r="Z23" s="112">
        <v>13749</v>
      </c>
      <c r="AA23" s="113">
        <v>71.587004061230857</v>
      </c>
      <c r="AB23" s="112">
        <v>5457</v>
      </c>
      <c r="AC23" s="114">
        <v>28.412995938769139</v>
      </c>
    </row>
    <row r="24" spans="2:29">
      <c r="B24" s="111" t="s">
        <v>100</v>
      </c>
      <c r="D24" s="42">
        <v>75215</v>
      </c>
      <c r="E24" s="112">
        <v>48402</v>
      </c>
      <c r="F24" s="113">
        <v>64.351525626537267</v>
      </c>
      <c r="G24" s="112">
        <v>26813</v>
      </c>
      <c r="H24" s="114">
        <v>35.64847437346274</v>
      </c>
      <c r="J24" s="42">
        <v>18210</v>
      </c>
      <c r="K24" s="113">
        <v>24.210596290633521</v>
      </c>
      <c r="L24" s="112">
        <v>8291</v>
      </c>
      <c r="M24" s="113">
        <v>45.529928610653492</v>
      </c>
      <c r="N24" s="112">
        <v>9919</v>
      </c>
      <c r="O24" s="114">
        <v>54.470071389346508</v>
      </c>
      <c r="Q24" s="42">
        <v>17045</v>
      </c>
      <c r="R24" s="113">
        <v>22.661703117729179</v>
      </c>
      <c r="S24" s="112">
        <v>11449</v>
      </c>
      <c r="T24" s="113">
        <v>67.169257846875922</v>
      </c>
      <c r="U24" s="112">
        <v>5596</v>
      </c>
      <c r="V24" s="114">
        <v>32.830742153124078</v>
      </c>
      <c r="X24" s="42">
        <v>39960</v>
      </c>
      <c r="Y24" s="113">
        <v>53.127700591637307</v>
      </c>
      <c r="Z24" s="112">
        <v>28662</v>
      </c>
      <c r="AA24" s="113">
        <v>71.726726726726724</v>
      </c>
      <c r="AB24" s="112">
        <v>11298</v>
      </c>
      <c r="AC24" s="114">
        <v>28.273273273273279</v>
      </c>
    </row>
    <row r="25" spans="2:29">
      <c r="B25" s="111" t="s">
        <v>101</v>
      </c>
      <c r="D25" s="42">
        <v>22779</v>
      </c>
      <c r="E25" s="112">
        <v>13772</v>
      </c>
      <c r="F25" s="113">
        <v>60.459194872470263</v>
      </c>
      <c r="G25" s="112">
        <v>9007</v>
      </c>
      <c r="H25" s="114">
        <v>39.540805127529737</v>
      </c>
      <c r="J25" s="42">
        <v>6180</v>
      </c>
      <c r="K25" s="113">
        <v>27.13025154747794</v>
      </c>
      <c r="L25" s="112">
        <v>2362</v>
      </c>
      <c r="M25" s="113">
        <v>38.220064724919098</v>
      </c>
      <c r="N25" s="112">
        <v>3818</v>
      </c>
      <c r="O25" s="114">
        <v>61.779935275080909</v>
      </c>
      <c r="Q25" s="42">
        <v>5709</v>
      </c>
      <c r="R25" s="113">
        <v>25.062557618859479</v>
      </c>
      <c r="S25" s="112">
        <v>3797</v>
      </c>
      <c r="T25" s="113">
        <v>66.509020844280968</v>
      </c>
      <c r="U25" s="112">
        <v>1912</v>
      </c>
      <c r="V25" s="114">
        <v>33.490979155719039</v>
      </c>
      <c r="X25" s="42">
        <v>10890</v>
      </c>
      <c r="Y25" s="113">
        <v>47.807190833662581</v>
      </c>
      <c r="Z25" s="112">
        <v>7613</v>
      </c>
      <c r="AA25" s="113">
        <v>69.908172635445368</v>
      </c>
      <c r="AB25" s="112">
        <v>3277</v>
      </c>
      <c r="AC25" s="114">
        <v>30.091827364554639</v>
      </c>
    </row>
    <row r="26" spans="2:29">
      <c r="B26" s="111" t="s">
        <v>102</v>
      </c>
      <c r="D26" s="42">
        <v>8068</v>
      </c>
      <c r="E26" s="112">
        <v>4941</v>
      </c>
      <c r="F26" s="113">
        <v>61.24194348041646</v>
      </c>
      <c r="G26" s="112">
        <v>3127</v>
      </c>
      <c r="H26" s="114">
        <v>38.75805651958354</v>
      </c>
      <c r="J26" s="42">
        <v>1826</v>
      </c>
      <c r="K26" s="113">
        <v>22.632622706990581</v>
      </c>
      <c r="L26" s="112">
        <v>761</v>
      </c>
      <c r="M26" s="113">
        <v>41.675794085432628</v>
      </c>
      <c r="N26" s="112">
        <v>1065</v>
      </c>
      <c r="O26" s="114">
        <v>58.324205914567372</v>
      </c>
      <c r="Q26" s="42">
        <v>1584</v>
      </c>
      <c r="R26" s="113">
        <v>19.6331184928111</v>
      </c>
      <c r="S26" s="112">
        <v>894</v>
      </c>
      <c r="T26" s="113">
        <v>56.439393939393938</v>
      </c>
      <c r="U26" s="112">
        <v>690</v>
      </c>
      <c r="V26" s="114">
        <v>43.560606060606062</v>
      </c>
      <c r="X26" s="42">
        <v>4658</v>
      </c>
      <c r="Y26" s="113">
        <v>57.734258800198312</v>
      </c>
      <c r="Z26" s="112">
        <v>3286</v>
      </c>
      <c r="AA26" s="113">
        <v>70.545298411335338</v>
      </c>
      <c r="AB26" s="112">
        <v>1372</v>
      </c>
      <c r="AC26" s="114">
        <v>29.454701588664658</v>
      </c>
    </row>
    <row r="27" spans="2:29">
      <c r="B27" s="111" t="s">
        <v>103</v>
      </c>
      <c r="D27" s="42">
        <v>41180</v>
      </c>
      <c r="E27" s="112">
        <v>23751</v>
      </c>
      <c r="F27" s="113">
        <v>57.676056338028168</v>
      </c>
      <c r="G27" s="112">
        <v>17429</v>
      </c>
      <c r="H27" s="114">
        <v>42.323943661971832</v>
      </c>
      <c r="J27" s="42">
        <v>12219</v>
      </c>
      <c r="K27" s="113">
        <v>29.67217095677513</v>
      </c>
      <c r="L27" s="112">
        <v>4697</v>
      </c>
      <c r="M27" s="113">
        <v>38.440134217202711</v>
      </c>
      <c r="N27" s="112">
        <v>7522</v>
      </c>
      <c r="O27" s="114">
        <v>61.559865782797289</v>
      </c>
      <c r="Q27" s="42">
        <v>8608</v>
      </c>
      <c r="R27" s="113">
        <v>20.903351141330742</v>
      </c>
      <c r="S27" s="112">
        <v>4734</v>
      </c>
      <c r="T27" s="113">
        <v>54.995353159851298</v>
      </c>
      <c r="U27" s="112">
        <v>3874</v>
      </c>
      <c r="V27" s="114">
        <v>45.004646840148702</v>
      </c>
      <c r="X27" s="42">
        <v>20353</v>
      </c>
      <c r="Y27" s="113">
        <v>49.424477901894129</v>
      </c>
      <c r="Z27" s="112">
        <v>14320</v>
      </c>
      <c r="AA27" s="113">
        <v>70.358178155554469</v>
      </c>
      <c r="AB27" s="112">
        <v>6033</v>
      </c>
      <c r="AC27" s="114">
        <v>29.641821844445541</v>
      </c>
    </row>
    <row r="28" spans="2:29">
      <c r="B28" s="111" t="s">
        <v>104</v>
      </c>
      <c r="D28" s="42">
        <v>3911</v>
      </c>
      <c r="E28" s="112">
        <v>2569</v>
      </c>
      <c r="F28" s="113">
        <v>65.686525185374592</v>
      </c>
      <c r="G28" s="112">
        <v>1342</v>
      </c>
      <c r="H28" s="114">
        <v>34.313474814625422</v>
      </c>
      <c r="J28" s="42">
        <v>515</v>
      </c>
      <c r="K28" s="113">
        <v>13.167987726924061</v>
      </c>
      <c r="L28" s="112">
        <v>233</v>
      </c>
      <c r="M28" s="113">
        <v>45.242718446601941</v>
      </c>
      <c r="N28" s="112">
        <v>282</v>
      </c>
      <c r="O28" s="114">
        <v>54.757281553398073</v>
      </c>
      <c r="Q28" s="42">
        <v>857</v>
      </c>
      <c r="R28" s="113">
        <v>21.91255433392994</v>
      </c>
      <c r="S28" s="112">
        <v>531</v>
      </c>
      <c r="T28" s="113">
        <v>61.960326721120182</v>
      </c>
      <c r="U28" s="112">
        <v>326</v>
      </c>
      <c r="V28" s="114">
        <v>38.039673278879818</v>
      </c>
      <c r="X28" s="42">
        <v>2539</v>
      </c>
      <c r="Y28" s="113">
        <v>64.919457939146</v>
      </c>
      <c r="Z28" s="112">
        <v>1805</v>
      </c>
      <c r="AA28" s="113">
        <v>71.090980701063415</v>
      </c>
      <c r="AB28" s="112">
        <v>734</v>
      </c>
      <c r="AC28" s="114">
        <v>28.909019298936592</v>
      </c>
    </row>
    <row r="29" spans="2:29">
      <c r="B29" s="111" t="s">
        <v>105</v>
      </c>
      <c r="D29" s="42">
        <v>686</v>
      </c>
      <c r="E29" s="112">
        <v>338</v>
      </c>
      <c r="F29" s="113">
        <v>49.271137026239067</v>
      </c>
      <c r="G29" s="112">
        <v>348</v>
      </c>
      <c r="H29" s="114">
        <v>50.728862973760933</v>
      </c>
      <c r="J29" s="42">
        <v>407</v>
      </c>
      <c r="K29" s="113">
        <v>59.329446064139937</v>
      </c>
      <c r="L29" s="112">
        <v>142</v>
      </c>
      <c r="M29" s="113">
        <v>34.889434889434888</v>
      </c>
      <c r="N29" s="112">
        <v>265</v>
      </c>
      <c r="O29" s="114">
        <v>65.110565110565105</v>
      </c>
      <c r="Q29" s="42">
        <v>116</v>
      </c>
      <c r="R29" s="113">
        <v>16.909620991253639</v>
      </c>
      <c r="S29" s="112">
        <v>80</v>
      </c>
      <c r="T29" s="113">
        <v>68.965517241379317</v>
      </c>
      <c r="U29" s="112">
        <v>36</v>
      </c>
      <c r="V29" s="114">
        <v>31.03448275862069</v>
      </c>
      <c r="X29" s="42">
        <v>163</v>
      </c>
      <c r="Y29" s="113">
        <v>23.760932944606409</v>
      </c>
      <c r="Z29" s="112">
        <v>116</v>
      </c>
      <c r="AA29" s="113">
        <v>71.165644171779135</v>
      </c>
      <c r="AB29" s="112">
        <v>47</v>
      </c>
      <c r="AC29" s="114">
        <v>28.834355828220861</v>
      </c>
    </row>
    <row r="30" spans="2:29">
      <c r="B30" s="115" t="s">
        <v>106</v>
      </c>
      <c r="D30" s="44">
        <v>715</v>
      </c>
      <c r="E30" s="116">
        <v>419</v>
      </c>
      <c r="F30" s="117">
        <v>58.6013986013986</v>
      </c>
      <c r="G30" s="116">
        <v>296</v>
      </c>
      <c r="H30" s="118">
        <v>41.3986013986014</v>
      </c>
      <c r="J30" s="44">
        <v>328</v>
      </c>
      <c r="K30" s="117">
        <v>45.874125874125873</v>
      </c>
      <c r="L30" s="116">
        <v>129</v>
      </c>
      <c r="M30" s="117">
        <v>39.329268292682933</v>
      </c>
      <c r="N30" s="116">
        <v>199</v>
      </c>
      <c r="O30" s="118">
        <v>60.670731707317067</v>
      </c>
      <c r="Q30" s="44">
        <v>169</v>
      </c>
      <c r="R30" s="117">
        <v>23.63636363636364</v>
      </c>
      <c r="S30" s="116">
        <v>115</v>
      </c>
      <c r="T30" s="117">
        <v>68.047337278106511</v>
      </c>
      <c r="U30" s="116">
        <v>54</v>
      </c>
      <c r="V30" s="118">
        <v>31.952662721893489</v>
      </c>
      <c r="X30" s="44">
        <v>218</v>
      </c>
      <c r="Y30" s="117">
        <v>30.48951048951049</v>
      </c>
      <c r="Z30" s="116">
        <v>175</v>
      </c>
      <c r="AA30" s="117">
        <v>80.275229357798167</v>
      </c>
      <c r="AB30" s="116">
        <v>43</v>
      </c>
      <c r="AC30" s="118">
        <v>19.72477064220184</v>
      </c>
    </row>
    <row r="31" spans="2:29" ht="8" customHeight="1"/>
    <row r="32" spans="2:29">
      <c r="B32" s="119" t="s">
        <v>49</v>
      </c>
      <c r="D32" s="120">
        <v>725051</v>
      </c>
      <c r="E32" s="121">
        <v>449446</v>
      </c>
      <c r="F32" s="122">
        <v>61.988191175517301</v>
      </c>
      <c r="G32" s="121">
        <v>275605</v>
      </c>
      <c r="H32" s="123">
        <v>38.011808824482692</v>
      </c>
      <c r="J32" s="120">
        <v>186951</v>
      </c>
      <c r="K32" s="122">
        <v>25.784531019197271</v>
      </c>
      <c r="L32" s="121">
        <v>79470</v>
      </c>
      <c r="M32" s="122">
        <v>42.508464784890158</v>
      </c>
      <c r="N32" s="121">
        <v>107481</v>
      </c>
      <c r="O32" s="123">
        <v>57.491535215109849</v>
      </c>
      <c r="Q32" s="120">
        <v>169399</v>
      </c>
      <c r="R32" s="122">
        <v>23.363735792378741</v>
      </c>
      <c r="S32" s="121">
        <v>108691</v>
      </c>
      <c r="T32" s="122">
        <v>64.162716426897447</v>
      </c>
      <c r="U32" s="121">
        <v>60708</v>
      </c>
      <c r="V32" s="123">
        <v>35.83728357310256</v>
      </c>
      <c r="X32" s="120">
        <v>368701</v>
      </c>
      <c r="Y32" s="122">
        <v>50.851733188423992</v>
      </c>
      <c r="Z32" s="121">
        <v>261285</v>
      </c>
      <c r="AA32" s="122">
        <v>70.866365971342631</v>
      </c>
      <c r="AB32" s="121">
        <v>107416</v>
      </c>
      <c r="AC32" s="123">
        <v>29.133634028657369</v>
      </c>
    </row>
  </sheetData>
  <mergeCells count="25">
    <mergeCell ref="D7:H8"/>
    <mergeCell ref="Y9:Y10"/>
    <mergeCell ref="J9:J10"/>
    <mergeCell ref="J7:O7"/>
    <mergeCell ref="N9:O9"/>
    <mergeCell ref="R9:R10"/>
    <mergeCell ref="K9:K10"/>
    <mergeCell ref="X8:AC8"/>
    <mergeCell ref="U9:V9"/>
    <mergeCell ref="A4:AC4"/>
    <mergeCell ref="B7:B10"/>
    <mergeCell ref="G9:H9"/>
    <mergeCell ref="Q8:V8"/>
    <mergeCell ref="Z9:AA9"/>
    <mergeCell ref="X7:AC7"/>
    <mergeCell ref="B5:AC5"/>
    <mergeCell ref="Q9:Q10"/>
    <mergeCell ref="E9:F9"/>
    <mergeCell ref="AB9:AC9"/>
    <mergeCell ref="D9:D10"/>
    <mergeCell ref="X9:X10"/>
    <mergeCell ref="J8:O8"/>
    <mergeCell ref="S9:T9"/>
    <mergeCell ref="Q7:V7"/>
    <mergeCell ref="L9:M9"/>
  </mergeCells>
  <printOptions horizontalCentered="1" verticalCentered="1"/>
  <pageMargins left="0.27777777777777779" right="0.27777777777777779" top="0.27777777777777779" bottom="0.27777777777777779" header="0.1388888888888889" footer="0.1388888888888889"/>
  <pageSetup paperSize="9" scale="61"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2:AC32"/>
  <sheetViews>
    <sheetView showGridLines="0" workbookViewId="0"/>
  </sheetViews>
  <sheetFormatPr baseColWidth="10" defaultColWidth="8.7265625" defaultRowHeight="14.5"/>
  <cols>
    <col min="1" max="1" width="0.81640625" customWidth="1"/>
    <col min="2" max="2" width="28.1796875" customWidth="1"/>
    <col min="3" max="3" width="0.36328125" customWidth="1"/>
    <col min="4" max="5" width="10.81640625" customWidth="1"/>
    <col min="6" max="6" width="6.36328125" customWidth="1"/>
    <col min="7" max="7" width="10.81640625" customWidth="1"/>
    <col min="8" max="8" width="6.36328125" customWidth="1"/>
    <col min="9" max="9" width="0.36328125" customWidth="1"/>
    <col min="10" max="10" width="10.81640625" customWidth="1"/>
    <col min="11" max="11" width="6.36328125" customWidth="1"/>
    <col min="12" max="12" width="10.81640625" customWidth="1"/>
    <col min="13" max="13" width="6.36328125" customWidth="1"/>
    <col min="14" max="14" width="10.81640625" customWidth="1"/>
    <col min="15" max="15" width="6.36328125" customWidth="1"/>
    <col min="16" max="16" width="0.36328125" customWidth="1"/>
    <col min="17" max="17" width="10.81640625" customWidth="1"/>
    <col min="18" max="18" width="6.36328125" customWidth="1"/>
    <col min="19" max="19" width="10.81640625" customWidth="1"/>
    <col min="20" max="20" width="6.36328125" customWidth="1"/>
    <col min="21" max="21" width="10.81640625" customWidth="1"/>
    <col min="22" max="22" width="6.36328125" customWidth="1"/>
    <col min="23" max="23" width="0.36328125" customWidth="1"/>
    <col min="24" max="24" width="10.81640625" customWidth="1"/>
    <col min="25" max="25" width="6.36328125" customWidth="1"/>
    <col min="26" max="26" width="10.81640625" customWidth="1"/>
    <col min="27" max="27" width="6.36328125" customWidth="1"/>
    <col min="28" max="28" width="10.81640625" customWidth="1"/>
    <col min="29" max="29" width="6.36328125" customWidth="1"/>
  </cols>
  <sheetData>
    <row r="2" spans="1:29" ht="52.5" customHeight="1"/>
    <row r="3" spans="1:29" ht="4.5" customHeight="1"/>
    <row r="4" spans="1:29" ht="17.5" customHeight="1">
      <c r="A4" s="201" t="s">
        <v>190</v>
      </c>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row>
    <row r="5" spans="1:29" ht="17.5" customHeight="1">
      <c r="B5" s="203" t="s">
        <v>113</v>
      </c>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row>
    <row r="6" spans="1:29" ht="6" customHeight="1"/>
    <row r="7" spans="1:29" ht="13" customHeight="1">
      <c r="B7" s="222" t="s">
        <v>114</v>
      </c>
      <c r="D7" s="225" t="s">
        <v>61</v>
      </c>
      <c r="E7" s="215"/>
      <c r="F7" s="215"/>
      <c r="G7" s="215"/>
      <c r="H7" s="216"/>
      <c r="J7" s="214"/>
      <c r="K7" s="215"/>
      <c r="L7" s="215"/>
      <c r="M7" s="215"/>
      <c r="N7" s="215"/>
      <c r="O7" s="216"/>
      <c r="Q7" s="214"/>
      <c r="R7" s="215"/>
      <c r="S7" s="215"/>
      <c r="T7" s="215"/>
      <c r="U7" s="215"/>
      <c r="V7" s="216"/>
      <c r="X7" s="214"/>
      <c r="Y7" s="215"/>
      <c r="Z7" s="215"/>
      <c r="AA7" s="215"/>
      <c r="AB7" s="215"/>
      <c r="AC7" s="216"/>
    </row>
    <row r="8" spans="1:29" ht="34" customHeight="1">
      <c r="B8" s="223"/>
      <c r="D8" s="226"/>
      <c r="E8" s="202"/>
      <c r="F8" s="202"/>
      <c r="G8" s="202"/>
      <c r="H8" s="213"/>
      <c r="J8" s="212" t="s">
        <v>181</v>
      </c>
      <c r="K8" s="202"/>
      <c r="L8" s="202"/>
      <c r="M8" s="202"/>
      <c r="N8" s="202"/>
      <c r="O8" s="213"/>
      <c r="Q8" s="212" t="s">
        <v>182</v>
      </c>
      <c r="R8" s="202"/>
      <c r="S8" s="202"/>
      <c r="T8" s="202"/>
      <c r="U8" s="202"/>
      <c r="V8" s="213"/>
      <c r="X8" s="212" t="s">
        <v>183</v>
      </c>
      <c r="Y8" s="202"/>
      <c r="Z8" s="202"/>
      <c r="AA8" s="202"/>
      <c r="AB8" s="202"/>
      <c r="AC8" s="213"/>
    </row>
    <row r="9" spans="1:29" ht="22" customHeight="1">
      <c r="B9" s="223"/>
      <c r="D9" s="217" t="s">
        <v>119</v>
      </c>
      <c r="E9" s="219" t="s">
        <v>120</v>
      </c>
      <c r="F9" s="211"/>
      <c r="G9" s="219" t="s">
        <v>121</v>
      </c>
      <c r="H9" s="211"/>
      <c r="J9" s="217" t="s">
        <v>119</v>
      </c>
      <c r="K9" s="233" t="s">
        <v>184</v>
      </c>
      <c r="L9" s="219" t="s">
        <v>120</v>
      </c>
      <c r="M9" s="211"/>
      <c r="N9" s="219" t="s">
        <v>121</v>
      </c>
      <c r="O9" s="211"/>
      <c r="Q9" s="217" t="s">
        <v>119</v>
      </c>
      <c r="R9" s="233" t="s">
        <v>184</v>
      </c>
      <c r="S9" s="219" t="s">
        <v>120</v>
      </c>
      <c r="T9" s="211"/>
      <c r="U9" s="219" t="s">
        <v>121</v>
      </c>
      <c r="V9" s="211"/>
      <c r="X9" s="217" t="s">
        <v>119</v>
      </c>
      <c r="Y9" s="233" t="s">
        <v>184</v>
      </c>
      <c r="Z9" s="219" t="s">
        <v>120</v>
      </c>
      <c r="AA9" s="211"/>
      <c r="AB9" s="219" t="s">
        <v>121</v>
      </c>
      <c r="AC9" s="211"/>
    </row>
    <row r="10" spans="1:29" ht="37" customHeight="1">
      <c r="B10" s="224"/>
      <c r="D10" s="218"/>
      <c r="E10" s="13" t="s">
        <v>119</v>
      </c>
      <c r="F10" s="25" t="s">
        <v>185</v>
      </c>
      <c r="G10" s="13" t="s">
        <v>119</v>
      </c>
      <c r="H10" s="26" t="s">
        <v>185</v>
      </c>
      <c r="J10" s="218"/>
      <c r="K10" s="220"/>
      <c r="L10" s="13" t="s">
        <v>119</v>
      </c>
      <c r="M10" s="25" t="s">
        <v>186</v>
      </c>
      <c r="N10" s="13" t="s">
        <v>119</v>
      </c>
      <c r="O10" s="26" t="s">
        <v>186</v>
      </c>
      <c r="Q10" s="218"/>
      <c r="R10" s="220"/>
      <c r="S10" s="13" t="s">
        <v>119</v>
      </c>
      <c r="T10" s="25" t="s">
        <v>186</v>
      </c>
      <c r="U10" s="13" t="s">
        <v>119</v>
      </c>
      <c r="V10" s="26" t="s">
        <v>186</v>
      </c>
      <c r="X10" s="218"/>
      <c r="Y10" s="220"/>
      <c r="Z10" s="13" t="s">
        <v>119</v>
      </c>
      <c r="AA10" s="25" t="s">
        <v>186</v>
      </c>
      <c r="AB10" s="13" t="s">
        <v>119</v>
      </c>
      <c r="AC10" s="26" t="s">
        <v>186</v>
      </c>
    </row>
    <row r="11" spans="1:29" ht="4.5" customHeight="1"/>
    <row r="12" spans="1:29">
      <c r="B12" s="107" t="s">
        <v>88</v>
      </c>
      <c r="D12" s="40">
        <v>83308</v>
      </c>
      <c r="E12" s="108">
        <v>50277</v>
      </c>
      <c r="F12" s="109">
        <v>60.350746626974598</v>
      </c>
      <c r="G12" s="108">
        <v>33031</v>
      </c>
      <c r="H12" s="110">
        <v>39.649253373025402</v>
      </c>
      <c r="J12" s="40">
        <v>21248</v>
      </c>
      <c r="K12" s="109">
        <v>25.50535362750276</v>
      </c>
      <c r="L12" s="108">
        <v>10380</v>
      </c>
      <c r="M12" s="109">
        <v>48.851656626506021</v>
      </c>
      <c r="N12" s="108">
        <v>10868</v>
      </c>
      <c r="O12" s="110">
        <v>51.148343373493979</v>
      </c>
      <c r="Q12" s="40">
        <v>28343</v>
      </c>
      <c r="R12" s="109">
        <v>34.021942670571853</v>
      </c>
      <c r="S12" s="108">
        <v>18970</v>
      </c>
      <c r="T12" s="109">
        <v>66.930106199061498</v>
      </c>
      <c r="U12" s="108">
        <v>9373</v>
      </c>
      <c r="V12" s="110">
        <v>33.069893800938502</v>
      </c>
      <c r="X12" s="40">
        <v>33717</v>
      </c>
      <c r="Y12" s="109">
        <v>40.472703701925383</v>
      </c>
      <c r="Z12" s="108">
        <v>20927</v>
      </c>
      <c r="AA12" s="109">
        <v>62.066613281134138</v>
      </c>
      <c r="AB12" s="108">
        <v>12790</v>
      </c>
      <c r="AC12" s="110">
        <v>37.933386718865847</v>
      </c>
    </row>
    <row r="13" spans="1:29">
      <c r="B13" s="111" t="s">
        <v>89</v>
      </c>
      <c r="D13" s="42">
        <v>7859</v>
      </c>
      <c r="E13" s="112">
        <v>4807</v>
      </c>
      <c r="F13" s="113">
        <v>61.165542689909657</v>
      </c>
      <c r="G13" s="112">
        <v>3052</v>
      </c>
      <c r="H13" s="114">
        <v>38.834457310090343</v>
      </c>
      <c r="J13" s="42">
        <v>1628</v>
      </c>
      <c r="K13" s="113">
        <v>20.715103702761169</v>
      </c>
      <c r="L13" s="112">
        <v>751</v>
      </c>
      <c r="M13" s="113">
        <v>46.13022113022113</v>
      </c>
      <c r="N13" s="112">
        <v>877</v>
      </c>
      <c r="O13" s="114">
        <v>53.86977886977887</v>
      </c>
      <c r="Q13" s="42">
        <v>1944</v>
      </c>
      <c r="R13" s="113">
        <v>24.735971497646009</v>
      </c>
      <c r="S13" s="112">
        <v>1213</v>
      </c>
      <c r="T13" s="113">
        <v>62.397119341563787</v>
      </c>
      <c r="U13" s="112">
        <v>731</v>
      </c>
      <c r="V13" s="114">
        <v>37.602880658436213</v>
      </c>
      <c r="X13" s="42">
        <v>4287</v>
      </c>
      <c r="Y13" s="113">
        <v>54.548924799592832</v>
      </c>
      <c r="Z13" s="112">
        <v>2843</v>
      </c>
      <c r="AA13" s="113">
        <v>66.31677163517611</v>
      </c>
      <c r="AB13" s="112">
        <v>1444</v>
      </c>
      <c r="AC13" s="114">
        <v>33.683228364823883</v>
      </c>
    </row>
    <row r="14" spans="1:29">
      <c r="B14" s="111" t="s">
        <v>90</v>
      </c>
      <c r="D14" s="42">
        <v>8471</v>
      </c>
      <c r="E14" s="112">
        <v>5332</v>
      </c>
      <c r="F14" s="113">
        <v>62.944162436548233</v>
      </c>
      <c r="G14" s="112">
        <v>3139</v>
      </c>
      <c r="H14" s="114">
        <v>37.055837563451767</v>
      </c>
      <c r="J14" s="42">
        <v>1855</v>
      </c>
      <c r="K14" s="113">
        <v>21.898241057726359</v>
      </c>
      <c r="L14" s="112">
        <v>852</v>
      </c>
      <c r="M14" s="113">
        <v>45.929919137466307</v>
      </c>
      <c r="N14" s="112">
        <v>1003</v>
      </c>
      <c r="O14" s="114">
        <v>54.0700808625337</v>
      </c>
      <c r="Q14" s="42">
        <v>2212</v>
      </c>
      <c r="R14" s="113">
        <v>26.11261952543973</v>
      </c>
      <c r="S14" s="112">
        <v>1431</v>
      </c>
      <c r="T14" s="113">
        <v>64.692585895117531</v>
      </c>
      <c r="U14" s="112">
        <v>781</v>
      </c>
      <c r="V14" s="114">
        <v>35.307414104882461</v>
      </c>
      <c r="X14" s="42">
        <v>4404</v>
      </c>
      <c r="Y14" s="113">
        <v>51.989139416833908</v>
      </c>
      <c r="Z14" s="112">
        <v>3049</v>
      </c>
      <c r="AA14" s="113">
        <v>69.232515894641239</v>
      </c>
      <c r="AB14" s="112">
        <v>1355</v>
      </c>
      <c r="AC14" s="114">
        <v>30.767484105358768</v>
      </c>
    </row>
    <row r="15" spans="1:29">
      <c r="B15" s="111" t="s">
        <v>91</v>
      </c>
      <c r="D15" s="42">
        <v>10329</v>
      </c>
      <c r="E15" s="112">
        <v>6097</v>
      </c>
      <c r="F15" s="113">
        <v>59.027979475263827</v>
      </c>
      <c r="G15" s="112">
        <v>4232</v>
      </c>
      <c r="H15" s="114">
        <v>40.97202052473618</v>
      </c>
      <c r="J15" s="42">
        <v>3637</v>
      </c>
      <c r="K15" s="113">
        <v>35.211540323361412</v>
      </c>
      <c r="L15" s="112">
        <v>1756</v>
      </c>
      <c r="M15" s="113">
        <v>48.281550728622491</v>
      </c>
      <c r="N15" s="112">
        <v>1881</v>
      </c>
      <c r="O15" s="114">
        <v>51.718449271377509</v>
      </c>
      <c r="Q15" s="42">
        <v>2813</v>
      </c>
      <c r="R15" s="113">
        <v>27.234001355407109</v>
      </c>
      <c r="S15" s="112">
        <v>1770</v>
      </c>
      <c r="T15" s="113">
        <v>62.922147173835761</v>
      </c>
      <c r="U15" s="112">
        <v>1043</v>
      </c>
      <c r="V15" s="114">
        <v>37.077852826164239</v>
      </c>
      <c r="X15" s="42">
        <v>3879</v>
      </c>
      <c r="Y15" s="113">
        <v>37.554458321231479</v>
      </c>
      <c r="Z15" s="112">
        <v>2571</v>
      </c>
      <c r="AA15" s="113">
        <v>66.279969064191803</v>
      </c>
      <c r="AB15" s="112">
        <v>1308</v>
      </c>
      <c r="AC15" s="114">
        <v>33.720030935808197</v>
      </c>
    </row>
    <row r="16" spans="1:29">
      <c r="B16" s="111" t="s">
        <v>92</v>
      </c>
      <c r="D16" s="42">
        <v>9544</v>
      </c>
      <c r="E16" s="112">
        <v>5259</v>
      </c>
      <c r="F16" s="113">
        <v>55.102682313495393</v>
      </c>
      <c r="G16" s="112">
        <v>4285</v>
      </c>
      <c r="H16" s="114">
        <v>44.897317686504607</v>
      </c>
      <c r="J16" s="42">
        <v>3212</v>
      </c>
      <c r="K16" s="113">
        <v>33.654652137468567</v>
      </c>
      <c r="L16" s="112">
        <v>1463</v>
      </c>
      <c r="M16" s="113">
        <v>45.547945205479451</v>
      </c>
      <c r="N16" s="112">
        <v>1749</v>
      </c>
      <c r="O16" s="114">
        <v>54.452054794520542</v>
      </c>
      <c r="Q16" s="42">
        <v>3067</v>
      </c>
      <c r="R16" s="113">
        <v>32.135373009220451</v>
      </c>
      <c r="S16" s="112">
        <v>1831</v>
      </c>
      <c r="T16" s="113">
        <v>59.700032605151613</v>
      </c>
      <c r="U16" s="112">
        <v>1236</v>
      </c>
      <c r="V16" s="114">
        <v>40.299967394848387</v>
      </c>
      <c r="X16" s="42">
        <v>3265</v>
      </c>
      <c r="Y16" s="113">
        <v>34.209974853310982</v>
      </c>
      <c r="Z16" s="112">
        <v>1965</v>
      </c>
      <c r="AA16" s="113">
        <v>60.183767228177643</v>
      </c>
      <c r="AB16" s="112">
        <v>1300</v>
      </c>
      <c r="AC16" s="114">
        <v>39.816232771822357</v>
      </c>
    </row>
    <row r="17" spans="2:29">
      <c r="B17" s="111" t="s">
        <v>93</v>
      </c>
      <c r="D17" s="42">
        <v>4558</v>
      </c>
      <c r="E17" s="112">
        <v>2656</v>
      </c>
      <c r="F17" s="113">
        <v>58.271171566476518</v>
      </c>
      <c r="G17" s="112">
        <v>1902</v>
      </c>
      <c r="H17" s="114">
        <v>41.728828433523468</v>
      </c>
      <c r="J17" s="42">
        <v>1813</v>
      </c>
      <c r="K17" s="113">
        <v>39.776217639315483</v>
      </c>
      <c r="L17" s="112">
        <v>829</v>
      </c>
      <c r="M17" s="113">
        <v>45.725317153888582</v>
      </c>
      <c r="N17" s="112">
        <v>984</v>
      </c>
      <c r="O17" s="114">
        <v>54.274682846111418</v>
      </c>
      <c r="Q17" s="42">
        <v>904</v>
      </c>
      <c r="R17" s="113">
        <v>19.833260201842911</v>
      </c>
      <c r="S17" s="112">
        <v>540</v>
      </c>
      <c r="T17" s="113">
        <v>59.734513274336287</v>
      </c>
      <c r="U17" s="112">
        <v>364</v>
      </c>
      <c r="V17" s="114">
        <v>40.26548672566372</v>
      </c>
      <c r="X17" s="42">
        <v>1841</v>
      </c>
      <c r="Y17" s="113">
        <v>40.390522158841598</v>
      </c>
      <c r="Z17" s="112">
        <v>1287</v>
      </c>
      <c r="AA17" s="113">
        <v>69.907658881042906</v>
      </c>
      <c r="AB17" s="112">
        <v>554</v>
      </c>
      <c r="AC17" s="114">
        <v>30.092341118957091</v>
      </c>
    </row>
    <row r="18" spans="2:29">
      <c r="B18" s="111" t="s">
        <v>94</v>
      </c>
      <c r="D18" s="42">
        <v>28682</v>
      </c>
      <c r="E18" s="112">
        <v>16749</v>
      </c>
      <c r="F18" s="113">
        <v>58.395509378704411</v>
      </c>
      <c r="G18" s="112">
        <v>11933</v>
      </c>
      <c r="H18" s="114">
        <v>41.604490621295589</v>
      </c>
      <c r="J18" s="42">
        <v>6275</v>
      </c>
      <c r="K18" s="113">
        <v>21.877832787113871</v>
      </c>
      <c r="L18" s="112">
        <v>2787</v>
      </c>
      <c r="M18" s="113">
        <v>44.414342629482071</v>
      </c>
      <c r="N18" s="112">
        <v>3488</v>
      </c>
      <c r="O18" s="114">
        <v>55.585657370517929</v>
      </c>
      <c r="Q18" s="42">
        <v>5559</v>
      </c>
      <c r="R18" s="113">
        <v>19.381493619691788</v>
      </c>
      <c r="S18" s="112">
        <v>3262</v>
      </c>
      <c r="T18" s="113">
        <v>58.679618636445397</v>
      </c>
      <c r="U18" s="112">
        <v>2297</v>
      </c>
      <c r="V18" s="114">
        <v>41.320381363554603</v>
      </c>
      <c r="X18" s="42">
        <v>16848</v>
      </c>
      <c r="Y18" s="113">
        <v>58.740673593194337</v>
      </c>
      <c r="Z18" s="112">
        <v>10700</v>
      </c>
      <c r="AA18" s="113">
        <v>63.509021842355168</v>
      </c>
      <c r="AB18" s="112">
        <v>6148</v>
      </c>
      <c r="AC18" s="114">
        <v>36.490978157644832</v>
      </c>
    </row>
    <row r="19" spans="2:29">
      <c r="B19" s="111" t="s">
        <v>95</v>
      </c>
      <c r="D19" s="42">
        <v>16408</v>
      </c>
      <c r="E19" s="112">
        <v>9692</v>
      </c>
      <c r="F19" s="113">
        <v>59.068746952706</v>
      </c>
      <c r="G19" s="112">
        <v>6716</v>
      </c>
      <c r="H19" s="114">
        <v>40.931253047294</v>
      </c>
      <c r="J19" s="42">
        <v>4785</v>
      </c>
      <c r="K19" s="113">
        <v>29.1626036079961</v>
      </c>
      <c r="L19" s="112">
        <v>2240</v>
      </c>
      <c r="M19" s="113">
        <v>46.812957157784737</v>
      </c>
      <c r="N19" s="112">
        <v>2545</v>
      </c>
      <c r="O19" s="114">
        <v>53.187042842215263</v>
      </c>
      <c r="Q19" s="42">
        <v>4510</v>
      </c>
      <c r="R19" s="113">
        <v>27.48659190638713</v>
      </c>
      <c r="S19" s="112">
        <v>2855</v>
      </c>
      <c r="T19" s="113">
        <v>63.303769401330378</v>
      </c>
      <c r="U19" s="112">
        <v>1655</v>
      </c>
      <c r="V19" s="114">
        <v>36.696230598669622</v>
      </c>
      <c r="X19" s="42">
        <v>7113</v>
      </c>
      <c r="Y19" s="113">
        <v>43.35080448561677</v>
      </c>
      <c r="Z19" s="112">
        <v>4597</v>
      </c>
      <c r="AA19" s="113">
        <v>64.628145648812023</v>
      </c>
      <c r="AB19" s="112">
        <v>2516</v>
      </c>
      <c r="AC19" s="114">
        <v>35.371854351187963</v>
      </c>
    </row>
    <row r="20" spans="2:29">
      <c r="B20" s="111" t="s">
        <v>96</v>
      </c>
      <c r="D20" s="42">
        <v>99334</v>
      </c>
      <c r="E20" s="112">
        <v>61181</v>
      </c>
      <c r="F20" s="113">
        <v>61.591197374514259</v>
      </c>
      <c r="G20" s="112">
        <v>38153</v>
      </c>
      <c r="H20" s="114">
        <v>38.408802625485727</v>
      </c>
      <c r="J20" s="42">
        <v>27268</v>
      </c>
      <c r="K20" s="113">
        <v>27.45082247770149</v>
      </c>
      <c r="L20" s="112">
        <v>13292</v>
      </c>
      <c r="M20" s="113">
        <v>48.745782602317732</v>
      </c>
      <c r="N20" s="112">
        <v>13976</v>
      </c>
      <c r="O20" s="114">
        <v>51.254217397682268</v>
      </c>
      <c r="Q20" s="42">
        <v>28902</v>
      </c>
      <c r="R20" s="113">
        <v>29.095777880685361</v>
      </c>
      <c r="S20" s="112">
        <v>19247</v>
      </c>
      <c r="T20" s="113">
        <v>66.594007335132517</v>
      </c>
      <c r="U20" s="112">
        <v>9655</v>
      </c>
      <c r="V20" s="114">
        <v>33.405992664867483</v>
      </c>
      <c r="X20" s="42">
        <v>43164</v>
      </c>
      <c r="Y20" s="113">
        <v>43.453399641613153</v>
      </c>
      <c r="Z20" s="112">
        <v>28642</v>
      </c>
      <c r="AA20" s="113">
        <v>66.356222778241118</v>
      </c>
      <c r="AB20" s="112">
        <v>14522</v>
      </c>
      <c r="AC20" s="114">
        <v>33.643777221758867</v>
      </c>
    </row>
    <row r="21" spans="2:29">
      <c r="B21" s="111" t="s">
        <v>97</v>
      </c>
      <c r="D21" s="42">
        <v>32212</v>
      </c>
      <c r="E21" s="112">
        <v>18760</v>
      </c>
      <c r="F21" s="113">
        <v>58.239165528374507</v>
      </c>
      <c r="G21" s="112">
        <v>13452</v>
      </c>
      <c r="H21" s="114">
        <v>41.760834471625479</v>
      </c>
      <c r="J21" s="42">
        <v>10226</v>
      </c>
      <c r="K21" s="113">
        <v>31.745933192599029</v>
      </c>
      <c r="L21" s="112">
        <v>4335</v>
      </c>
      <c r="M21" s="113">
        <v>42.391942108351259</v>
      </c>
      <c r="N21" s="112">
        <v>5891</v>
      </c>
      <c r="O21" s="114">
        <v>57.608057891648727</v>
      </c>
      <c r="Q21" s="42">
        <v>8788</v>
      </c>
      <c r="R21" s="113">
        <v>27.28175835092512</v>
      </c>
      <c r="S21" s="112">
        <v>5733</v>
      </c>
      <c r="T21" s="113">
        <v>65.23668639053254</v>
      </c>
      <c r="U21" s="112">
        <v>3055</v>
      </c>
      <c r="V21" s="114">
        <v>34.763313609467453</v>
      </c>
      <c r="X21" s="42">
        <v>13198</v>
      </c>
      <c r="Y21" s="113">
        <v>40.972308456475851</v>
      </c>
      <c r="Z21" s="112">
        <v>8692</v>
      </c>
      <c r="AA21" s="113">
        <v>65.858463403545997</v>
      </c>
      <c r="AB21" s="112">
        <v>4506</v>
      </c>
      <c r="AC21" s="114">
        <v>34.14153659645401</v>
      </c>
    </row>
    <row r="22" spans="2:29">
      <c r="B22" s="111" t="s">
        <v>98</v>
      </c>
      <c r="D22" s="42">
        <v>16252</v>
      </c>
      <c r="E22" s="112">
        <v>9873</v>
      </c>
      <c r="F22" s="113">
        <v>60.749446222003442</v>
      </c>
      <c r="G22" s="112">
        <v>6379</v>
      </c>
      <c r="H22" s="114">
        <v>39.250553777996558</v>
      </c>
      <c r="J22" s="42">
        <v>3890</v>
      </c>
      <c r="K22" s="113">
        <v>23.935515628845678</v>
      </c>
      <c r="L22" s="112">
        <v>1868</v>
      </c>
      <c r="M22" s="113">
        <v>48.020565552699232</v>
      </c>
      <c r="N22" s="112">
        <v>2022</v>
      </c>
      <c r="O22" s="114">
        <v>51.979434447300783</v>
      </c>
      <c r="Q22" s="42">
        <v>4495</v>
      </c>
      <c r="R22" s="113">
        <v>27.658134383460499</v>
      </c>
      <c r="S22" s="112">
        <v>2900</v>
      </c>
      <c r="T22" s="113">
        <v>64.516129032258064</v>
      </c>
      <c r="U22" s="112">
        <v>1595</v>
      </c>
      <c r="V22" s="114">
        <v>35.483870967741943</v>
      </c>
      <c r="X22" s="42">
        <v>7867</v>
      </c>
      <c r="Y22" s="113">
        <v>48.406349987693822</v>
      </c>
      <c r="Z22" s="112">
        <v>5105</v>
      </c>
      <c r="AA22" s="113">
        <v>64.891318164484559</v>
      </c>
      <c r="AB22" s="112">
        <v>2762</v>
      </c>
      <c r="AC22" s="114">
        <v>35.108681835515441</v>
      </c>
    </row>
    <row r="23" spans="2:29">
      <c r="B23" s="111" t="s">
        <v>99</v>
      </c>
      <c r="D23" s="42">
        <v>5894</v>
      </c>
      <c r="E23" s="112">
        <v>3313</v>
      </c>
      <c r="F23" s="113">
        <v>56.209704784526643</v>
      </c>
      <c r="G23" s="112">
        <v>2581</v>
      </c>
      <c r="H23" s="114">
        <v>43.790295215473357</v>
      </c>
      <c r="J23" s="42">
        <v>2874</v>
      </c>
      <c r="K23" s="113">
        <v>48.761452324397688</v>
      </c>
      <c r="L23" s="112">
        <v>1240</v>
      </c>
      <c r="M23" s="113">
        <v>43.145441892832288</v>
      </c>
      <c r="N23" s="112">
        <v>1634</v>
      </c>
      <c r="O23" s="114">
        <v>56.854558107167698</v>
      </c>
      <c r="Q23" s="42">
        <v>929</v>
      </c>
      <c r="R23" s="113">
        <v>15.76179165252799</v>
      </c>
      <c r="S23" s="112">
        <v>551</v>
      </c>
      <c r="T23" s="113">
        <v>59.311087190527452</v>
      </c>
      <c r="U23" s="112">
        <v>378</v>
      </c>
      <c r="V23" s="114">
        <v>40.688912809472548</v>
      </c>
      <c r="X23" s="42">
        <v>2091</v>
      </c>
      <c r="Y23" s="113">
        <v>35.476756023074323</v>
      </c>
      <c r="Z23" s="112">
        <v>1522</v>
      </c>
      <c r="AA23" s="113">
        <v>72.788139646102351</v>
      </c>
      <c r="AB23" s="112">
        <v>569</v>
      </c>
      <c r="AC23" s="114">
        <v>27.211860353897659</v>
      </c>
    </row>
    <row r="24" spans="2:29">
      <c r="B24" s="111" t="s">
        <v>100</v>
      </c>
      <c r="D24" s="42">
        <v>54948</v>
      </c>
      <c r="E24" s="112">
        <v>35984</v>
      </c>
      <c r="F24" s="113">
        <v>65.487369876974597</v>
      </c>
      <c r="G24" s="112">
        <v>18964</v>
      </c>
      <c r="H24" s="114">
        <v>34.512630123025403</v>
      </c>
      <c r="J24" s="42">
        <v>9363</v>
      </c>
      <c r="K24" s="113">
        <v>17.039746669578509</v>
      </c>
      <c r="L24" s="112">
        <v>4710</v>
      </c>
      <c r="M24" s="113">
        <v>50.304389618711951</v>
      </c>
      <c r="N24" s="112">
        <v>4653</v>
      </c>
      <c r="O24" s="114">
        <v>49.695610381288049</v>
      </c>
      <c r="Q24" s="42">
        <v>14406</v>
      </c>
      <c r="R24" s="113">
        <v>26.217514741209872</v>
      </c>
      <c r="S24" s="112">
        <v>9985</v>
      </c>
      <c r="T24" s="113">
        <v>69.311398028599186</v>
      </c>
      <c r="U24" s="112">
        <v>4421</v>
      </c>
      <c r="V24" s="114">
        <v>30.6886019714008</v>
      </c>
      <c r="X24" s="42">
        <v>31179</v>
      </c>
      <c r="Y24" s="113">
        <v>56.742738589211619</v>
      </c>
      <c r="Z24" s="112">
        <v>21289</v>
      </c>
      <c r="AA24" s="113">
        <v>68.279932005516528</v>
      </c>
      <c r="AB24" s="112">
        <v>9890</v>
      </c>
      <c r="AC24" s="114">
        <v>31.720067994483461</v>
      </c>
    </row>
    <row r="25" spans="2:29">
      <c r="B25" s="111" t="s">
        <v>101</v>
      </c>
      <c r="D25" s="42">
        <v>11326</v>
      </c>
      <c r="E25" s="112">
        <v>6711</v>
      </c>
      <c r="F25" s="113">
        <v>59.25304608864559</v>
      </c>
      <c r="G25" s="112">
        <v>4615</v>
      </c>
      <c r="H25" s="114">
        <v>40.746953911354403</v>
      </c>
      <c r="J25" s="42">
        <v>3942</v>
      </c>
      <c r="K25" s="113">
        <v>34.804873741832957</v>
      </c>
      <c r="L25" s="112">
        <v>1809</v>
      </c>
      <c r="M25" s="113">
        <v>45.890410958904113</v>
      </c>
      <c r="N25" s="112">
        <v>2133</v>
      </c>
      <c r="O25" s="114">
        <v>54.109589041095887</v>
      </c>
      <c r="Q25" s="42">
        <v>4147</v>
      </c>
      <c r="R25" s="113">
        <v>36.614868444287481</v>
      </c>
      <c r="S25" s="112">
        <v>2795</v>
      </c>
      <c r="T25" s="113">
        <v>67.398119122257043</v>
      </c>
      <c r="U25" s="112">
        <v>1352</v>
      </c>
      <c r="V25" s="114">
        <v>32.601880877742943</v>
      </c>
      <c r="X25" s="42">
        <v>3237</v>
      </c>
      <c r="Y25" s="113">
        <v>28.58025781387957</v>
      </c>
      <c r="Z25" s="112">
        <v>2107</v>
      </c>
      <c r="AA25" s="113">
        <v>65.091133765832566</v>
      </c>
      <c r="AB25" s="112">
        <v>1130</v>
      </c>
      <c r="AC25" s="114">
        <v>34.908866234167441</v>
      </c>
    </row>
    <row r="26" spans="2:29">
      <c r="B26" s="111" t="s">
        <v>102</v>
      </c>
      <c r="D26" s="42">
        <v>6532</v>
      </c>
      <c r="E26" s="112">
        <v>3817</v>
      </c>
      <c r="F26" s="113">
        <v>58.435394978567047</v>
      </c>
      <c r="G26" s="112">
        <v>2715</v>
      </c>
      <c r="H26" s="114">
        <v>41.564605021432953</v>
      </c>
      <c r="J26" s="42">
        <v>2047</v>
      </c>
      <c r="K26" s="113">
        <v>31.338028169014091</v>
      </c>
      <c r="L26" s="112">
        <v>998</v>
      </c>
      <c r="M26" s="113">
        <v>48.754274548119199</v>
      </c>
      <c r="N26" s="112">
        <v>1049</v>
      </c>
      <c r="O26" s="114">
        <v>51.245725451880787</v>
      </c>
      <c r="Q26" s="42">
        <v>1727</v>
      </c>
      <c r="R26" s="113">
        <v>26.439069197795469</v>
      </c>
      <c r="S26" s="112">
        <v>968</v>
      </c>
      <c r="T26" s="113">
        <v>56.050955414012741</v>
      </c>
      <c r="U26" s="112">
        <v>759</v>
      </c>
      <c r="V26" s="114">
        <v>43.949044585987259</v>
      </c>
      <c r="X26" s="42">
        <v>2758</v>
      </c>
      <c r="Y26" s="113">
        <v>42.222902633190436</v>
      </c>
      <c r="Z26" s="112">
        <v>1851</v>
      </c>
      <c r="AA26" s="113">
        <v>67.113850616388689</v>
      </c>
      <c r="AB26" s="112">
        <v>907</v>
      </c>
      <c r="AC26" s="114">
        <v>32.886149383611311</v>
      </c>
    </row>
    <row r="27" spans="2:29">
      <c r="B27" s="111" t="s">
        <v>103</v>
      </c>
      <c r="D27" s="42">
        <v>34187</v>
      </c>
      <c r="E27" s="112">
        <v>20001</v>
      </c>
      <c r="F27" s="113">
        <v>58.504694767016709</v>
      </c>
      <c r="G27" s="112">
        <v>14186</v>
      </c>
      <c r="H27" s="114">
        <v>41.495305232983299</v>
      </c>
      <c r="J27" s="42">
        <v>10023</v>
      </c>
      <c r="K27" s="113">
        <v>29.318161874396701</v>
      </c>
      <c r="L27" s="112">
        <v>4497</v>
      </c>
      <c r="M27" s="113">
        <v>44.866806345405571</v>
      </c>
      <c r="N27" s="112">
        <v>5526</v>
      </c>
      <c r="O27" s="114">
        <v>55.133193654594443</v>
      </c>
      <c r="Q27" s="42">
        <v>7884</v>
      </c>
      <c r="R27" s="113">
        <v>23.06139760727762</v>
      </c>
      <c r="S27" s="112">
        <v>4610</v>
      </c>
      <c r="T27" s="113">
        <v>58.472856418061902</v>
      </c>
      <c r="U27" s="112">
        <v>3274</v>
      </c>
      <c r="V27" s="114">
        <v>41.527143581938113</v>
      </c>
      <c r="X27" s="42">
        <v>16280</v>
      </c>
      <c r="Y27" s="113">
        <v>47.62044051832568</v>
      </c>
      <c r="Z27" s="112">
        <v>10894</v>
      </c>
      <c r="AA27" s="113">
        <v>66.916461916461913</v>
      </c>
      <c r="AB27" s="112">
        <v>5386</v>
      </c>
      <c r="AC27" s="114">
        <v>33.08353808353808</v>
      </c>
    </row>
    <row r="28" spans="2:29">
      <c r="B28" s="111" t="s">
        <v>104</v>
      </c>
      <c r="D28" s="42">
        <v>4661</v>
      </c>
      <c r="E28" s="112">
        <v>2583</v>
      </c>
      <c r="F28" s="113">
        <v>55.417292426517918</v>
      </c>
      <c r="G28" s="112">
        <v>2078</v>
      </c>
      <c r="H28" s="114">
        <v>44.582707573482082</v>
      </c>
      <c r="J28" s="42">
        <v>1736</v>
      </c>
      <c r="K28" s="113">
        <v>37.245226346277619</v>
      </c>
      <c r="L28" s="112">
        <v>708</v>
      </c>
      <c r="M28" s="113">
        <v>40.783410138248847</v>
      </c>
      <c r="N28" s="112">
        <v>1028</v>
      </c>
      <c r="O28" s="114">
        <v>59.21658986175116</v>
      </c>
      <c r="Q28" s="42">
        <v>947</v>
      </c>
      <c r="R28" s="113">
        <v>20.3175284273761</v>
      </c>
      <c r="S28" s="112">
        <v>579</v>
      </c>
      <c r="T28" s="113">
        <v>61.140443505807823</v>
      </c>
      <c r="U28" s="112">
        <v>368</v>
      </c>
      <c r="V28" s="114">
        <v>38.859556494192191</v>
      </c>
      <c r="X28" s="42">
        <v>1978</v>
      </c>
      <c r="Y28" s="113">
        <v>42.437245226346278</v>
      </c>
      <c r="Z28" s="112">
        <v>1296</v>
      </c>
      <c r="AA28" s="113">
        <v>65.52072800808898</v>
      </c>
      <c r="AB28" s="112">
        <v>682</v>
      </c>
      <c r="AC28" s="114">
        <v>34.47927199191102</v>
      </c>
    </row>
    <row r="29" spans="2:29">
      <c r="B29" s="111" t="s">
        <v>105</v>
      </c>
      <c r="D29" s="42">
        <v>771</v>
      </c>
      <c r="E29" s="112">
        <v>425</v>
      </c>
      <c r="F29" s="113">
        <v>55.123216601815827</v>
      </c>
      <c r="G29" s="112">
        <v>346</v>
      </c>
      <c r="H29" s="114">
        <v>44.87678339818418</v>
      </c>
      <c r="J29" s="42">
        <v>440</v>
      </c>
      <c r="K29" s="113">
        <v>57.068741893644606</v>
      </c>
      <c r="L29" s="112">
        <v>179</v>
      </c>
      <c r="M29" s="113">
        <v>40.68181818181818</v>
      </c>
      <c r="N29" s="112">
        <v>261</v>
      </c>
      <c r="O29" s="114">
        <v>59.318181818181813</v>
      </c>
      <c r="Q29" s="42">
        <v>168</v>
      </c>
      <c r="R29" s="113">
        <v>21.789883268482491</v>
      </c>
      <c r="S29" s="112">
        <v>121</v>
      </c>
      <c r="T29" s="113">
        <v>72.023809523809518</v>
      </c>
      <c r="U29" s="112">
        <v>47</v>
      </c>
      <c r="V29" s="114">
        <v>27.976190476190482</v>
      </c>
      <c r="X29" s="42">
        <v>163</v>
      </c>
      <c r="Y29" s="113">
        <v>21.141374837872888</v>
      </c>
      <c r="Z29" s="112">
        <v>125</v>
      </c>
      <c r="AA29" s="113">
        <v>76.687116564417181</v>
      </c>
      <c r="AB29" s="112">
        <v>38</v>
      </c>
      <c r="AC29" s="114">
        <v>23.312883435582819</v>
      </c>
    </row>
    <row r="30" spans="2:29">
      <c r="B30" s="115" t="s">
        <v>106</v>
      </c>
      <c r="D30" s="44">
        <v>711</v>
      </c>
      <c r="E30" s="116">
        <v>437</v>
      </c>
      <c r="F30" s="117">
        <v>61.462728551336141</v>
      </c>
      <c r="G30" s="116">
        <v>274</v>
      </c>
      <c r="H30" s="118">
        <v>38.537271448663851</v>
      </c>
      <c r="J30" s="44">
        <v>359</v>
      </c>
      <c r="K30" s="117">
        <v>50.492264416315052</v>
      </c>
      <c r="L30" s="116">
        <v>180</v>
      </c>
      <c r="M30" s="117">
        <v>50.139275766016709</v>
      </c>
      <c r="N30" s="116">
        <v>179</v>
      </c>
      <c r="O30" s="118">
        <v>49.860724233983291</v>
      </c>
      <c r="Q30" s="44">
        <v>162</v>
      </c>
      <c r="R30" s="117">
        <v>22.784810126582279</v>
      </c>
      <c r="S30" s="116">
        <v>120</v>
      </c>
      <c r="T30" s="117">
        <v>74.074074074074076</v>
      </c>
      <c r="U30" s="116">
        <v>42</v>
      </c>
      <c r="V30" s="118">
        <v>25.92592592592592</v>
      </c>
      <c r="X30" s="44">
        <v>190</v>
      </c>
      <c r="Y30" s="117">
        <v>26.722925457102669</v>
      </c>
      <c r="Z30" s="116">
        <v>137</v>
      </c>
      <c r="AA30" s="117">
        <v>72.10526315789474</v>
      </c>
      <c r="AB30" s="116">
        <v>53</v>
      </c>
      <c r="AC30" s="118">
        <v>27.89473684210526</v>
      </c>
    </row>
    <row r="31" spans="2:29" ht="8" customHeight="1"/>
    <row r="32" spans="2:29">
      <c r="B32" s="119" t="s">
        <v>49</v>
      </c>
      <c r="D32" s="120">
        <v>435987</v>
      </c>
      <c r="E32" s="121">
        <v>263954</v>
      </c>
      <c r="F32" s="122">
        <v>60.541713399711462</v>
      </c>
      <c r="G32" s="121">
        <v>172033</v>
      </c>
      <c r="H32" s="123">
        <v>39.458286600288538</v>
      </c>
      <c r="J32" s="120">
        <v>116621</v>
      </c>
      <c r="K32" s="122">
        <v>26.74873333379206</v>
      </c>
      <c r="L32" s="121">
        <v>54874</v>
      </c>
      <c r="M32" s="122">
        <v>47.053275139125887</v>
      </c>
      <c r="N32" s="121">
        <v>61747</v>
      </c>
      <c r="O32" s="123">
        <v>52.94672486087412</v>
      </c>
      <c r="Q32" s="120">
        <v>121907</v>
      </c>
      <c r="R32" s="122">
        <v>27.961154805074461</v>
      </c>
      <c r="S32" s="121">
        <v>79481</v>
      </c>
      <c r="T32" s="122">
        <v>65.198060816852191</v>
      </c>
      <c r="U32" s="121">
        <v>42426</v>
      </c>
      <c r="V32" s="123">
        <v>34.801939183147809</v>
      </c>
      <c r="X32" s="120">
        <v>197459</v>
      </c>
      <c r="Y32" s="122">
        <v>45.290111861133482</v>
      </c>
      <c r="Z32" s="121">
        <v>129599</v>
      </c>
      <c r="AA32" s="122">
        <v>65.633371991147527</v>
      </c>
      <c r="AB32" s="121">
        <v>67860</v>
      </c>
      <c r="AC32" s="123">
        <v>34.366628008852473</v>
      </c>
    </row>
  </sheetData>
  <mergeCells count="25">
    <mergeCell ref="D7:H8"/>
    <mergeCell ref="Y9:Y10"/>
    <mergeCell ref="J9:J10"/>
    <mergeCell ref="J7:O7"/>
    <mergeCell ref="N9:O9"/>
    <mergeCell ref="R9:R10"/>
    <mergeCell ref="K9:K10"/>
    <mergeCell ref="X8:AC8"/>
    <mergeCell ref="U9:V9"/>
    <mergeCell ref="A4:AC4"/>
    <mergeCell ref="B7:B10"/>
    <mergeCell ref="G9:H9"/>
    <mergeCell ref="Q8:V8"/>
    <mergeCell ref="Z9:AA9"/>
    <mergeCell ref="X7:AC7"/>
    <mergeCell ref="B5:AC5"/>
    <mergeCell ref="Q9:Q10"/>
    <mergeCell ref="E9:F9"/>
    <mergeCell ref="AB9:AC9"/>
    <mergeCell ref="D9:D10"/>
    <mergeCell ref="X9:X10"/>
    <mergeCell ref="J8:O8"/>
    <mergeCell ref="S9:T9"/>
    <mergeCell ref="Q7:V7"/>
    <mergeCell ref="L9:M9"/>
  </mergeCells>
  <printOptions horizontalCentered="1" verticalCentered="1"/>
  <pageMargins left="0.27777777777777779" right="0.27777777777777779" top="0.27777777777777779" bottom="0.27777777777777779" header="0.1388888888888889" footer="0.1388888888888889"/>
  <pageSetup paperSize="9" scale="61"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N34"/>
  <sheetViews>
    <sheetView showGridLines="0" workbookViewId="0"/>
  </sheetViews>
  <sheetFormatPr baseColWidth="10" defaultColWidth="8.7265625" defaultRowHeight="14.5"/>
  <cols>
    <col min="1" max="1" width="0.7265625" customWidth="1"/>
    <col min="2" max="2" width="28.08984375" customWidth="1"/>
    <col min="3" max="3" width="0.36328125" customWidth="1"/>
    <col min="4" max="4" width="15.54296875" customWidth="1"/>
    <col min="5" max="5" width="8.08984375" customWidth="1"/>
    <col min="6" max="6" width="0.36328125" customWidth="1"/>
    <col min="7" max="7" width="15.54296875" customWidth="1"/>
    <col min="8" max="8" width="8.08984375" customWidth="1"/>
    <col min="9" max="9" width="0.36328125" customWidth="1"/>
    <col min="10" max="10" width="15.54296875" customWidth="1"/>
    <col min="11" max="11" width="8.08984375" customWidth="1"/>
    <col min="12" max="12" width="0.36328125" customWidth="1"/>
    <col min="13" max="13" width="15.54296875" customWidth="1"/>
    <col min="14" max="14" width="8.08984375" customWidth="1"/>
  </cols>
  <sheetData>
    <row r="1" spans="1:14" ht="14.5" customHeight="1"/>
    <row r="2" spans="1:14" ht="52.5" customHeight="1"/>
    <row r="3" spans="1:14" ht="4.5" customHeight="1"/>
    <row r="4" spans="1:14" ht="17" customHeight="1">
      <c r="A4" s="201" t="s">
        <v>191</v>
      </c>
      <c r="B4" s="202"/>
      <c r="C4" s="202"/>
      <c r="D4" s="202"/>
      <c r="E4" s="202"/>
      <c r="F4" s="202"/>
      <c r="G4" s="202"/>
      <c r="H4" s="202"/>
      <c r="I4" s="202"/>
      <c r="J4" s="202"/>
      <c r="K4" s="202"/>
      <c r="L4" s="202"/>
      <c r="M4" s="202"/>
      <c r="N4" s="202"/>
    </row>
    <row r="5" spans="1:14" ht="17" customHeight="1">
      <c r="B5" s="203" t="s">
        <v>113</v>
      </c>
      <c r="C5" s="202"/>
      <c r="D5" s="202"/>
      <c r="E5" s="202"/>
      <c r="F5" s="202"/>
      <c r="G5" s="202"/>
      <c r="H5" s="202"/>
      <c r="I5" s="202"/>
      <c r="J5" s="202"/>
      <c r="K5" s="202"/>
      <c r="L5" s="202"/>
      <c r="M5" s="202"/>
      <c r="N5" s="202"/>
    </row>
    <row r="6" spans="1:14" ht="6" customHeight="1"/>
    <row r="7" spans="1:14" ht="13" customHeight="1">
      <c r="B7" s="241" t="s">
        <v>114</v>
      </c>
      <c r="D7" s="252" t="s">
        <v>61</v>
      </c>
      <c r="E7" s="216"/>
      <c r="G7" s="239"/>
      <c r="H7" s="216"/>
      <c r="J7" s="239"/>
      <c r="K7" s="216"/>
      <c r="M7" s="239"/>
      <c r="N7" s="216"/>
    </row>
    <row r="8" spans="1:14" ht="34" customHeight="1">
      <c r="B8" s="223"/>
      <c r="D8" s="226"/>
      <c r="E8" s="213"/>
      <c r="G8" s="237" t="s">
        <v>181</v>
      </c>
      <c r="H8" s="211"/>
      <c r="J8" s="237" t="s">
        <v>182</v>
      </c>
      <c r="K8" s="211"/>
      <c r="M8" s="237" t="s">
        <v>183</v>
      </c>
      <c r="N8" s="211"/>
    </row>
    <row r="9" spans="1:14" ht="6" customHeight="1">
      <c r="B9" s="223"/>
      <c r="D9" s="240" t="s">
        <v>119</v>
      </c>
      <c r="E9" s="238" t="s">
        <v>123</v>
      </c>
      <c r="G9" s="236" t="s">
        <v>119</v>
      </c>
      <c r="H9" s="234" t="s">
        <v>123</v>
      </c>
      <c r="J9" s="236" t="s">
        <v>119</v>
      </c>
      <c r="K9" s="234" t="s">
        <v>123</v>
      </c>
      <c r="M9" s="236" t="s">
        <v>119</v>
      </c>
      <c r="N9" s="234" t="s">
        <v>123</v>
      </c>
    </row>
    <row r="10" spans="1:14" ht="27.5" customHeight="1">
      <c r="B10" s="231"/>
      <c r="D10" s="218"/>
      <c r="E10" s="235"/>
      <c r="G10" s="218"/>
      <c r="H10" s="235"/>
      <c r="J10" s="218"/>
      <c r="K10" s="235"/>
      <c r="M10" s="218"/>
      <c r="N10" s="235"/>
    </row>
    <row r="11" spans="1:14" ht="4.5" customHeight="1"/>
    <row r="12" spans="1:14">
      <c r="B12" s="107" t="s">
        <v>88</v>
      </c>
      <c r="D12" s="40">
        <v>456641</v>
      </c>
      <c r="E12" s="110">
        <v>5.2628339787198222</v>
      </c>
      <c r="G12" s="40">
        <v>127191</v>
      </c>
      <c r="H12" s="110">
        <v>1.8125801966731669</v>
      </c>
      <c r="J12" s="40">
        <v>110322</v>
      </c>
      <c r="K12" s="110">
        <v>9.1203849142705984</v>
      </c>
      <c r="M12" s="40">
        <v>219128</v>
      </c>
      <c r="N12" s="110">
        <v>48.698465894317167</v>
      </c>
    </row>
    <row r="13" spans="1:14">
      <c r="B13" s="111" t="s">
        <v>89</v>
      </c>
      <c r="D13" s="42">
        <v>60154</v>
      </c>
      <c r="E13" s="114">
        <v>4.4081103837622324</v>
      </c>
      <c r="G13" s="42">
        <v>11676</v>
      </c>
      <c r="H13" s="114">
        <v>1.1054745417052489</v>
      </c>
      <c r="J13" s="42">
        <v>11833</v>
      </c>
      <c r="K13" s="114">
        <v>5.6408862955971246</v>
      </c>
      <c r="M13" s="42">
        <v>36645</v>
      </c>
      <c r="N13" s="114">
        <v>37.146100901156601</v>
      </c>
    </row>
    <row r="14" spans="1:14">
      <c r="B14" s="111" t="s">
        <v>90</v>
      </c>
      <c r="D14" s="42">
        <v>46400</v>
      </c>
      <c r="E14" s="114">
        <v>4.5708521486945486</v>
      </c>
      <c r="G14" s="42">
        <v>10324</v>
      </c>
      <c r="H14" s="114">
        <v>1.419643164082643</v>
      </c>
      <c r="J14" s="42">
        <v>10313</v>
      </c>
      <c r="K14" s="114">
        <v>5.1200198585081296</v>
      </c>
      <c r="M14" s="42">
        <v>25763</v>
      </c>
      <c r="N14" s="114">
        <v>29.79139203034298</v>
      </c>
    </row>
    <row r="15" spans="1:14">
      <c r="B15" s="111" t="s">
        <v>91</v>
      </c>
      <c r="D15" s="42">
        <v>50241</v>
      </c>
      <c r="E15" s="114">
        <v>4.0197816687522607</v>
      </c>
      <c r="G15" s="42">
        <v>14905</v>
      </c>
      <c r="H15" s="114">
        <v>1.434073509617096</v>
      </c>
      <c r="J15" s="42">
        <v>11671</v>
      </c>
      <c r="K15" s="114">
        <v>7.5707057602490906</v>
      </c>
      <c r="M15" s="42">
        <v>23665</v>
      </c>
      <c r="N15" s="114">
        <v>42.00614161208442</v>
      </c>
    </row>
    <row r="16" spans="1:14">
      <c r="B16" s="111" t="s">
        <v>92</v>
      </c>
      <c r="D16" s="42">
        <v>89676</v>
      </c>
      <c r="E16" s="114">
        <v>3.969956606545054</v>
      </c>
      <c r="G16" s="42">
        <v>30780</v>
      </c>
      <c r="H16" s="114">
        <v>1.665554673536674</v>
      </c>
      <c r="J16" s="42">
        <v>21860</v>
      </c>
      <c r="K16" s="114">
        <v>7.1548738896198687</v>
      </c>
      <c r="M16" s="42">
        <v>37036</v>
      </c>
      <c r="N16" s="114">
        <v>35.169551881641297</v>
      </c>
    </row>
    <row r="17" spans="2:14">
      <c r="B17" s="111" t="s">
        <v>93</v>
      </c>
      <c r="D17" s="42">
        <v>25584</v>
      </c>
      <c r="E17" s="114">
        <v>4.3098060553583668</v>
      </c>
      <c r="G17" s="42">
        <v>7110</v>
      </c>
      <c r="H17" s="114">
        <v>1.5867737608769881</v>
      </c>
      <c r="J17" s="42">
        <v>5333</v>
      </c>
      <c r="K17" s="114">
        <v>5.1586380344360609</v>
      </c>
      <c r="M17" s="42">
        <v>13141</v>
      </c>
      <c r="N17" s="114">
        <v>31.166397874964421</v>
      </c>
    </row>
    <row r="18" spans="2:14">
      <c r="B18" s="111" t="s">
        <v>94</v>
      </c>
      <c r="D18" s="42">
        <v>158450</v>
      </c>
      <c r="E18" s="114">
        <v>6.5987262313631279</v>
      </c>
      <c r="G18" s="42">
        <v>33468</v>
      </c>
      <c r="H18" s="114">
        <v>1.915991325713946</v>
      </c>
      <c r="J18" s="42">
        <v>28348</v>
      </c>
      <c r="K18" s="114">
        <v>6.5783153219424921</v>
      </c>
      <c r="M18" s="42">
        <v>96634</v>
      </c>
      <c r="N18" s="114">
        <v>43.233207168997573</v>
      </c>
    </row>
    <row r="19" spans="2:14">
      <c r="B19" s="111" t="s">
        <v>95</v>
      </c>
      <c r="D19" s="42">
        <v>102720</v>
      </c>
      <c r="E19" s="114">
        <v>4.8307497538067086</v>
      </c>
      <c r="G19" s="42">
        <v>24618</v>
      </c>
      <c r="H19" s="114">
        <v>1.4485675550994661</v>
      </c>
      <c r="J19" s="42">
        <v>20802</v>
      </c>
      <c r="K19" s="114">
        <v>7.1142757474401321</v>
      </c>
      <c r="M19" s="42">
        <v>57300</v>
      </c>
      <c r="N19" s="114">
        <v>42.599696672316888</v>
      </c>
    </row>
    <row r="20" spans="2:14">
      <c r="B20" s="111" t="s">
        <v>96</v>
      </c>
      <c r="D20" s="42">
        <v>414073</v>
      </c>
      <c r="E20" s="114">
        <v>5.0968313391495901</v>
      </c>
      <c r="G20" s="42">
        <v>107583</v>
      </c>
      <c r="H20" s="114">
        <v>1.6495048633584779</v>
      </c>
      <c r="J20" s="42">
        <v>93809</v>
      </c>
      <c r="K20" s="114">
        <v>8.3527663435400044</v>
      </c>
      <c r="M20" s="42">
        <v>212681</v>
      </c>
      <c r="N20" s="114">
        <v>44.410500774695237</v>
      </c>
    </row>
    <row r="21" spans="2:14">
      <c r="B21" s="111" t="s">
        <v>97</v>
      </c>
      <c r="D21" s="42">
        <v>230589</v>
      </c>
      <c r="E21" s="114">
        <v>4.2503458870135606</v>
      </c>
      <c r="G21" s="42">
        <v>60981</v>
      </c>
      <c r="H21" s="114">
        <v>1.4119678637864661</v>
      </c>
      <c r="J21" s="42">
        <v>50238</v>
      </c>
      <c r="K21" s="114">
        <v>6.3193406692931218</v>
      </c>
      <c r="M21" s="42">
        <v>119370</v>
      </c>
      <c r="N21" s="114">
        <v>38.342198581560282</v>
      </c>
    </row>
    <row r="22" spans="2:14">
      <c r="B22" s="111" t="s">
        <v>98</v>
      </c>
      <c r="D22" s="42">
        <v>58897</v>
      </c>
      <c r="E22" s="114">
        <v>5.5914254114274051</v>
      </c>
      <c r="G22" s="42">
        <v>14308</v>
      </c>
      <c r="H22" s="114">
        <v>1.7626963291122091</v>
      </c>
      <c r="J22" s="42">
        <v>12636</v>
      </c>
      <c r="K22" s="114">
        <v>7.6316790781105617</v>
      </c>
      <c r="M22" s="42">
        <v>31953</v>
      </c>
      <c r="N22" s="114">
        <v>42.009702738591393</v>
      </c>
    </row>
    <row r="23" spans="2:14">
      <c r="B23" s="111" t="s">
        <v>99</v>
      </c>
      <c r="D23" s="42">
        <v>105613</v>
      </c>
      <c r="E23" s="114">
        <v>3.8903527076800328</v>
      </c>
      <c r="G23" s="42">
        <v>29133</v>
      </c>
      <c r="H23" s="114">
        <v>1.4677224985289019</v>
      </c>
      <c r="J23" s="42">
        <v>18679</v>
      </c>
      <c r="K23" s="114">
        <v>3.856325600312156</v>
      </c>
      <c r="M23" s="42">
        <v>57801</v>
      </c>
      <c r="N23" s="114">
        <v>23.54841600938661</v>
      </c>
    </row>
    <row r="24" spans="2:14">
      <c r="B24" s="111" t="s">
        <v>100</v>
      </c>
      <c r="D24" s="42">
        <v>297392</v>
      </c>
      <c r="E24" s="114">
        <v>4.1804437124800709</v>
      </c>
      <c r="G24" s="42">
        <v>70375</v>
      </c>
      <c r="H24" s="114">
        <v>1.2194090765274279</v>
      </c>
      <c r="J24" s="42">
        <v>59712</v>
      </c>
      <c r="K24" s="114">
        <v>6.3959074418619606</v>
      </c>
      <c r="M24" s="42">
        <v>167305</v>
      </c>
      <c r="N24" s="114">
        <v>40.900767874910457</v>
      </c>
    </row>
    <row r="25" spans="2:14">
      <c r="B25" s="111" t="s">
        <v>101</v>
      </c>
      <c r="D25" s="42">
        <v>71492</v>
      </c>
      <c r="E25" s="114">
        <v>4.5048831466380674</v>
      </c>
      <c r="G25" s="42">
        <v>24477</v>
      </c>
      <c r="H25" s="114">
        <v>1.8590291306378659</v>
      </c>
      <c r="J25" s="42">
        <v>16233</v>
      </c>
      <c r="K25" s="114">
        <v>8.2809598628767311</v>
      </c>
      <c r="M25" s="42">
        <v>30782</v>
      </c>
      <c r="N25" s="114">
        <v>41.425995209000618</v>
      </c>
    </row>
    <row r="26" spans="2:14">
      <c r="B26" s="111" t="s">
        <v>102</v>
      </c>
      <c r="D26" s="42">
        <v>24278</v>
      </c>
      <c r="E26" s="114">
        <v>3.5501729901411712</v>
      </c>
      <c r="G26" s="42">
        <v>5744</v>
      </c>
      <c r="H26" s="114">
        <v>1.0630737340835059</v>
      </c>
      <c r="J26" s="42">
        <v>4669</v>
      </c>
      <c r="K26" s="114">
        <v>4.6832840162495613</v>
      </c>
      <c r="M26" s="42">
        <v>13865</v>
      </c>
      <c r="N26" s="114">
        <v>31.627090033988001</v>
      </c>
    </row>
    <row r="27" spans="2:14">
      <c r="B27" s="111" t="s">
        <v>103</v>
      </c>
      <c r="D27" s="42">
        <v>122216</v>
      </c>
      <c r="E27" s="114">
        <v>5.450370438420884</v>
      </c>
      <c r="G27" s="42">
        <v>32327</v>
      </c>
      <c r="H27" s="114">
        <v>1.901449541327574</v>
      </c>
      <c r="J27" s="42">
        <v>24426</v>
      </c>
      <c r="K27" s="114">
        <v>6.5124364446885492</v>
      </c>
      <c r="M27" s="42">
        <v>65463</v>
      </c>
      <c r="N27" s="114">
        <v>39.16375514501771</v>
      </c>
    </row>
    <row r="28" spans="2:14">
      <c r="B28" s="111" t="s">
        <v>104</v>
      </c>
      <c r="D28" s="42">
        <v>15363</v>
      </c>
      <c r="E28" s="114">
        <v>4.7009972368674706</v>
      </c>
      <c r="G28" s="42">
        <v>3512</v>
      </c>
      <c r="H28" s="114">
        <v>1.3864982234504539</v>
      </c>
      <c r="J28" s="42">
        <v>2956</v>
      </c>
      <c r="K28" s="114">
        <v>5.8451316934271924</v>
      </c>
      <c r="M28" s="42">
        <v>8895</v>
      </c>
      <c r="N28" s="114">
        <v>38.790283895163753</v>
      </c>
    </row>
    <row r="29" spans="2:14">
      <c r="B29" s="111" t="s">
        <v>105</v>
      </c>
      <c r="D29" s="42">
        <v>2514</v>
      </c>
      <c r="E29" s="114">
        <v>3.0083645458135391</v>
      </c>
      <c r="G29" s="42">
        <v>1392</v>
      </c>
      <c r="H29" s="114">
        <v>1.929875639479266</v>
      </c>
      <c r="J29" s="42">
        <v>472</v>
      </c>
      <c r="K29" s="114">
        <v>5.353294771464217</v>
      </c>
      <c r="M29" s="42">
        <v>650</v>
      </c>
      <c r="N29" s="114">
        <v>24.799694772987412</v>
      </c>
    </row>
    <row r="30" spans="2:14">
      <c r="B30" s="115" t="s">
        <v>106</v>
      </c>
      <c r="D30" s="44">
        <v>3355</v>
      </c>
      <c r="E30" s="118">
        <v>3.8533543133448949</v>
      </c>
      <c r="G30" s="44">
        <v>1796</v>
      </c>
      <c r="H30" s="118">
        <v>2.362287578260641</v>
      </c>
      <c r="J30" s="44">
        <v>623</v>
      </c>
      <c r="K30" s="118">
        <v>7.2349320636395307</v>
      </c>
      <c r="M30" s="44">
        <v>936</v>
      </c>
      <c r="N30" s="118">
        <v>38.550247116968698</v>
      </c>
    </row>
    <row r="31" spans="2:14" ht="8" customHeight="1"/>
    <row r="32" spans="2:14">
      <c r="B32" s="119" t="s">
        <v>49</v>
      </c>
      <c r="D32" s="120">
        <v>2335648</v>
      </c>
      <c r="E32" s="123">
        <v>4.7541806710702792</v>
      </c>
      <c r="G32" s="120">
        <v>611700</v>
      </c>
      <c r="H32" s="123">
        <v>1.570488193071305</v>
      </c>
      <c r="J32" s="120">
        <v>504935</v>
      </c>
      <c r="K32" s="123">
        <v>7.0643774950605946</v>
      </c>
      <c r="M32" s="120">
        <v>1219013</v>
      </c>
      <c r="N32" s="123">
        <v>40.218139012069607</v>
      </c>
    </row>
    <row r="34" spans="2:14">
      <c r="B34" s="221" t="s">
        <v>125</v>
      </c>
      <c r="C34" s="202"/>
      <c r="D34" s="202"/>
      <c r="E34" s="202"/>
      <c r="F34" s="202"/>
      <c r="G34" s="202"/>
      <c r="H34" s="202"/>
      <c r="I34" s="202"/>
      <c r="J34" s="202"/>
      <c r="K34" s="202"/>
      <c r="L34" s="202"/>
      <c r="M34" s="202"/>
      <c r="N34" s="202"/>
    </row>
  </sheetData>
  <mergeCells count="19">
    <mergeCell ref="A4:N4"/>
    <mergeCell ref="M9:M10"/>
    <mergeCell ref="B7:B10"/>
    <mergeCell ref="J8:K8"/>
    <mergeCell ref="B5:N5"/>
    <mergeCell ref="B34:N34"/>
    <mergeCell ref="H9:H10"/>
    <mergeCell ref="D7:E8"/>
    <mergeCell ref="J9:J10"/>
    <mergeCell ref="G8:H8"/>
    <mergeCell ref="E9:E10"/>
    <mergeCell ref="G7:H7"/>
    <mergeCell ref="M7:N7"/>
    <mergeCell ref="D9:D10"/>
    <mergeCell ref="N9:N10"/>
    <mergeCell ref="J7:K7"/>
    <mergeCell ref="M8:N8"/>
    <mergeCell ref="G9:G10"/>
    <mergeCell ref="K9:K10"/>
  </mergeCells>
  <printOptions horizontalCentered="1" verticalCentered="1"/>
  <pageMargins left="0.27777777777777779" right="0.27777777777777779" top="0.27777777777777779" bottom="0.27777777777777779" header="0.1388888888888889" footer="0.1388888888888889"/>
  <pageSetup paperSize="9"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6:T7"/>
  <sheetViews>
    <sheetView showGridLines="0" workbookViewId="0"/>
  </sheetViews>
  <sheetFormatPr baseColWidth="10" defaultColWidth="8.7265625" defaultRowHeight="14.5"/>
  <sheetData>
    <row r="6" spans="1:20" ht="21">
      <c r="A6" s="201" t="s">
        <v>192</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72"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V35"/>
  <sheetViews>
    <sheetView showGridLines="0" workbookViewId="0"/>
  </sheetViews>
  <sheetFormatPr baseColWidth="10" defaultColWidth="8.7265625" defaultRowHeight="14.5"/>
  <cols>
    <col min="1" max="1" width="3" customWidth="1"/>
    <col min="2" max="2" width="34" customWidth="1"/>
    <col min="3" max="3" width="0.36328125" customWidth="1"/>
    <col min="4" max="4" width="14" customWidth="1"/>
    <col min="5" max="5" width="0.36328125" customWidth="1"/>
    <col min="6" max="7" width="14" customWidth="1"/>
    <col min="8" max="8" width="0.36328125" customWidth="1"/>
    <col min="9" max="10" width="14" customWidth="1"/>
    <col min="11" max="11" width="9" customWidth="1"/>
    <col min="12" max="12" width="11" customWidth="1"/>
    <col min="13" max="13" width="9" customWidth="1"/>
    <col min="14" max="14" width="11" customWidth="1"/>
    <col min="15" max="15" width="9" customWidth="1"/>
    <col min="16" max="16" width="11" customWidth="1"/>
    <col min="17" max="17" width="9" customWidth="1"/>
    <col min="18" max="18" width="11" customWidth="1"/>
    <col min="19" max="19" width="9" customWidth="1"/>
    <col min="20" max="20" width="11" customWidth="1"/>
    <col min="21" max="21" width="9" customWidth="1"/>
    <col min="22" max="22" width="11" customWidth="1"/>
  </cols>
  <sheetData>
    <row r="1" spans="1:22" ht="14.5" customHeight="1"/>
    <row r="2" spans="1:22" ht="14.5" customHeight="1"/>
    <row r="3" spans="1:22" ht="32.5" customHeight="1"/>
    <row r="4" spans="1:22" ht="19.5" customHeight="1">
      <c r="A4" s="201" t="s">
        <v>193</v>
      </c>
      <c r="B4" s="202"/>
      <c r="C4" s="202"/>
      <c r="D4" s="202"/>
      <c r="E4" s="202"/>
      <c r="F4" s="202"/>
      <c r="G4" s="202"/>
      <c r="H4" s="202"/>
      <c r="I4" s="202"/>
      <c r="J4" s="202"/>
      <c r="K4" s="202"/>
      <c r="L4" s="202"/>
      <c r="M4" s="202"/>
      <c r="N4" s="202"/>
      <c r="O4" s="202"/>
      <c r="P4" s="202"/>
      <c r="Q4" s="202"/>
      <c r="R4" s="202"/>
      <c r="S4" s="202"/>
      <c r="T4" s="202"/>
      <c r="U4" s="202"/>
      <c r="V4" s="202"/>
    </row>
    <row r="5" spans="1:22" ht="16" customHeight="1">
      <c r="B5" s="203" t="s">
        <v>113</v>
      </c>
      <c r="C5" s="202"/>
      <c r="D5" s="202"/>
      <c r="E5" s="202"/>
      <c r="F5" s="202"/>
      <c r="G5" s="202"/>
      <c r="H5" s="202"/>
      <c r="I5" s="202"/>
      <c r="J5" s="202"/>
      <c r="K5" s="202"/>
      <c r="L5" s="202"/>
      <c r="M5" s="202"/>
      <c r="N5" s="202"/>
      <c r="O5" s="202"/>
      <c r="P5" s="202"/>
      <c r="Q5" s="202"/>
      <c r="R5" s="202"/>
      <c r="S5" s="202"/>
      <c r="T5" s="202"/>
      <c r="U5" s="202"/>
      <c r="V5" s="202"/>
    </row>
    <row r="6" spans="1:22" ht="6" customHeight="1"/>
    <row r="7" spans="1:22" ht="7.5" customHeight="1">
      <c r="B7" s="241" t="s">
        <v>114</v>
      </c>
      <c r="D7" s="228" t="s">
        <v>194</v>
      </c>
      <c r="E7" s="5"/>
      <c r="F7" s="5"/>
      <c r="G7" s="5"/>
      <c r="H7" s="5"/>
      <c r="I7" s="5"/>
      <c r="J7" s="5"/>
      <c r="K7" s="5"/>
      <c r="L7" s="5"/>
      <c r="M7" s="5"/>
      <c r="N7" s="5"/>
      <c r="O7" s="5"/>
      <c r="P7" s="5"/>
      <c r="Q7" s="5"/>
      <c r="R7" s="5"/>
      <c r="S7" s="5"/>
      <c r="T7" s="5"/>
      <c r="U7" s="5"/>
      <c r="V7" s="6"/>
    </row>
    <row r="8" spans="1:22" ht="15" customHeight="1">
      <c r="B8" s="223"/>
      <c r="D8" s="243"/>
      <c r="E8" s="9"/>
      <c r="F8" s="219" t="s">
        <v>195</v>
      </c>
      <c r="G8" s="206"/>
      <c r="H8" s="9"/>
      <c r="I8" s="219" t="s">
        <v>196</v>
      </c>
      <c r="J8" s="206"/>
      <c r="K8" s="246" t="s">
        <v>149</v>
      </c>
      <c r="L8" s="202"/>
      <c r="M8" s="202"/>
      <c r="N8" s="202"/>
      <c r="O8" s="202"/>
      <c r="P8" s="202"/>
      <c r="Q8" s="202"/>
      <c r="R8" s="202"/>
      <c r="S8" s="202"/>
      <c r="T8" s="202"/>
      <c r="U8" s="202"/>
      <c r="V8" s="213"/>
    </row>
    <row r="9" spans="1:22" ht="25.5" customHeight="1">
      <c r="B9" s="223"/>
      <c r="D9" s="218"/>
      <c r="E9" s="9"/>
      <c r="F9" s="207"/>
      <c r="G9" s="209"/>
      <c r="H9" s="9"/>
      <c r="I9" s="207"/>
      <c r="J9" s="209"/>
      <c r="K9" s="245" t="s">
        <v>150</v>
      </c>
      <c r="L9" s="211"/>
      <c r="M9" s="245" t="s">
        <v>151</v>
      </c>
      <c r="N9" s="211"/>
      <c r="O9" s="245" t="s">
        <v>152</v>
      </c>
      <c r="P9" s="211"/>
      <c r="Q9" s="245" t="s">
        <v>153</v>
      </c>
      <c r="R9" s="211"/>
      <c r="S9" s="245" t="s">
        <v>154</v>
      </c>
      <c r="T9" s="211"/>
      <c r="U9" s="245" t="s">
        <v>155</v>
      </c>
      <c r="V9" s="211"/>
    </row>
    <row r="10" spans="1:22" ht="39" customHeight="1">
      <c r="B10" s="231"/>
      <c r="D10" s="247" t="s">
        <v>119</v>
      </c>
      <c r="E10" s="10"/>
      <c r="F10" s="242" t="s">
        <v>119</v>
      </c>
      <c r="G10" s="242" t="s">
        <v>197</v>
      </c>
      <c r="H10" s="10"/>
      <c r="I10" s="242" t="s">
        <v>119</v>
      </c>
      <c r="J10" s="242" t="s">
        <v>197</v>
      </c>
      <c r="K10" s="242" t="s">
        <v>119</v>
      </c>
      <c r="L10" s="242" t="s">
        <v>157</v>
      </c>
      <c r="M10" s="242" t="s">
        <v>119</v>
      </c>
      <c r="N10" s="242" t="s">
        <v>157</v>
      </c>
      <c r="O10" s="242" t="s">
        <v>119</v>
      </c>
      <c r="P10" s="242" t="s">
        <v>157</v>
      </c>
      <c r="Q10" s="242" t="s">
        <v>119</v>
      </c>
      <c r="R10" s="242" t="s">
        <v>157</v>
      </c>
      <c r="S10" s="242" t="s">
        <v>119</v>
      </c>
      <c r="T10" s="242" t="s">
        <v>157</v>
      </c>
      <c r="U10" s="242" t="s">
        <v>119</v>
      </c>
      <c r="V10" s="248" t="s">
        <v>157</v>
      </c>
    </row>
    <row r="11" spans="1:22" ht="8.5" customHeight="1"/>
    <row r="12" spans="1:22">
      <c r="B12" s="107" t="s">
        <v>88</v>
      </c>
      <c r="D12" s="130">
        <v>456641</v>
      </c>
      <c r="F12" s="40">
        <v>4076</v>
      </c>
      <c r="G12" s="110">
        <v>0.89260491283086707</v>
      </c>
      <c r="I12" s="40">
        <v>3067</v>
      </c>
      <c r="J12" s="110">
        <v>0.67164358872724961</v>
      </c>
      <c r="K12" s="40">
        <v>2879</v>
      </c>
      <c r="L12" s="109">
        <v>93.870231496576466</v>
      </c>
      <c r="M12" s="108">
        <v>38</v>
      </c>
      <c r="N12" s="109">
        <v>1.23899576133029</v>
      </c>
      <c r="O12" s="108">
        <v>0</v>
      </c>
      <c r="P12" s="109">
        <v>0</v>
      </c>
      <c r="Q12" s="108">
        <v>135</v>
      </c>
      <c r="R12" s="109">
        <v>4.4016954678839264</v>
      </c>
      <c r="S12" s="108">
        <v>0</v>
      </c>
      <c r="T12" s="109">
        <v>0</v>
      </c>
      <c r="U12" s="108">
        <v>15</v>
      </c>
      <c r="V12" s="110">
        <v>0.48907727420932512</v>
      </c>
    </row>
    <row r="13" spans="1:22">
      <c r="B13" s="111" t="s">
        <v>89</v>
      </c>
      <c r="D13" s="131">
        <v>60154</v>
      </c>
      <c r="F13" s="42">
        <v>853</v>
      </c>
      <c r="G13" s="114">
        <v>1.4180270638694019</v>
      </c>
      <c r="I13" s="42">
        <v>580</v>
      </c>
      <c r="J13" s="114">
        <v>0.96419190743757688</v>
      </c>
      <c r="K13" s="42">
        <v>564</v>
      </c>
      <c r="L13" s="113">
        <v>97.241379310344826</v>
      </c>
      <c r="M13" s="112">
        <v>9</v>
      </c>
      <c r="N13" s="113">
        <v>1.551724137931034</v>
      </c>
      <c r="O13" s="112">
        <v>0</v>
      </c>
      <c r="P13" s="113">
        <v>0</v>
      </c>
      <c r="Q13" s="112">
        <v>1</v>
      </c>
      <c r="R13" s="113">
        <v>0.17241379310344829</v>
      </c>
      <c r="S13" s="112">
        <v>1</v>
      </c>
      <c r="T13" s="113">
        <v>0.17241379310344829</v>
      </c>
      <c r="U13" s="112">
        <v>5</v>
      </c>
      <c r="V13" s="114">
        <v>0.86206896551724133</v>
      </c>
    </row>
    <row r="14" spans="1:22">
      <c r="B14" s="111" t="s">
        <v>90</v>
      </c>
      <c r="D14" s="131">
        <v>46400</v>
      </c>
      <c r="F14" s="42">
        <v>859</v>
      </c>
      <c r="G14" s="114">
        <v>1.851293103448276</v>
      </c>
      <c r="I14" s="42">
        <v>440</v>
      </c>
      <c r="J14" s="114">
        <v>0.94827586206896552</v>
      </c>
      <c r="K14" s="42">
        <v>385</v>
      </c>
      <c r="L14" s="113">
        <v>87.5</v>
      </c>
      <c r="M14" s="112">
        <v>4</v>
      </c>
      <c r="N14" s="113">
        <v>0.90909090909090906</v>
      </c>
      <c r="O14" s="112">
        <v>0</v>
      </c>
      <c r="P14" s="113">
        <v>0</v>
      </c>
      <c r="Q14" s="112">
        <v>3</v>
      </c>
      <c r="R14" s="113">
        <v>0.68181818181818177</v>
      </c>
      <c r="S14" s="112">
        <v>0</v>
      </c>
      <c r="T14" s="113">
        <v>0</v>
      </c>
      <c r="U14" s="112">
        <v>48</v>
      </c>
      <c r="V14" s="114">
        <v>10.90909090909091</v>
      </c>
    </row>
    <row r="15" spans="1:22">
      <c r="B15" s="111" t="s">
        <v>91</v>
      </c>
      <c r="D15" s="131">
        <v>50241</v>
      </c>
      <c r="F15" s="42">
        <v>794</v>
      </c>
      <c r="G15" s="114">
        <v>1.580382556079696</v>
      </c>
      <c r="I15" s="42">
        <v>401</v>
      </c>
      <c r="J15" s="114">
        <v>0.79815290300750386</v>
      </c>
      <c r="K15" s="42">
        <v>388</v>
      </c>
      <c r="L15" s="113">
        <v>96.758104738154614</v>
      </c>
      <c r="M15" s="112">
        <v>12</v>
      </c>
      <c r="N15" s="113">
        <v>2.992518703241895</v>
      </c>
      <c r="O15" s="112">
        <v>0</v>
      </c>
      <c r="P15" s="113">
        <v>0</v>
      </c>
      <c r="Q15" s="112">
        <v>0</v>
      </c>
      <c r="R15" s="113">
        <v>0</v>
      </c>
      <c r="S15" s="112">
        <v>0</v>
      </c>
      <c r="T15" s="113">
        <v>0</v>
      </c>
      <c r="U15" s="112">
        <v>1</v>
      </c>
      <c r="V15" s="114">
        <v>0.24937655860349131</v>
      </c>
    </row>
    <row r="16" spans="1:22">
      <c r="B16" s="111" t="s">
        <v>92</v>
      </c>
      <c r="D16" s="131">
        <v>89676</v>
      </c>
      <c r="F16" s="42">
        <v>2330</v>
      </c>
      <c r="G16" s="114">
        <v>2.5982425621124938</v>
      </c>
      <c r="I16" s="42">
        <v>690</v>
      </c>
      <c r="J16" s="114">
        <v>0.76943663856550248</v>
      </c>
      <c r="K16" s="42">
        <v>659</v>
      </c>
      <c r="L16" s="113">
        <v>95.507246376811594</v>
      </c>
      <c r="M16" s="112">
        <v>13</v>
      </c>
      <c r="N16" s="113">
        <v>1.8840579710144929</v>
      </c>
      <c r="O16" s="112">
        <v>0</v>
      </c>
      <c r="P16" s="113">
        <v>0</v>
      </c>
      <c r="Q16" s="112">
        <v>10</v>
      </c>
      <c r="R16" s="113">
        <v>1.449275362318841</v>
      </c>
      <c r="S16" s="112">
        <v>7</v>
      </c>
      <c r="T16" s="113">
        <v>1.014492753623188</v>
      </c>
      <c r="U16" s="112">
        <v>1</v>
      </c>
      <c r="V16" s="114">
        <v>0.14492753623188409</v>
      </c>
    </row>
    <row r="17" spans="2:22">
      <c r="B17" s="111" t="s">
        <v>93</v>
      </c>
      <c r="D17" s="131">
        <v>25584</v>
      </c>
      <c r="F17" s="42">
        <v>322</v>
      </c>
      <c r="G17" s="114">
        <v>1.258599124452783</v>
      </c>
      <c r="I17" s="42">
        <v>228</v>
      </c>
      <c r="J17" s="114">
        <v>0.89118198874296428</v>
      </c>
      <c r="K17" s="42">
        <v>211</v>
      </c>
      <c r="L17" s="113">
        <v>92.543859649122808</v>
      </c>
      <c r="M17" s="112">
        <v>4</v>
      </c>
      <c r="N17" s="113">
        <v>1.754385964912281</v>
      </c>
      <c r="O17" s="112">
        <v>0</v>
      </c>
      <c r="P17" s="113">
        <v>0</v>
      </c>
      <c r="Q17" s="112">
        <v>6</v>
      </c>
      <c r="R17" s="113">
        <v>2.6315789473684208</v>
      </c>
      <c r="S17" s="112">
        <v>0</v>
      </c>
      <c r="T17" s="113">
        <v>0</v>
      </c>
      <c r="U17" s="112">
        <v>7</v>
      </c>
      <c r="V17" s="114">
        <v>3.070175438596491</v>
      </c>
    </row>
    <row r="18" spans="2:22">
      <c r="B18" s="111" t="s">
        <v>94</v>
      </c>
      <c r="D18" s="131">
        <v>158450</v>
      </c>
      <c r="F18" s="42">
        <v>1454</v>
      </c>
      <c r="G18" s="114">
        <v>0.91763963395392867</v>
      </c>
      <c r="I18" s="42">
        <v>1293</v>
      </c>
      <c r="J18" s="114">
        <v>0.81603029346797096</v>
      </c>
      <c r="K18" s="42">
        <v>1259</v>
      </c>
      <c r="L18" s="113">
        <v>97.370456303170911</v>
      </c>
      <c r="M18" s="112">
        <v>21</v>
      </c>
      <c r="N18" s="113">
        <v>1.624129930394431</v>
      </c>
      <c r="O18" s="112">
        <v>0</v>
      </c>
      <c r="P18" s="113">
        <v>0</v>
      </c>
      <c r="Q18" s="112">
        <v>2</v>
      </c>
      <c r="R18" s="113">
        <v>0.15467904098994589</v>
      </c>
      <c r="S18" s="112">
        <v>0</v>
      </c>
      <c r="T18" s="113">
        <v>0</v>
      </c>
      <c r="U18" s="112">
        <v>11</v>
      </c>
      <c r="V18" s="114">
        <v>0.8507347254447023</v>
      </c>
    </row>
    <row r="19" spans="2:22">
      <c r="B19" s="111" t="s">
        <v>95</v>
      </c>
      <c r="D19" s="131">
        <v>102720</v>
      </c>
      <c r="F19" s="42">
        <v>1386</v>
      </c>
      <c r="G19" s="114">
        <v>1.349299065420561</v>
      </c>
      <c r="I19" s="42">
        <v>1076</v>
      </c>
      <c r="J19" s="114">
        <v>1.0475077881619941</v>
      </c>
      <c r="K19" s="42">
        <v>896</v>
      </c>
      <c r="L19" s="113">
        <v>83.271375464684013</v>
      </c>
      <c r="M19" s="112">
        <v>27</v>
      </c>
      <c r="N19" s="113">
        <v>2.509293680297398</v>
      </c>
      <c r="O19" s="112">
        <v>41</v>
      </c>
      <c r="P19" s="113">
        <v>3.8104089219330848</v>
      </c>
      <c r="Q19" s="112">
        <v>22</v>
      </c>
      <c r="R19" s="113">
        <v>2.044609665427509</v>
      </c>
      <c r="S19" s="112">
        <v>1</v>
      </c>
      <c r="T19" s="113">
        <v>9.2936802973977689E-2</v>
      </c>
      <c r="U19" s="112">
        <v>89</v>
      </c>
      <c r="V19" s="114">
        <v>8.2713754646840147</v>
      </c>
    </row>
    <row r="20" spans="2:22">
      <c r="B20" s="111" t="s">
        <v>96</v>
      </c>
      <c r="D20" s="131">
        <v>414073</v>
      </c>
      <c r="F20" s="42">
        <v>13098</v>
      </c>
      <c r="G20" s="114">
        <v>3.163210351797872</v>
      </c>
      <c r="I20" s="42">
        <v>3803</v>
      </c>
      <c r="J20" s="114">
        <v>0.91843708718027972</v>
      </c>
      <c r="K20" s="42">
        <v>2702</v>
      </c>
      <c r="L20" s="113">
        <v>71.049171706547469</v>
      </c>
      <c r="M20" s="112">
        <v>58</v>
      </c>
      <c r="N20" s="113">
        <v>1.5251117538785171</v>
      </c>
      <c r="O20" s="112">
        <v>612</v>
      </c>
      <c r="P20" s="113">
        <v>16.09255850644228</v>
      </c>
      <c r="Q20" s="112">
        <v>11</v>
      </c>
      <c r="R20" s="113">
        <v>0.28924533263213248</v>
      </c>
      <c r="S20" s="112">
        <v>137</v>
      </c>
      <c r="T20" s="113">
        <v>3.602419142782014</v>
      </c>
      <c r="U20" s="112">
        <v>283</v>
      </c>
      <c r="V20" s="114">
        <v>7.4414935577175916</v>
      </c>
    </row>
    <row r="21" spans="2:22">
      <c r="B21" s="111" t="s">
        <v>97</v>
      </c>
      <c r="D21" s="131">
        <v>230589</v>
      </c>
      <c r="F21" s="42">
        <v>3260</v>
      </c>
      <c r="G21" s="114">
        <v>1.413770821678398</v>
      </c>
      <c r="I21" s="42">
        <v>1911</v>
      </c>
      <c r="J21" s="114">
        <v>0.82874725160350227</v>
      </c>
      <c r="K21" s="42">
        <v>1770</v>
      </c>
      <c r="L21" s="113">
        <v>92.621664050235481</v>
      </c>
      <c r="M21" s="112">
        <v>46</v>
      </c>
      <c r="N21" s="113">
        <v>2.4071166928309791</v>
      </c>
      <c r="O21" s="112">
        <v>0</v>
      </c>
      <c r="P21" s="113">
        <v>0</v>
      </c>
      <c r="Q21" s="112">
        <v>19</v>
      </c>
      <c r="R21" s="113">
        <v>0.99424385138670857</v>
      </c>
      <c r="S21" s="112">
        <v>57</v>
      </c>
      <c r="T21" s="113">
        <v>2.982731554160126</v>
      </c>
      <c r="U21" s="112">
        <v>19</v>
      </c>
      <c r="V21" s="114">
        <v>0.99424385138670857</v>
      </c>
    </row>
    <row r="22" spans="2:22">
      <c r="B22" s="111" t="s">
        <v>98</v>
      </c>
      <c r="D22" s="131">
        <v>58897</v>
      </c>
      <c r="F22" s="42">
        <v>861</v>
      </c>
      <c r="G22" s="114">
        <v>1.4618741192250879</v>
      </c>
      <c r="I22" s="42">
        <v>639</v>
      </c>
      <c r="J22" s="114">
        <v>1.0849449038151351</v>
      </c>
      <c r="K22" s="42">
        <v>460</v>
      </c>
      <c r="L22" s="113">
        <v>71.987480438184662</v>
      </c>
      <c r="M22" s="112">
        <v>15</v>
      </c>
      <c r="N22" s="113">
        <v>2.347417840375587</v>
      </c>
      <c r="O22" s="112">
        <v>0</v>
      </c>
      <c r="P22" s="113">
        <v>0</v>
      </c>
      <c r="Q22" s="112">
        <v>10</v>
      </c>
      <c r="R22" s="113">
        <v>1.5649452269170581</v>
      </c>
      <c r="S22" s="112">
        <v>0</v>
      </c>
      <c r="T22" s="113">
        <v>0</v>
      </c>
      <c r="U22" s="112">
        <v>154</v>
      </c>
      <c r="V22" s="114">
        <v>24.10015649452269</v>
      </c>
    </row>
    <row r="23" spans="2:22">
      <c r="B23" s="111" t="s">
        <v>99</v>
      </c>
      <c r="D23" s="131">
        <v>105613</v>
      </c>
      <c r="F23" s="42">
        <v>2086</v>
      </c>
      <c r="G23" s="114">
        <v>1.9751356367113899</v>
      </c>
      <c r="I23" s="42">
        <v>991</v>
      </c>
      <c r="J23" s="114">
        <v>0.93833145540795171</v>
      </c>
      <c r="K23" s="42">
        <v>987</v>
      </c>
      <c r="L23" s="113">
        <v>99.59636730575177</v>
      </c>
      <c r="M23" s="112">
        <v>2</v>
      </c>
      <c r="N23" s="113">
        <v>0.20181634712411711</v>
      </c>
      <c r="O23" s="112">
        <v>0</v>
      </c>
      <c r="P23" s="113">
        <v>0</v>
      </c>
      <c r="Q23" s="112">
        <v>0</v>
      </c>
      <c r="R23" s="113">
        <v>0</v>
      </c>
      <c r="S23" s="112">
        <v>0</v>
      </c>
      <c r="T23" s="113">
        <v>0</v>
      </c>
      <c r="U23" s="112">
        <v>2</v>
      </c>
      <c r="V23" s="114">
        <v>0.20181634712411711</v>
      </c>
    </row>
    <row r="24" spans="2:22">
      <c r="B24" s="111" t="s">
        <v>100</v>
      </c>
      <c r="D24" s="131">
        <v>297392</v>
      </c>
      <c r="F24" s="42">
        <v>5556</v>
      </c>
      <c r="G24" s="114">
        <v>1.868241243880131</v>
      </c>
      <c r="I24" s="42">
        <v>2640</v>
      </c>
      <c r="J24" s="114">
        <v>0.88771722171410128</v>
      </c>
      <c r="K24" s="42">
        <v>1993</v>
      </c>
      <c r="L24" s="113">
        <v>75.492424242424235</v>
      </c>
      <c r="M24" s="112">
        <v>139</v>
      </c>
      <c r="N24" s="113">
        <v>5.2651515151515147</v>
      </c>
      <c r="O24" s="112">
        <v>0</v>
      </c>
      <c r="P24" s="113">
        <v>0</v>
      </c>
      <c r="Q24" s="112">
        <v>17</v>
      </c>
      <c r="R24" s="113">
        <v>0.64393939393939392</v>
      </c>
      <c r="S24" s="112">
        <v>0</v>
      </c>
      <c r="T24" s="113">
        <v>0</v>
      </c>
      <c r="U24" s="112">
        <v>491</v>
      </c>
      <c r="V24" s="114">
        <v>18.598484848484851</v>
      </c>
    </row>
    <row r="25" spans="2:22">
      <c r="B25" s="111" t="s">
        <v>101</v>
      </c>
      <c r="D25" s="131">
        <v>71492</v>
      </c>
      <c r="F25" s="42">
        <v>1309</v>
      </c>
      <c r="G25" s="114">
        <v>1.8309740950036371</v>
      </c>
      <c r="I25" s="42">
        <v>691</v>
      </c>
      <c r="J25" s="114">
        <v>0.96654171096066699</v>
      </c>
      <c r="K25" s="42">
        <v>451</v>
      </c>
      <c r="L25" s="113">
        <v>65.267727930535457</v>
      </c>
      <c r="M25" s="112">
        <v>14</v>
      </c>
      <c r="N25" s="113">
        <v>2.0260492040520979</v>
      </c>
      <c r="O25" s="112">
        <v>0</v>
      </c>
      <c r="P25" s="113">
        <v>0</v>
      </c>
      <c r="Q25" s="112">
        <v>108</v>
      </c>
      <c r="R25" s="113">
        <v>15.629522431259041</v>
      </c>
      <c r="S25" s="112">
        <v>52</v>
      </c>
      <c r="T25" s="113">
        <v>7.5253256150506518</v>
      </c>
      <c r="U25" s="112">
        <v>66</v>
      </c>
      <c r="V25" s="114">
        <v>9.5513748191027492</v>
      </c>
    </row>
    <row r="26" spans="2:22">
      <c r="B26" s="111" t="s">
        <v>102</v>
      </c>
      <c r="D26" s="131">
        <v>24278</v>
      </c>
      <c r="F26" s="42">
        <v>597</v>
      </c>
      <c r="G26" s="114">
        <v>2.459016393442623</v>
      </c>
      <c r="I26" s="42">
        <v>247</v>
      </c>
      <c r="J26" s="114">
        <v>1.017381991926847</v>
      </c>
      <c r="K26" s="42">
        <v>241</v>
      </c>
      <c r="L26" s="113">
        <v>97.570850202429142</v>
      </c>
      <c r="M26" s="112">
        <v>6</v>
      </c>
      <c r="N26" s="113">
        <v>2.42914979757085</v>
      </c>
      <c r="O26" s="112">
        <v>0</v>
      </c>
      <c r="P26" s="113">
        <v>0</v>
      </c>
      <c r="Q26" s="112">
        <v>0</v>
      </c>
      <c r="R26" s="113">
        <v>0</v>
      </c>
      <c r="S26" s="112">
        <v>0</v>
      </c>
      <c r="T26" s="113">
        <v>0</v>
      </c>
      <c r="U26" s="112">
        <v>0</v>
      </c>
      <c r="V26" s="114">
        <v>0</v>
      </c>
    </row>
    <row r="27" spans="2:22">
      <c r="B27" s="111" t="s">
        <v>103</v>
      </c>
      <c r="D27" s="131">
        <v>122216</v>
      </c>
      <c r="F27" s="42">
        <v>1244</v>
      </c>
      <c r="G27" s="114">
        <v>1.0178700006545791</v>
      </c>
      <c r="I27" s="42">
        <v>1030</v>
      </c>
      <c r="J27" s="114">
        <v>0.84277017739084903</v>
      </c>
      <c r="K27" s="42">
        <v>962</v>
      </c>
      <c r="L27" s="113">
        <v>93.398058252427191</v>
      </c>
      <c r="M27" s="112">
        <v>40</v>
      </c>
      <c r="N27" s="113">
        <v>3.883495145631068</v>
      </c>
      <c r="O27" s="112">
        <v>0</v>
      </c>
      <c r="P27" s="113">
        <v>0</v>
      </c>
      <c r="Q27" s="112">
        <v>12</v>
      </c>
      <c r="R27" s="113">
        <v>1.1650485436893201</v>
      </c>
      <c r="S27" s="112">
        <v>11</v>
      </c>
      <c r="T27" s="113">
        <v>1.0679611650485441</v>
      </c>
      <c r="U27" s="112">
        <v>5</v>
      </c>
      <c r="V27" s="114">
        <v>0.48543689320388339</v>
      </c>
    </row>
    <row r="28" spans="2:22">
      <c r="B28" s="111" t="s">
        <v>104</v>
      </c>
      <c r="D28" s="131">
        <v>15363</v>
      </c>
      <c r="F28" s="42">
        <v>268</v>
      </c>
      <c r="G28" s="114">
        <v>1.7444509535897941</v>
      </c>
      <c r="I28" s="42">
        <v>275</v>
      </c>
      <c r="J28" s="114">
        <v>1.790014971034303</v>
      </c>
      <c r="K28" s="42">
        <v>97</v>
      </c>
      <c r="L28" s="113">
        <v>35.272727272727273</v>
      </c>
      <c r="M28" s="112">
        <v>3</v>
      </c>
      <c r="N28" s="113">
        <v>1.0909090909090911</v>
      </c>
      <c r="O28" s="112">
        <v>135</v>
      </c>
      <c r="P28" s="113">
        <v>49.090909090909093</v>
      </c>
      <c r="Q28" s="112">
        <v>0</v>
      </c>
      <c r="R28" s="113">
        <v>0</v>
      </c>
      <c r="S28" s="112">
        <v>0</v>
      </c>
      <c r="T28" s="113">
        <v>0</v>
      </c>
      <c r="U28" s="112">
        <v>40</v>
      </c>
      <c r="V28" s="114">
        <v>14.54545454545454</v>
      </c>
    </row>
    <row r="29" spans="2:22">
      <c r="B29" s="111" t="s">
        <v>105</v>
      </c>
      <c r="D29" s="131">
        <v>2514</v>
      </c>
      <c r="F29" s="42">
        <v>50</v>
      </c>
      <c r="G29" s="114">
        <v>1.9888623707239459</v>
      </c>
      <c r="I29" s="42">
        <v>24</v>
      </c>
      <c r="J29" s="114">
        <v>0.95465393794749409</v>
      </c>
      <c r="K29" s="42">
        <v>17</v>
      </c>
      <c r="L29" s="113">
        <v>70.833333333333343</v>
      </c>
      <c r="M29" s="112">
        <v>1</v>
      </c>
      <c r="N29" s="113">
        <v>4.1666666666666661</v>
      </c>
      <c r="O29" s="112">
        <v>0</v>
      </c>
      <c r="P29" s="113">
        <v>0</v>
      </c>
      <c r="Q29" s="112">
        <v>6</v>
      </c>
      <c r="R29" s="113">
        <v>25</v>
      </c>
      <c r="S29" s="112">
        <v>0</v>
      </c>
      <c r="T29" s="113">
        <v>0</v>
      </c>
      <c r="U29" s="112">
        <v>0</v>
      </c>
      <c r="V29" s="114">
        <v>0</v>
      </c>
    </row>
    <row r="30" spans="2:22">
      <c r="B30" s="115" t="s">
        <v>106</v>
      </c>
      <c r="D30" s="132">
        <v>3355</v>
      </c>
      <c r="F30" s="44">
        <v>22</v>
      </c>
      <c r="G30" s="118">
        <v>0.65573770491803274</v>
      </c>
      <c r="I30" s="44">
        <v>9</v>
      </c>
      <c r="J30" s="118">
        <v>0.26825633383010428</v>
      </c>
      <c r="K30" s="44">
        <v>5</v>
      </c>
      <c r="L30" s="117">
        <v>55.555555555555557</v>
      </c>
      <c r="M30" s="116">
        <v>2</v>
      </c>
      <c r="N30" s="117">
        <v>22.222222222222221</v>
      </c>
      <c r="O30" s="116">
        <v>0</v>
      </c>
      <c r="P30" s="117">
        <v>0</v>
      </c>
      <c r="Q30" s="116">
        <v>1</v>
      </c>
      <c r="R30" s="117">
        <v>11.111111111111111</v>
      </c>
      <c r="S30" s="116">
        <v>1</v>
      </c>
      <c r="T30" s="117">
        <v>11.111111111111111</v>
      </c>
      <c r="U30" s="116">
        <v>0</v>
      </c>
      <c r="V30" s="118">
        <v>0</v>
      </c>
    </row>
    <row r="31" spans="2:22" ht="8" customHeight="1"/>
    <row r="32" spans="2:22">
      <c r="B32" s="119" t="s">
        <v>49</v>
      </c>
      <c r="D32" s="133">
        <v>2335648</v>
      </c>
      <c r="F32" s="120">
        <v>40425</v>
      </c>
      <c r="G32" s="123">
        <v>1.7307830632013039</v>
      </c>
      <c r="I32" s="120">
        <v>20035</v>
      </c>
      <c r="J32" s="123">
        <v>0.85779192755072675</v>
      </c>
      <c r="K32" s="120">
        <v>16926</v>
      </c>
      <c r="L32" s="122">
        <v>84.48215622660345</v>
      </c>
      <c r="M32" s="121">
        <v>454</v>
      </c>
      <c r="N32" s="122">
        <v>2.266034439730471</v>
      </c>
      <c r="O32" s="121">
        <v>788</v>
      </c>
      <c r="P32" s="122">
        <v>3.9331170451709512</v>
      </c>
      <c r="Q32" s="121">
        <v>363</v>
      </c>
      <c r="R32" s="122">
        <v>1.8118292987272271</v>
      </c>
      <c r="S32" s="121">
        <v>267</v>
      </c>
      <c r="T32" s="122">
        <v>1.3326678312952329</v>
      </c>
      <c r="U32" s="121">
        <v>1237</v>
      </c>
      <c r="V32" s="123">
        <v>6.1741951584726724</v>
      </c>
    </row>
    <row r="34" spans="2:22">
      <c r="B34" s="244" t="s">
        <v>158</v>
      </c>
      <c r="C34" s="202"/>
      <c r="D34" s="202"/>
      <c r="E34" s="202"/>
      <c r="F34" s="202"/>
      <c r="G34" s="202"/>
      <c r="H34" s="202"/>
      <c r="I34" s="202"/>
      <c r="J34" s="202"/>
      <c r="K34" s="202"/>
      <c r="L34" s="202"/>
      <c r="M34" s="202"/>
      <c r="N34" s="202"/>
      <c r="O34" s="202"/>
      <c r="P34" s="202"/>
      <c r="Q34" s="202"/>
      <c r="R34" s="202"/>
      <c r="S34" s="202"/>
      <c r="T34" s="202"/>
      <c r="U34" s="202"/>
      <c r="V34" s="202"/>
    </row>
    <row r="35" spans="2:22">
      <c r="B35" s="202"/>
      <c r="C35" s="202"/>
      <c r="D35" s="202"/>
      <c r="E35" s="202"/>
      <c r="F35" s="202"/>
      <c r="G35" s="202"/>
      <c r="H35" s="202"/>
      <c r="I35" s="202"/>
      <c r="J35" s="202"/>
      <c r="K35" s="202"/>
      <c r="L35" s="202"/>
      <c r="M35" s="202"/>
      <c r="N35" s="202"/>
      <c r="O35" s="202"/>
      <c r="P35" s="202"/>
      <c r="Q35" s="202"/>
      <c r="R35" s="202"/>
      <c r="S35" s="202"/>
      <c r="T35" s="202"/>
      <c r="U35" s="202"/>
      <c r="V35" s="202"/>
    </row>
  </sheetData>
  <mergeCells count="31">
    <mergeCell ref="A4:V4"/>
    <mergeCell ref="K10"/>
    <mergeCell ref="K8:V8"/>
    <mergeCell ref="O10"/>
    <mergeCell ref="D10"/>
    <mergeCell ref="F10"/>
    <mergeCell ref="J10"/>
    <mergeCell ref="P10"/>
    <mergeCell ref="R10"/>
    <mergeCell ref="B5:V5"/>
    <mergeCell ref="T10"/>
    <mergeCell ref="Q9:R9"/>
    <mergeCell ref="V10"/>
    <mergeCell ref="F8:G9"/>
    <mergeCell ref="U9:V9"/>
    <mergeCell ref="K9:L9"/>
    <mergeCell ref="G10"/>
    <mergeCell ref="M10"/>
    <mergeCell ref="Q10"/>
    <mergeCell ref="D7:D9"/>
    <mergeCell ref="B34:V35"/>
    <mergeCell ref="S10"/>
    <mergeCell ref="B7:B10"/>
    <mergeCell ref="L10"/>
    <mergeCell ref="N10"/>
    <mergeCell ref="I10"/>
    <mergeCell ref="I8:J9"/>
    <mergeCell ref="U10"/>
    <mergeCell ref="M9:N9"/>
    <mergeCell ref="O9:P9"/>
    <mergeCell ref="S9:T9"/>
  </mergeCells>
  <printOptions horizontalCentered="1" verticalCentered="1"/>
  <pageMargins left="0.27777777777777779" right="0.27777777777777779" top="0.27777777777777779" bottom="0.27777777777777779" header="0.1388888888888889" footer="0.1388888888888889"/>
  <pageSetup paperSize="9" scale="62"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2:AD43"/>
  <sheetViews>
    <sheetView showGridLines="0" workbookViewId="0"/>
  </sheetViews>
  <sheetFormatPr baseColWidth="10" defaultColWidth="8.7265625" defaultRowHeight="14.5"/>
  <cols>
    <col min="1" max="1" width="0.7265625" customWidth="1"/>
    <col min="3" max="3" width="0.7265625" customWidth="1"/>
    <col min="4" max="4" width="10" customWidth="1"/>
    <col min="7" max="7" width="0.7265625" customWidth="1"/>
    <col min="10" max="10" width="0.7265625" customWidth="1"/>
    <col min="13" max="13" width="0.7265625" customWidth="1"/>
    <col min="16" max="16" width="0.7265625" customWidth="1"/>
    <col min="19" max="19" width="0.7265625" customWidth="1"/>
    <col min="22" max="22" width="0.7265625" customWidth="1"/>
    <col min="25" max="25" width="0.7265625" customWidth="1"/>
    <col min="28" max="28" width="0.7265625" customWidth="1"/>
  </cols>
  <sheetData>
    <row r="2" spans="2:30" ht="49" customHeight="1"/>
    <row r="3" spans="2:30" ht="9" customHeight="1"/>
    <row r="4" spans="2:30" ht="21">
      <c r="B4" s="201" t="s">
        <v>198</v>
      </c>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c r="AD4" s="202"/>
    </row>
    <row r="5" spans="2:30" ht="23" customHeight="1">
      <c r="B5" s="203" t="s">
        <v>113</v>
      </c>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row>
    <row r="6" spans="2:30" ht="9" customHeight="1"/>
    <row r="7" spans="2:30" ht="23" customHeight="1">
      <c r="B7" s="204" t="s">
        <v>159</v>
      </c>
      <c r="D7" s="204" t="s">
        <v>199</v>
      </c>
      <c r="E7" s="204" t="s">
        <v>160</v>
      </c>
      <c r="F7" s="210"/>
      <c r="G7" s="210"/>
      <c r="H7" s="210"/>
      <c r="I7" s="210"/>
      <c r="J7" s="210"/>
      <c r="K7" s="210"/>
      <c r="L7" s="210"/>
      <c r="M7" s="210"/>
      <c r="N7" s="210"/>
      <c r="O7" s="210"/>
      <c r="P7" s="210"/>
      <c r="Q7" s="210"/>
      <c r="R7" s="210"/>
      <c r="S7" s="210"/>
      <c r="T7" s="210"/>
      <c r="U7" s="210"/>
      <c r="V7" s="210"/>
      <c r="W7" s="210"/>
      <c r="X7" s="210"/>
      <c r="Y7" s="210"/>
      <c r="Z7" s="210"/>
      <c r="AA7" s="211"/>
      <c r="AC7" s="204" t="s">
        <v>161</v>
      </c>
      <c r="AD7" s="206"/>
    </row>
    <row r="8" spans="2:30" ht="23" customHeight="1">
      <c r="B8" s="249"/>
      <c r="D8" s="249"/>
      <c r="E8" s="204" t="s">
        <v>162</v>
      </c>
      <c r="F8" s="211"/>
      <c r="H8" s="204" t="s">
        <v>163</v>
      </c>
      <c r="I8" s="211"/>
      <c r="K8" s="204" t="s">
        <v>164</v>
      </c>
      <c r="L8" s="211"/>
      <c r="N8" s="204" t="s">
        <v>165</v>
      </c>
      <c r="O8" s="211"/>
      <c r="Q8" s="204" t="s">
        <v>166</v>
      </c>
      <c r="R8" s="211"/>
      <c r="T8" s="204" t="s">
        <v>167</v>
      </c>
      <c r="U8" s="211"/>
      <c r="W8" s="204" t="s">
        <v>168</v>
      </c>
      <c r="X8" s="211"/>
      <c r="Z8" s="204" t="s">
        <v>169</v>
      </c>
      <c r="AA8" s="211"/>
      <c r="AC8" s="207"/>
      <c r="AD8" s="209"/>
    </row>
    <row r="9" spans="2:30" ht="23" customHeight="1">
      <c r="B9" s="220"/>
      <c r="D9" s="220"/>
      <c r="E9" s="4" t="s">
        <v>119</v>
      </c>
      <c r="F9" s="4" t="s">
        <v>170</v>
      </c>
      <c r="H9" s="4" t="s">
        <v>119</v>
      </c>
      <c r="I9" s="4" t="s">
        <v>170</v>
      </c>
      <c r="K9" s="4" t="s">
        <v>119</v>
      </c>
      <c r="L9" s="4" t="s">
        <v>170</v>
      </c>
      <c r="N9" s="4" t="s">
        <v>119</v>
      </c>
      <c r="O9" s="4" t="s">
        <v>170</v>
      </c>
      <c r="Q9" s="4" t="s">
        <v>119</v>
      </c>
      <c r="R9" s="4" t="s">
        <v>170</v>
      </c>
      <c r="T9" s="4" t="s">
        <v>119</v>
      </c>
      <c r="U9" s="4" t="s">
        <v>170</v>
      </c>
      <c r="W9" s="4" t="s">
        <v>119</v>
      </c>
      <c r="X9" s="4" t="s">
        <v>170</v>
      </c>
      <c r="Z9" s="4" t="s">
        <v>119</v>
      </c>
      <c r="AA9" s="4" t="s">
        <v>170</v>
      </c>
      <c r="AC9" s="4" t="s">
        <v>119</v>
      </c>
      <c r="AD9" s="4" t="s">
        <v>170</v>
      </c>
    </row>
    <row r="10" spans="2:30" ht="9" customHeight="1"/>
    <row r="11" spans="2:30" ht="23" customHeight="1">
      <c r="B11" s="256" t="s">
        <v>120</v>
      </c>
      <c r="D11" s="34" t="s">
        <v>66</v>
      </c>
      <c r="E11" s="95">
        <v>654</v>
      </c>
      <c r="F11" s="124">
        <f t="shared" ref="F11:F20" si="0">IFERROR(E11/AC11*100,"-")</f>
        <v>0.21720358684822319</v>
      </c>
      <c r="H11" s="95">
        <v>11511</v>
      </c>
      <c r="I11" s="124">
        <f t="shared" ref="I11:I20" si="1">IFERROR(H11/AC11*100,"-")</f>
        <v>3.8229823978744601</v>
      </c>
      <c r="K11" s="95">
        <v>6557</v>
      </c>
      <c r="L11" s="124">
        <f t="shared" ref="L11:L20" si="2">IFERROR(K11/AC11*100,"-")</f>
        <v>2.1776818332779806</v>
      </c>
      <c r="N11" s="95">
        <v>8743</v>
      </c>
      <c r="O11" s="124">
        <f t="shared" ref="O11:O20" si="3">IFERROR(N11/AC11*100,"-")</f>
        <v>2.903686482896048</v>
      </c>
      <c r="Q11" s="95">
        <v>8817</v>
      </c>
      <c r="R11" s="124">
        <f t="shared" ref="R11:R20" si="4">IFERROR(Q11/AC11*100,"-")</f>
        <v>2.9282630355363666</v>
      </c>
      <c r="T11" s="95">
        <v>12736</v>
      </c>
      <c r="U11" s="124">
        <f t="shared" ref="U11:U20" si="5">IFERROR(T11/AC11*100,"-")</f>
        <v>4.2298239787446033</v>
      </c>
      <c r="W11" s="95">
        <v>44108</v>
      </c>
      <c r="X11" s="124">
        <f t="shared" ref="X11:X20" si="6">IFERROR(W11/AC11*100,"-")</f>
        <v>14.648953835934906</v>
      </c>
      <c r="Z11" s="95">
        <v>207974</v>
      </c>
      <c r="AA11" s="124">
        <f t="shared" ref="AA11:AA20" si="7">IFERROR(Z11/AC11*100,"-")</f>
        <v>69.071404848887411</v>
      </c>
      <c r="AC11" s="66">
        <f t="shared" ref="AC11:AC20" si="8">E11+H11+K11+N11+Q11+T11+W11+Z11</f>
        <v>301100</v>
      </c>
      <c r="AD11" s="134">
        <f t="shared" ref="AD11:AD20" si="9">F11+I11+L11+O11+R11+U11+X11+AA11</f>
        <v>100</v>
      </c>
    </row>
    <row r="12" spans="2:30" ht="23" customHeight="1">
      <c r="B12" s="223"/>
      <c r="D12" s="35" t="s">
        <v>65</v>
      </c>
      <c r="E12" s="72">
        <v>946</v>
      </c>
      <c r="F12" s="125">
        <f t="shared" si="0"/>
        <v>0.2200363315803307</v>
      </c>
      <c r="H12" s="72">
        <v>15233</v>
      </c>
      <c r="I12" s="125">
        <f t="shared" si="1"/>
        <v>3.5431431701513505</v>
      </c>
      <c r="K12" s="72">
        <v>8833</v>
      </c>
      <c r="L12" s="125">
        <f t="shared" si="2"/>
        <v>2.0545252820814599</v>
      </c>
      <c r="N12" s="72">
        <v>11994</v>
      </c>
      <c r="O12" s="125">
        <f t="shared" si="3"/>
        <v>2.7897629608609793</v>
      </c>
      <c r="Q12" s="72">
        <v>14151</v>
      </c>
      <c r="R12" s="125">
        <f t="shared" si="4"/>
        <v>3.2914737084495349</v>
      </c>
      <c r="T12" s="72">
        <v>24208</v>
      </c>
      <c r="U12" s="125">
        <f t="shared" si="5"/>
        <v>5.6306971616243606</v>
      </c>
      <c r="W12" s="72">
        <v>79723</v>
      </c>
      <c r="X12" s="125">
        <f t="shared" si="6"/>
        <v>18.543294357905609</v>
      </c>
      <c r="Z12" s="72">
        <v>274841</v>
      </c>
      <c r="AA12" s="125">
        <f t="shared" si="7"/>
        <v>63.927067027346375</v>
      </c>
      <c r="AC12" s="141">
        <f t="shared" si="8"/>
        <v>429929</v>
      </c>
      <c r="AD12" s="142">
        <f t="shared" si="9"/>
        <v>100</v>
      </c>
    </row>
    <row r="13" spans="2:30" ht="23" customHeight="1">
      <c r="B13" s="223"/>
      <c r="D13" s="35" t="s">
        <v>64</v>
      </c>
      <c r="E13" s="72">
        <v>371</v>
      </c>
      <c r="F13" s="125">
        <f t="shared" si="0"/>
        <v>8.2546067825723227E-2</v>
      </c>
      <c r="H13" s="72">
        <v>13138</v>
      </c>
      <c r="I13" s="125">
        <f t="shared" si="1"/>
        <v>2.9231542832731852</v>
      </c>
      <c r="K13" s="72">
        <v>8976</v>
      </c>
      <c r="L13" s="125">
        <f t="shared" si="2"/>
        <v>1.9971253498751798</v>
      </c>
      <c r="N13" s="72">
        <v>11259</v>
      </c>
      <c r="O13" s="125">
        <f t="shared" si="3"/>
        <v>2.5050840367919616</v>
      </c>
      <c r="Q13" s="72">
        <v>16211</v>
      </c>
      <c r="R13" s="125">
        <f t="shared" si="4"/>
        <v>3.6068849205466282</v>
      </c>
      <c r="T13" s="72">
        <v>29515</v>
      </c>
      <c r="U13" s="125">
        <f t="shared" si="5"/>
        <v>6.5669735630086823</v>
      </c>
      <c r="W13" s="72">
        <v>108691</v>
      </c>
      <c r="X13" s="125">
        <f t="shared" si="6"/>
        <v>24.183327919260599</v>
      </c>
      <c r="Z13" s="72">
        <v>261285</v>
      </c>
      <c r="AA13" s="125">
        <f t="shared" si="7"/>
        <v>58.134903859418039</v>
      </c>
      <c r="AC13" s="141">
        <f t="shared" si="8"/>
        <v>449446</v>
      </c>
      <c r="AD13" s="142">
        <f t="shared" si="9"/>
        <v>100</v>
      </c>
    </row>
    <row r="14" spans="2:30" ht="23" customHeight="1">
      <c r="B14" s="223"/>
      <c r="D14" s="35" t="s">
        <v>62</v>
      </c>
      <c r="E14" s="72">
        <v>718</v>
      </c>
      <c r="F14" s="125">
        <f t="shared" si="0"/>
        <v>0.27201709388757134</v>
      </c>
      <c r="H14" s="72">
        <v>12957</v>
      </c>
      <c r="I14" s="125">
        <f t="shared" si="1"/>
        <v>4.9088098683861583</v>
      </c>
      <c r="K14" s="72">
        <v>6150</v>
      </c>
      <c r="L14" s="125">
        <f t="shared" si="2"/>
        <v>2.3299514309311471</v>
      </c>
      <c r="N14" s="72">
        <v>6160</v>
      </c>
      <c r="O14" s="125">
        <f t="shared" si="3"/>
        <v>2.3337399698432302</v>
      </c>
      <c r="Q14" s="72">
        <v>9593</v>
      </c>
      <c r="R14" s="125">
        <f t="shared" si="4"/>
        <v>3.6343453783613811</v>
      </c>
      <c r="T14" s="72">
        <v>19296</v>
      </c>
      <c r="U14" s="125">
        <f t="shared" si="5"/>
        <v>7.3103646847556769</v>
      </c>
      <c r="W14" s="72">
        <v>79481</v>
      </c>
      <c r="X14" s="125">
        <f t="shared" si="6"/>
        <v>30.111686127128213</v>
      </c>
      <c r="Z14" s="72">
        <v>129599</v>
      </c>
      <c r="AA14" s="125">
        <f t="shared" si="7"/>
        <v>49.099085446706624</v>
      </c>
      <c r="AC14" s="141">
        <f t="shared" si="8"/>
        <v>263954</v>
      </c>
      <c r="AD14" s="142">
        <f t="shared" si="9"/>
        <v>100</v>
      </c>
    </row>
    <row r="15" spans="2:30" ht="23" customHeight="1">
      <c r="B15" s="231"/>
      <c r="D15" s="31" t="s">
        <v>161</v>
      </c>
      <c r="E15" s="60">
        <f>SUM(E11:E14)</f>
        <v>2689</v>
      </c>
      <c r="F15" s="137">
        <f t="shared" si="0"/>
        <v>0.18616352897927138</v>
      </c>
      <c r="H15" s="60">
        <f>SUM(H11:H14)</f>
        <v>52839</v>
      </c>
      <c r="I15" s="137">
        <f t="shared" si="1"/>
        <v>3.658123729169104</v>
      </c>
      <c r="K15" s="60">
        <f>SUM(K11:K14)</f>
        <v>30516</v>
      </c>
      <c r="L15" s="137">
        <f t="shared" si="2"/>
        <v>2.1126687431504072</v>
      </c>
      <c r="N15" s="60">
        <f>SUM(N11:N14)</f>
        <v>38156</v>
      </c>
      <c r="O15" s="137">
        <f t="shared" si="3"/>
        <v>2.6415974755422384</v>
      </c>
      <c r="Q15" s="60">
        <f>SUM(Q11:Q14)</f>
        <v>48772</v>
      </c>
      <c r="R15" s="137">
        <f t="shared" si="4"/>
        <v>3.3765591801327726</v>
      </c>
      <c r="T15" s="60">
        <f>SUM(T11:T14)</f>
        <v>85755</v>
      </c>
      <c r="U15" s="137">
        <f t="shared" si="5"/>
        <v>5.9369480950604006</v>
      </c>
      <c r="W15" s="60">
        <f>SUM(W11:W14)</f>
        <v>312003</v>
      </c>
      <c r="X15" s="137">
        <f t="shared" si="6"/>
        <v>21.600438650844037</v>
      </c>
      <c r="Z15" s="60">
        <f>SUM(Z11:Z14)</f>
        <v>873699</v>
      </c>
      <c r="AA15" s="137">
        <f t="shared" si="7"/>
        <v>60.487500597121766</v>
      </c>
      <c r="AC15" s="60">
        <f t="shared" si="8"/>
        <v>1444429</v>
      </c>
      <c r="AD15" s="137">
        <f t="shared" si="9"/>
        <v>100</v>
      </c>
    </row>
    <row r="16" spans="2:30" ht="23" customHeight="1">
      <c r="B16" s="256" t="s">
        <v>121</v>
      </c>
      <c r="D16" s="34" t="s">
        <v>66</v>
      </c>
      <c r="E16" s="95">
        <v>862</v>
      </c>
      <c r="F16" s="124">
        <f t="shared" si="0"/>
        <v>0.49062853955479163</v>
      </c>
      <c r="H16" s="95">
        <v>25424</v>
      </c>
      <c r="I16" s="124">
        <f t="shared" si="1"/>
        <v>14.470696043667077</v>
      </c>
      <c r="K16" s="95">
        <v>10729</v>
      </c>
      <c r="L16" s="124">
        <f t="shared" si="2"/>
        <v>6.1066747110015767</v>
      </c>
      <c r="N16" s="95">
        <v>10929</v>
      </c>
      <c r="O16" s="124">
        <f t="shared" si="3"/>
        <v>6.2205096389725263</v>
      </c>
      <c r="Q16" s="95">
        <v>10006</v>
      </c>
      <c r="R16" s="124">
        <f t="shared" si="4"/>
        <v>5.6951614463865949</v>
      </c>
      <c r="T16" s="95">
        <v>14138</v>
      </c>
      <c r="U16" s="124">
        <f t="shared" si="5"/>
        <v>8.046991058266407</v>
      </c>
      <c r="W16" s="95">
        <v>33875</v>
      </c>
      <c r="X16" s="124">
        <f t="shared" si="6"/>
        <v>19.28079092507954</v>
      </c>
      <c r="Z16" s="95">
        <v>69730</v>
      </c>
      <c r="AA16" s="124">
        <f t="shared" si="7"/>
        <v>39.68854763707148</v>
      </c>
      <c r="AC16" s="66">
        <f t="shared" si="8"/>
        <v>175693</v>
      </c>
      <c r="AD16" s="134">
        <f t="shared" si="9"/>
        <v>99.999999999999986</v>
      </c>
    </row>
    <row r="17" spans="2:30" ht="23" customHeight="1">
      <c r="B17" s="223"/>
      <c r="D17" s="35" t="s">
        <v>65</v>
      </c>
      <c r="E17" s="72">
        <v>1170</v>
      </c>
      <c r="F17" s="125">
        <f t="shared" si="0"/>
        <v>0.4367496864361225</v>
      </c>
      <c r="H17" s="72">
        <v>37889</v>
      </c>
      <c r="I17" s="125">
        <f t="shared" si="1"/>
        <v>14.143597324254911</v>
      </c>
      <c r="K17" s="72">
        <v>14421</v>
      </c>
      <c r="L17" s="125">
        <f t="shared" si="2"/>
        <v>5.3832198530729256</v>
      </c>
      <c r="N17" s="72">
        <v>15865</v>
      </c>
      <c r="O17" s="125">
        <f t="shared" si="3"/>
        <v>5.9222510900077641</v>
      </c>
      <c r="Q17" s="72">
        <v>16372</v>
      </c>
      <c r="R17" s="125">
        <f t="shared" si="4"/>
        <v>6.1115092874634174</v>
      </c>
      <c r="T17" s="72">
        <v>25940</v>
      </c>
      <c r="U17" s="125">
        <f t="shared" si="5"/>
        <v>9.6831511676521522</v>
      </c>
      <c r="W17" s="72">
        <v>55923</v>
      </c>
      <c r="X17" s="125">
        <f t="shared" si="6"/>
        <v>20.875515140655796</v>
      </c>
      <c r="Z17" s="72">
        <v>100308</v>
      </c>
      <c r="AA17" s="125">
        <f t="shared" si="7"/>
        <v>37.444006450456904</v>
      </c>
      <c r="AC17" s="141">
        <f t="shared" si="8"/>
        <v>267888</v>
      </c>
      <c r="AD17" s="142">
        <f t="shared" si="9"/>
        <v>100</v>
      </c>
    </row>
    <row r="18" spans="2:30" ht="23" customHeight="1">
      <c r="B18" s="223"/>
      <c r="D18" s="35" t="s">
        <v>64</v>
      </c>
      <c r="E18" s="72">
        <v>557</v>
      </c>
      <c r="F18" s="125">
        <f t="shared" si="0"/>
        <v>0.20210083271348486</v>
      </c>
      <c r="H18" s="72">
        <v>29447</v>
      </c>
      <c r="I18" s="125">
        <f t="shared" si="1"/>
        <v>10.684494112951507</v>
      </c>
      <c r="K18" s="72">
        <v>15473</v>
      </c>
      <c r="L18" s="125">
        <f t="shared" si="2"/>
        <v>5.6141942272455143</v>
      </c>
      <c r="N18" s="72">
        <v>15704</v>
      </c>
      <c r="O18" s="125">
        <f t="shared" si="3"/>
        <v>5.698009832913046</v>
      </c>
      <c r="Q18" s="72">
        <v>17784</v>
      </c>
      <c r="R18" s="125">
        <f t="shared" si="4"/>
        <v>6.4527131220406018</v>
      </c>
      <c r="T18" s="72">
        <v>28516</v>
      </c>
      <c r="U18" s="125">
        <f t="shared" si="5"/>
        <v>10.346691823442971</v>
      </c>
      <c r="W18" s="72">
        <v>60708</v>
      </c>
      <c r="X18" s="125">
        <f t="shared" si="6"/>
        <v>22.027176575170987</v>
      </c>
      <c r="Z18" s="72">
        <v>107416</v>
      </c>
      <c r="AA18" s="125">
        <f t="shared" si="7"/>
        <v>38.974619473521891</v>
      </c>
      <c r="AC18" s="141">
        <f t="shared" si="8"/>
        <v>275605</v>
      </c>
      <c r="AD18" s="142">
        <f t="shared" si="9"/>
        <v>100</v>
      </c>
    </row>
    <row r="19" spans="2:30" ht="23" customHeight="1">
      <c r="B19" s="223"/>
      <c r="D19" s="35" t="s">
        <v>62</v>
      </c>
      <c r="E19" s="72">
        <v>878</v>
      </c>
      <c r="F19" s="125">
        <f t="shared" si="0"/>
        <v>0.51036719699127497</v>
      </c>
      <c r="H19" s="72">
        <v>18827</v>
      </c>
      <c r="I19" s="125">
        <f t="shared" si="1"/>
        <v>10.943830544139788</v>
      </c>
      <c r="K19" s="72">
        <v>9691</v>
      </c>
      <c r="L19" s="125">
        <f t="shared" si="2"/>
        <v>5.6332215330779558</v>
      </c>
      <c r="N19" s="72">
        <v>7291</v>
      </c>
      <c r="O19" s="125">
        <f t="shared" si="3"/>
        <v>4.2381403567920115</v>
      </c>
      <c r="Q19" s="72">
        <v>8559</v>
      </c>
      <c r="R19" s="125">
        <f t="shared" si="4"/>
        <v>4.9752082449297514</v>
      </c>
      <c r="T19" s="72">
        <v>16501</v>
      </c>
      <c r="U19" s="125">
        <f t="shared" si="5"/>
        <v>9.5917643707893259</v>
      </c>
      <c r="W19" s="72">
        <v>42426</v>
      </c>
      <c r="X19" s="125">
        <f t="shared" si="6"/>
        <v>24.661547493794796</v>
      </c>
      <c r="Z19" s="72">
        <v>67860</v>
      </c>
      <c r="AA19" s="125">
        <f t="shared" si="7"/>
        <v>39.445920259485099</v>
      </c>
      <c r="AC19" s="141">
        <f t="shared" si="8"/>
        <v>172033</v>
      </c>
      <c r="AD19" s="142">
        <f t="shared" si="9"/>
        <v>100</v>
      </c>
    </row>
    <row r="20" spans="2:30" ht="23" customHeight="1">
      <c r="B20" s="231"/>
      <c r="D20" s="31" t="s">
        <v>161</v>
      </c>
      <c r="E20" s="60">
        <f>SUM(E16:E19)</f>
        <v>3467</v>
      </c>
      <c r="F20" s="137">
        <f t="shared" si="0"/>
        <v>0.38901773862541078</v>
      </c>
      <c r="H20" s="60">
        <f>SUM(H16:H19)</f>
        <v>111587</v>
      </c>
      <c r="I20" s="137">
        <f t="shared" si="1"/>
        <v>12.520716008074334</v>
      </c>
      <c r="K20" s="60">
        <f>SUM(K16:K19)</f>
        <v>50314</v>
      </c>
      <c r="L20" s="137">
        <f t="shared" si="2"/>
        <v>5.645525959388209</v>
      </c>
      <c r="N20" s="60">
        <f>SUM(N16:N19)</f>
        <v>49789</v>
      </c>
      <c r="O20" s="137">
        <f t="shared" si="3"/>
        <v>5.5866178795559787</v>
      </c>
      <c r="Q20" s="60">
        <f>SUM(Q16:Q19)</f>
        <v>52721</v>
      </c>
      <c r="R20" s="137">
        <f t="shared" si="4"/>
        <v>5.9156054796856896</v>
      </c>
      <c r="T20" s="60">
        <f>SUM(T16:T19)</f>
        <v>85095</v>
      </c>
      <c r="U20" s="137">
        <f t="shared" si="5"/>
        <v>9.5481581968068454</v>
      </c>
      <c r="W20" s="60">
        <f>SUM(W16:W19)</f>
        <v>192932</v>
      </c>
      <c r="X20" s="137">
        <f t="shared" si="6"/>
        <v>21.648102206079539</v>
      </c>
      <c r="Z20" s="60">
        <f>SUM(Z16:Z19)</f>
        <v>345314</v>
      </c>
      <c r="AA20" s="137">
        <f t="shared" si="7"/>
        <v>38.746256531783999</v>
      </c>
      <c r="AC20" s="60">
        <f t="shared" si="8"/>
        <v>891219</v>
      </c>
      <c r="AD20" s="137">
        <f t="shared" si="9"/>
        <v>100</v>
      </c>
    </row>
    <row r="21" spans="2:30" ht="9" customHeight="1"/>
    <row r="22" spans="2:30" ht="23" customHeight="1">
      <c r="B22" s="253" t="s">
        <v>171</v>
      </c>
      <c r="C22" s="254"/>
      <c r="D22" s="255"/>
      <c r="E22" s="143">
        <v>6156</v>
      </c>
      <c r="F22" s="144">
        <f>IFERROR(E22/AC22*100,"-")</f>
        <v>0.26356711285262163</v>
      </c>
      <c r="G22" s="9"/>
      <c r="H22" s="143">
        <v>164426</v>
      </c>
      <c r="I22" s="144">
        <f>IFERROR(H22/AC22*100,"-")</f>
        <v>7.0398450451437888</v>
      </c>
      <c r="J22" s="9"/>
      <c r="K22" s="143">
        <v>80830</v>
      </c>
      <c r="L22" s="144">
        <f>IFERROR(K22/AC22*100,"-")</f>
        <v>3.4607098329885324</v>
      </c>
      <c r="M22" s="9"/>
      <c r="N22" s="143">
        <v>87945</v>
      </c>
      <c r="O22" s="144">
        <f>IFERROR(N22/AC22*100,"-")</f>
        <v>3.7653362150461027</v>
      </c>
      <c r="P22" s="9"/>
      <c r="Q22" s="143">
        <v>101493</v>
      </c>
      <c r="R22" s="144">
        <f>IFERROR(Q22/AC22*100,"-")</f>
        <v>4.3453893737412486</v>
      </c>
      <c r="S22" s="9"/>
      <c r="T22" s="143">
        <v>170850</v>
      </c>
      <c r="U22" s="144">
        <f>IFERROR(T22/AC22*100,"-")</f>
        <v>7.3148864897450299</v>
      </c>
      <c r="V22" s="9"/>
      <c r="W22" s="143">
        <v>504935</v>
      </c>
      <c r="X22" s="144">
        <f>IFERROR(W22/AC22*100,"-")</f>
        <v>21.618625751825618</v>
      </c>
      <c r="Y22" s="9"/>
      <c r="Z22" s="143">
        <v>1219013</v>
      </c>
      <c r="AA22" s="144">
        <f>IFERROR(Z22/AC22*100,"-")</f>
        <v>52.19164017865706</v>
      </c>
      <c r="AB22" s="9"/>
      <c r="AC22" s="143">
        <f>E22+H22+K22+N22+Q22+T22+W22+Z22</f>
        <v>2335648</v>
      </c>
      <c r="AD22" s="144">
        <f>F22+I22+L22+O22+R22+U22+X22+AA22</f>
        <v>100</v>
      </c>
    </row>
    <row r="43" spans="2:2">
      <c r="B43" s="32" t="s">
        <v>172</v>
      </c>
    </row>
  </sheetData>
  <mergeCells count="17">
    <mergeCell ref="B5:AC5"/>
    <mergeCell ref="K8:L8"/>
    <mergeCell ref="AC7:AD8"/>
    <mergeCell ref="B4:AD4"/>
    <mergeCell ref="B11:B15"/>
    <mergeCell ref="B22:D22"/>
    <mergeCell ref="D7:D9"/>
    <mergeCell ref="B7:B9"/>
    <mergeCell ref="T8:U8"/>
    <mergeCell ref="E7:AA7"/>
    <mergeCell ref="E8:F8"/>
    <mergeCell ref="B16:B20"/>
    <mergeCell ref="Q8:R8"/>
    <mergeCell ref="W8:X8"/>
    <mergeCell ref="H8:I8"/>
    <mergeCell ref="Z8:AA8"/>
    <mergeCell ref="N8:O8"/>
  </mergeCells>
  <printOptions horizontalCentered="1" verticalCentered="1"/>
  <pageMargins left="0.27777777777777779" right="0.27777777777777779" top="0.27777777777777779" bottom="0.27777777777777779" header="0.1388888888888889" footer="0.1388888888888889"/>
  <pageSetup paperSize="9" scale="72"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6:T7"/>
  <sheetViews>
    <sheetView showGridLines="0" workbookViewId="0"/>
  </sheetViews>
  <sheetFormatPr baseColWidth="10" defaultColWidth="8.7265625" defaultRowHeight="14.5"/>
  <sheetData>
    <row r="6" spans="1:20" ht="21">
      <c r="A6" s="201" t="s">
        <v>200</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81"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6:T7"/>
  <sheetViews>
    <sheetView showGridLines="0" workbookViewId="0"/>
  </sheetViews>
  <sheetFormatPr baseColWidth="10" defaultColWidth="8.7265625" defaultRowHeight="14.5"/>
  <sheetData>
    <row r="6" spans="1:20" ht="21">
      <c r="A6" s="201" t="s">
        <v>201</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81"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Y30"/>
  <sheetViews>
    <sheetView showGridLines="0" workbookViewId="0"/>
  </sheetViews>
  <sheetFormatPr baseColWidth="10" defaultColWidth="8.7265625" defaultRowHeight="14.5"/>
  <cols>
    <col min="1" max="1" width="0.7265625" customWidth="1"/>
    <col min="2" max="2" width="26.453125" customWidth="1"/>
    <col min="3" max="3" width="0.36328125" customWidth="1"/>
    <col min="4" max="4" width="9.08984375" customWidth="1"/>
    <col min="5" max="5" width="0.36328125" customWidth="1"/>
    <col min="6" max="6" width="10" customWidth="1"/>
    <col min="7" max="7" width="7.08984375" customWidth="1"/>
    <col min="8" max="8" width="10" customWidth="1"/>
    <col min="9" max="9" width="7.08984375" customWidth="1"/>
    <col min="10" max="10" width="10" customWidth="1"/>
    <col min="11" max="11" width="7.08984375" customWidth="1"/>
    <col min="12" max="12" width="10" customWidth="1"/>
    <col min="13" max="13" width="7.08984375" customWidth="1"/>
    <col min="14" max="14" width="10" customWidth="1"/>
    <col min="15" max="15" width="7.08984375" customWidth="1"/>
    <col min="16" max="16" width="10" customWidth="1"/>
    <col min="17" max="17" width="7.08984375" customWidth="1"/>
    <col min="18" max="18" width="10" customWidth="1"/>
    <col min="19" max="19" width="7.08984375" customWidth="1"/>
    <col min="20" max="20" width="10" customWidth="1"/>
    <col min="21" max="21" width="7.08984375" customWidth="1"/>
    <col min="22" max="22" width="10" customWidth="1"/>
    <col min="23" max="23" width="7.08984375" customWidth="1"/>
    <col min="24" max="24" width="0.36328125" customWidth="1"/>
    <col min="25" max="25" width="11.08984375" customWidth="1"/>
  </cols>
  <sheetData>
    <row r="1" spans="1:25" ht="9" customHeight="1"/>
    <row r="2" spans="1:25" ht="54.5" customHeight="1"/>
    <row r="3" spans="1:25" ht="19" customHeight="1">
      <c r="A3" s="201" t="s">
        <v>202</v>
      </c>
      <c r="B3" s="202"/>
      <c r="C3" s="202"/>
      <c r="D3" s="202"/>
      <c r="E3" s="202"/>
      <c r="F3" s="202"/>
      <c r="G3" s="202"/>
      <c r="H3" s="202"/>
      <c r="I3" s="202"/>
      <c r="J3" s="202"/>
      <c r="K3" s="202"/>
      <c r="L3" s="202"/>
      <c r="M3" s="202"/>
      <c r="N3" s="202"/>
      <c r="O3" s="202"/>
      <c r="P3" s="202"/>
      <c r="Q3" s="202"/>
      <c r="R3" s="202"/>
      <c r="S3" s="202"/>
      <c r="T3" s="202"/>
      <c r="U3" s="202"/>
      <c r="V3" s="202"/>
      <c r="W3" s="202"/>
      <c r="X3" s="202"/>
    </row>
    <row r="4" spans="1:25" ht="14.5" customHeight="1">
      <c r="B4" s="203" t="s">
        <v>113</v>
      </c>
      <c r="C4" s="202"/>
      <c r="D4" s="202"/>
      <c r="E4" s="202"/>
      <c r="F4" s="202"/>
      <c r="G4" s="202"/>
      <c r="H4" s="202"/>
      <c r="I4" s="202"/>
      <c r="J4" s="202"/>
      <c r="K4" s="202"/>
      <c r="L4" s="202"/>
      <c r="M4" s="202"/>
      <c r="N4" s="202"/>
      <c r="O4" s="202"/>
      <c r="P4" s="202"/>
      <c r="Q4" s="202"/>
      <c r="R4" s="202"/>
      <c r="S4" s="202"/>
      <c r="T4" s="202"/>
      <c r="U4" s="202"/>
      <c r="V4" s="202"/>
      <c r="W4" s="202"/>
      <c r="X4" s="202"/>
    </row>
    <row r="5" spans="1:25" ht="5.5" customHeight="1"/>
    <row r="6" spans="1:25" ht="19.5" customHeight="1">
      <c r="F6" s="258" t="s">
        <v>203</v>
      </c>
      <c r="G6" s="215"/>
      <c r="H6" s="215"/>
      <c r="I6" s="215"/>
      <c r="J6" s="215"/>
      <c r="K6" s="215"/>
      <c r="L6" s="215"/>
      <c r="M6" s="215"/>
      <c r="N6" s="215"/>
      <c r="O6" s="215"/>
      <c r="P6" s="215"/>
      <c r="Q6" s="215"/>
      <c r="R6" s="215"/>
      <c r="S6" s="215"/>
      <c r="T6" s="215"/>
      <c r="U6" s="215"/>
      <c r="V6" s="215"/>
      <c r="W6" s="216"/>
    </row>
    <row r="7" spans="1:25" ht="64.5" customHeight="1">
      <c r="B7" s="222" t="s">
        <v>114</v>
      </c>
      <c r="D7" s="36" t="s">
        <v>204</v>
      </c>
      <c r="F7" s="259" t="s">
        <v>205</v>
      </c>
      <c r="G7" s="211"/>
      <c r="H7" s="257" t="s">
        <v>71</v>
      </c>
      <c r="I7" s="211"/>
      <c r="J7" s="257" t="s">
        <v>72</v>
      </c>
      <c r="K7" s="211"/>
      <c r="L7" s="257" t="s">
        <v>206</v>
      </c>
      <c r="M7" s="211"/>
      <c r="N7" s="257" t="s">
        <v>74</v>
      </c>
      <c r="O7" s="211"/>
      <c r="P7" s="257" t="s">
        <v>207</v>
      </c>
      <c r="Q7" s="211"/>
      <c r="R7" s="257" t="s">
        <v>208</v>
      </c>
      <c r="S7" s="211"/>
      <c r="T7" s="257" t="s">
        <v>209</v>
      </c>
      <c r="U7" s="211"/>
      <c r="V7" s="257" t="s">
        <v>171</v>
      </c>
      <c r="W7" s="211"/>
      <c r="Y7" s="37" t="s">
        <v>210</v>
      </c>
    </row>
    <row r="8" spans="1:25" ht="20.5" customHeight="1">
      <c r="B8" s="224"/>
      <c r="D8" s="38" t="s">
        <v>119</v>
      </c>
      <c r="F8" s="20" t="s">
        <v>119</v>
      </c>
      <c r="G8" s="28" t="s">
        <v>58</v>
      </c>
      <c r="H8" s="28" t="s">
        <v>119</v>
      </c>
      <c r="I8" s="28" t="s">
        <v>58</v>
      </c>
      <c r="J8" s="28" t="s">
        <v>119</v>
      </c>
      <c r="K8" s="28" t="s">
        <v>58</v>
      </c>
      <c r="L8" s="28" t="s">
        <v>119</v>
      </c>
      <c r="M8" s="28" t="s">
        <v>58</v>
      </c>
      <c r="N8" s="28" t="s">
        <v>119</v>
      </c>
      <c r="O8" s="28" t="s">
        <v>58</v>
      </c>
      <c r="P8" s="28" t="s">
        <v>119</v>
      </c>
      <c r="Q8" s="28" t="s">
        <v>58</v>
      </c>
      <c r="R8" s="28" t="s">
        <v>119</v>
      </c>
      <c r="S8" s="28" t="s">
        <v>58</v>
      </c>
      <c r="T8" s="28" t="s">
        <v>119</v>
      </c>
      <c r="U8" s="28" t="s">
        <v>58</v>
      </c>
      <c r="V8" s="28" t="s">
        <v>119</v>
      </c>
      <c r="W8" s="21" t="s">
        <v>58</v>
      </c>
      <c r="Y8" s="38" t="s">
        <v>119</v>
      </c>
    </row>
    <row r="9" spans="1:25" ht="8.5" customHeight="1"/>
    <row r="10" spans="1:25">
      <c r="B10" s="107" t="s">
        <v>88</v>
      </c>
      <c r="D10" s="98">
        <v>362480</v>
      </c>
      <c r="F10" s="95">
        <v>403</v>
      </c>
      <c r="G10" s="124">
        <v>7.0489173877376826E-2</v>
      </c>
      <c r="H10" s="95">
        <v>202473</v>
      </c>
      <c r="I10" s="124">
        <v>35.414775440382421</v>
      </c>
      <c r="J10" s="95">
        <v>210417</v>
      </c>
      <c r="K10" s="124">
        <v>36.804269230163769</v>
      </c>
      <c r="L10" s="95">
        <v>17426</v>
      </c>
      <c r="M10" s="124">
        <v>3.0480008535661751</v>
      </c>
      <c r="N10" s="95">
        <v>33007</v>
      </c>
      <c r="O10" s="124">
        <v>5.7732907249890237</v>
      </c>
      <c r="P10" s="95">
        <v>3822</v>
      </c>
      <c r="Q10" s="124">
        <v>0.66851022967576734</v>
      </c>
      <c r="R10" s="95">
        <v>104159</v>
      </c>
      <c r="S10" s="124">
        <v>18.218565414128271</v>
      </c>
      <c r="T10" s="95">
        <v>12</v>
      </c>
      <c r="U10" s="124">
        <v>2.0989332171923621E-3</v>
      </c>
      <c r="V10" s="95">
        <v>571719</v>
      </c>
      <c r="W10" s="124">
        <v>100</v>
      </c>
      <c r="Y10" s="145">
        <v>1.5772428823659239</v>
      </c>
    </row>
    <row r="11" spans="1:25">
      <c r="B11" s="111" t="s">
        <v>89</v>
      </c>
      <c r="D11" s="75">
        <v>52232</v>
      </c>
      <c r="F11" s="72">
        <v>5472</v>
      </c>
      <c r="G11" s="125">
        <v>7.8797304302747531</v>
      </c>
      <c r="H11" s="72">
        <v>11895</v>
      </c>
      <c r="I11" s="125">
        <v>17.128909625021599</v>
      </c>
      <c r="J11" s="72">
        <v>6395</v>
      </c>
      <c r="K11" s="125">
        <v>9.2088589366971956</v>
      </c>
      <c r="L11" s="72">
        <v>1854</v>
      </c>
      <c r="M11" s="125">
        <v>2.6697770865733541</v>
      </c>
      <c r="N11" s="72">
        <v>4148</v>
      </c>
      <c r="O11" s="125">
        <v>5.973158228212661</v>
      </c>
      <c r="P11" s="72">
        <v>11256</v>
      </c>
      <c r="Q11" s="125">
        <v>16.20874373595991</v>
      </c>
      <c r="R11" s="72">
        <v>28424</v>
      </c>
      <c r="S11" s="125">
        <v>40.930821957260527</v>
      </c>
      <c r="T11" s="72">
        <v>0</v>
      </c>
      <c r="U11" s="125">
        <v>0</v>
      </c>
      <c r="V11" s="72">
        <v>69444</v>
      </c>
      <c r="W11" s="125">
        <v>100</v>
      </c>
      <c r="Y11" s="146">
        <v>1.3295297901669469</v>
      </c>
    </row>
    <row r="12" spans="1:25">
      <c r="B12" s="111" t="s">
        <v>90</v>
      </c>
      <c r="D12" s="75">
        <v>37440</v>
      </c>
      <c r="F12" s="72">
        <v>6339</v>
      </c>
      <c r="G12" s="125">
        <v>11.59969257795345</v>
      </c>
      <c r="H12" s="72">
        <v>12024</v>
      </c>
      <c r="I12" s="125">
        <v>22.002635046113301</v>
      </c>
      <c r="J12" s="72">
        <v>9016</v>
      </c>
      <c r="K12" s="125">
        <v>16.498316498316498</v>
      </c>
      <c r="L12" s="72">
        <v>2270</v>
      </c>
      <c r="M12" s="125">
        <v>4.1538574147269802</v>
      </c>
      <c r="N12" s="72">
        <v>4157</v>
      </c>
      <c r="O12" s="125">
        <v>7.6068657590396711</v>
      </c>
      <c r="P12" s="72">
        <v>5544</v>
      </c>
      <c r="Q12" s="125">
        <v>10.144927536231879</v>
      </c>
      <c r="R12" s="72">
        <v>15266</v>
      </c>
      <c r="S12" s="125">
        <v>27.935148587322502</v>
      </c>
      <c r="T12" s="72">
        <v>32</v>
      </c>
      <c r="U12" s="125">
        <v>5.8556580295710731E-2</v>
      </c>
      <c r="V12" s="72">
        <v>54648</v>
      </c>
      <c r="W12" s="125">
        <v>100</v>
      </c>
      <c r="Y12" s="146">
        <v>1.459615384615385</v>
      </c>
    </row>
    <row r="13" spans="1:25">
      <c r="B13" s="111" t="s">
        <v>91</v>
      </c>
      <c r="D13" s="75">
        <v>35710</v>
      </c>
      <c r="F13" s="72">
        <v>3662</v>
      </c>
      <c r="G13" s="125">
        <v>6.0989624102726383</v>
      </c>
      <c r="H13" s="72">
        <v>20401</v>
      </c>
      <c r="I13" s="125">
        <v>33.977316256682712</v>
      </c>
      <c r="J13" s="72">
        <v>2593</v>
      </c>
      <c r="K13" s="125">
        <v>4.3185716902886266</v>
      </c>
      <c r="L13" s="72">
        <v>1858</v>
      </c>
      <c r="M13" s="125">
        <v>3.0944489782322671</v>
      </c>
      <c r="N13" s="72">
        <v>3073</v>
      </c>
      <c r="O13" s="125">
        <v>5.1179987675499223</v>
      </c>
      <c r="P13" s="72">
        <v>814</v>
      </c>
      <c r="Q13" s="125">
        <v>1.355695085188948</v>
      </c>
      <c r="R13" s="72">
        <v>27642</v>
      </c>
      <c r="S13" s="125">
        <v>46.037006811784877</v>
      </c>
      <c r="T13" s="72">
        <v>0</v>
      </c>
      <c r="U13" s="125">
        <v>0</v>
      </c>
      <c r="V13" s="72">
        <v>60043</v>
      </c>
      <c r="W13" s="125">
        <v>100</v>
      </c>
      <c r="Y13" s="146">
        <v>1.681405768692243</v>
      </c>
    </row>
    <row r="14" spans="1:25">
      <c r="B14" s="111" t="s">
        <v>92</v>
      </c>
      <c r="D14" s="75">
        <v>79828</v>
      </c>
      <c r="F14" s="72">
        <v>2388</v>
      </c>
      <c r="G14" s="125">
        <v>2.3745836026450551</v>
      </c>
      <c r="H14" s="72">
        <v>17589</v>
      </c>
      <c r="I14" s="125">
        <v>17.49018048028638</v>
      </c>
      <c r="J14" s="72">
        <v>1670</v>
      </c>
      <c r="K14" s="125">
        <v>1.660617511062497</v>
      </c>
      <c r="L14" s="72">
        <v>5985</v>
      </c>
      <c r="M14" s="125">
        <v>5.9513747327599056</v>
      </c>
      <c r="N14" s="72">
        <v>6478</v>
      </c>
      <c r="O14" s="125">
        <v>6.4416049321334459</v>
      </c>
      <c r="P14" s="72">
        <v>30225</v>
      </c>
      <c r="Q14" s="125">
        <v>30.055188186744889</v>
      </c>
      <c r="R14" s="72">
        <v>35533</v>
      </c>
      <c r="S14" s="125">
        <v>35.333366479391437</v>
      </c>
      <c r="T14" s="72">
        <v>697</v>
      </c>
      <c r="U14" s="125">
        <v>0.69308407497638336</v>
      </c>
      <c r="V14" s="72">
        <v>100565</v>
      </c>
      <c r="W14" s="125">
        <v>100</v>
      </c>
      <c r="Y14" s="146">
        <v>1.259771007666483</v>
      </c>
    </row>
    <row r="15" spans="1:25">
      <c r="B15" s="111" t="s">
        <v>93</v>
      </c>
      <c r="D15" s="75">
        <v>20358</v>
      </c>
      <c r="F15" s="72">
        <v>9101</v>
      </c>
      <c r="G15" s="125">
        <v>28.245554141708819</v>
      </c>
      <c r="H15" s="72">
        <v>4405</v>
      </c>
      <c r="I15" s="125">
        <v>13.671208218242761</v>
      </c>
      <c r="J15" s="72">
        <v>1224</v>
      </c>
      <c r="K15" s="125">
        <v>3.798764780733062</v>
      </c>
      <c r="L15" s="72">
        <v>2068</v>
      </c>
      <c r="M15" s="125">
        <v>6.4181744824803699</v>
      </c>
      <c r="N15" s="72">
        <v>5220</v>
      </c>
      <c r="O15" s="125">
        <v>16.20061450606747</v>
      </c>
      <c r="P15" s="72">
        <v>679</v>
      </c>
      <c r="Q15" s="125">
        <v>2.107321312187703</v>
      </c>
      <c r="R15" s="72">
        <v>9524</v>
      </c>
      <c r="S15" s="125">
        <v>29.558362558579809</v>
      </c>
      <c r="T15" s="72">
        <v>0</v>
      </c>
      <c r="U15" s="125">
        <v>0</v>
      </c>
      <c r="V15" s="72">
        <v>32221</v>
      </c>
      <c r="W15" s="125">
        <v>100</v>
      </c>
      <c r="Y15" s="146">
        <v>1.5827193240986339</v>
      </c>
    </row>
    <row r="16" spans="1:25">
      <c r="B16" s="111" t="s">
        <v>94</v>
      </c>
      <c r="D16" s="75">
        <v>129593</v>
      </c>
      <c r="F16" s="72">
        <v>14288</v>
      </c>
      <c r="G16" s="125">
        <v>7.7961052212297641</v>
      </c>
      <c r="H16" s="72">
        <v>36819</v>
      </c>
      <c r="I16" s="125">
        <v>20.089921482394921</v>
      </c>
      <c r="J16" s="72">
        <v>23808</v>
      </c>
      <c r="K16" s="125">
        <v>12.9905986217132</v>
      </c>
      <c r="L16" s="72">
        <v>8083</v>
      </c>
      <c r="M16" s="125">
        <v>4.4104086298432366</v>
      </c>
      <c r="N16" s="72">
        <v>9062</v>
      </c>
      <c r="O16" s="125">
        <v>4.9445902515946338</v>
      </c>
      <c r="P16" s="72">
        <v>46078</v>
      </c>
      <c r="Q16" s="125">
        <v>25.142002826415531</v>
      </c>
      <c r="R16" s="72">
        <v>41674</v>
      </c>
      <c r="S16" s="125">
        <v>22.739003988628859</v>
      </c>
      <c r="T16" s="72">
        <v>3459</v>
      </c>
      <c r="U16" s="125">
        <v>1.8873689781798539</v>
      </c>
      <c r="V16" s="72">
        <v>183271</v>
      </c>
      <c r="W16" s="125">
        <v>100</v>
      </c>
      <c r="Y16" s="146">
        <v>1.4142044709204971</v>
      </c>
    </row>
    <row r="17" spans="2:25">
      <c r="B17" s="111" t="s">
        <v>95</v>
      </c>
      <c r="D17" s="75">
        <v>83038</v>
      </c>
      <c r="F17" s="72">
        <v>18861</v>
      </c>
      <c r="G17" s="125">
        <v>15.13286690843737</v>
      </c>
      <c r="H17" s="72">
        <v>35290</v>
      </c>
      <c r="I17" s="125">
        <v>28.314451683301769</v>
      </c>
      <c r="J17" s="72">
        <v>15287</v>
      </c>
      <c r="K17" s="125">
        <v>12.265316601944861</v>
      </c>
      <c r="L17" s="72">
        <v>4335</v>
      </c>
      <c r="M17" s="125">
        <v>3.4781283096376652</v>
      </c>
      <c r="N17" s="72">
        <v>13101</v>
      </c>
      <c r="O17" s="125">
        <v>10.5114092236593</v>
      </c>
      <c r="P17" s="72">
        <v>12440</v>
      </c>
      <c r="Q17" s="125">
        <v>9.9810648608748682</v>
      </c>
      <c r="R17" s="72">
        <v>25303</v>
      </c>
      <c r="S17" s="125">
        <v>20.30151802047563</v>
      </c>
      <c r="T17" s="72">
        <v>19</v>
      </c>
      <c r="U17" s="125">
        <v>1.5244391668538779E-2</v>
      </c>
      <c r="V17" s="72">
        <v>124636</v>
      </c>
      <c r="W17" s="125">
        <v>100</v>
      </c>
      <c r="Y17" s="146">
        <v>1.5009513716611671</v>
      </c>
    </row>
    <row r="18" spans="2:25">
      <c r="B18" s="111" t="s">
        <v>96</v>
      </c>
      <c r="D18" s="75">
        <v>270372</v>
      </c>
      <c r="F18" s="72">
        <v>12</v>
      </c>
      <c r="G18" s="125">
        <v>3.5602814995905679E-3</v>
      </c>
      <c r="H18" s="72">
        <v>47700</v>
      </c>
      <c r="I18" s="125">
        <v>14.15211896087251</v>
      </c>
      <c r="J18" s="72">
        <v>32368</v>
      </c>
      <c r="K18" s="125">
        <v>9.6032659648956233</v>
      </c>
      <c r="L18" s="72">
        <v>14917</v>
      </c>
      <c r="M18" s="125">
        <v>4.4257265941160417</v>
      </c>
      <c r="N18" s="72">
        <v>38677</v>
      </c>
      <c r="O18" s="125">
        <v>11.475083963305369</v>
      </c>
      <c r="P18" s="72">
        <v>24019</v>
      </c>
      <c r="Q18" s="125">
        <v>7.1262001115554874</v>
      </c>
      <c r="R18" s="72">
        <v>179273</v>
      </c>
      <c r="S18" s="125">
        <v>53.188528773008308</v>
      </c>
      <c r="T18" s="72">
        <v>86</v>
      </c>
      <c r="U18" s="125">
        <v>2.5515350747065731E-2</v>
      </c>
      <c r="V18" s="72">
        <v>337052</v>
      </c>
      <c r="W18" s="125">
        <v>100</v>
      </c>
      <c r="Y18" s="146">
        <v>1.246623171038421</v>
      </c>
    </row>
    <row r="19" spans="2:25">
      <c r="B19" s="111" t="s">
        <v>97</v>
      </c>
      <c r="D19" s="75">
        <v>185965</v>
      </c>
      <c r="F19" s="72">
        <v>1838</v>
      </c>
      <c r="G19" s="125">
        <v>0.65929178145087242</v>
      </c>
      <c r="H19" s="72">
        <v>81998</v>
      </c>
      <c r="I19" s="125">
        <v>29.41273530762167</v>
      </c>
      <c r="J19" s="72">
        <v>7286</v>
      </c>
      <c r="K19" s="125">
        <v>2.613492883379247</v>
      </c>
      <c r="L19" s="72">
        <v>10169</v>
      </c>
      <c r="M19" s="125">
        <v>3.6476268365472908</v>
      </c>
      <c r="N19" s="72">
        <v>12982</v>
      </c>
      <c r="O19" s="125">
        <v>4.6566517447199267</v>
      </c>
      <c r="P19" s="72">
        <v>28517</v>
      </c>
      <c r="Q19" s="125">
        <v>10.229066230486691</v>
      </c>
      <c r="R19" s="72">
        <v>134676</v>
      </c>
      <c r="S19" s="125">
        <v>48.308367768595041</v>
      </c>
      <c r="T19" s="72">
        <v>1318</v>
      </c>
      <c r="U19" s="125">
        <v>0.47276744719926528</v>
      </c>
      <c r="V19" s="72">
        <v>278784</v>
      </c>
      <c r="W19" s="125">
        <v>100</v>
      </c>
      <c r="Y19" s="146">
        <v>1.4991208023015079</v>
      </c>
    </row>
    <row r="20" spans="2:25">
      <c r="B20" s="111" t="s">
        <v>98</v>
      </c>
      <c r="D20" s="75">
        <v>38054</v>
      </c>
      <c r="F20" s="72">
        <v>1969</v>
      </c>
      <c r="G20" s="125">
        <v>4.293689214531816</v>
      </c>
      <c r="H20" s="72">
        <v>7174</v>
      </c>
      <c r="I20" s="125">
        <v>15.643944349949839</v>
      </c>
      <c r="J20" s="72">
        <v>907</v>
      </c>
      <c r="K20" s="125">
        <v>1.9778446508787999</v>
      </c>
      <c r="L20" s="72">
        <v>2579</v>
      </c>
      <c r="M20" s="125">
        <v>5.6238824196432464</v>
      </c>
      <c r="N20" s="72">
        <v>5465</v>
      </c>
      <c r="O20" s="125">
        <v>11.917222731039301</v>
      </c>
      <c r="P20" s="72">
        <v>19942</v>
      </c>
      <c r="Q20" s="125">
        <v>43.486414584151071</v>
      </c>
      <c r="R20" s="72">
        <v>7822</v>
      </c>
      <c r="S20" s="125">
        <v>17.05700204980592</v>
      </c>
      <c r="T20" s="72">
        <v>0</v>
      </c>
      <c r="U20" s="125">
        <v>0</v>
      </c>
      <c r="V20" s="72">
        <v>45858</v>
      </c>
      <c r="W20" s="125">
        <v>100</v>
      </c>
      <c r="Y20" s="146">
        <v>1.205076995848005</v>
      </c>
    </row>
    <row r="21" spans="2:25">
      <c r="B21" s="111" t="s">
        <v>99</v>
      </c>
      <c r="D21" s="75">
        <v>99224</v>
      </c>
      <c r="F21" s="72">
        <v>6002</v>
      </c>
      <c r="G21" s="125">
        <v>3.6211816805130712</v>
      </c>
      <c r="H21" s="72">
        <v>57019</v>
      </c>
      <c r="I21" s="125">
        <v>34.401225964874179</v>
      </c>
      <c r="J21" s="72">
        <v>22114</v>
      </c>
      <c r="K21" s="125">
        <v>13.34202127338655</v>
      </c>
      <c r="L21" s="72">
        <v>7834</v>
      </c>
      <c r="M21" s="125">
        <v>4.7264807206163617</v>
      </c>
      <c r="N21" s="72">
        <v>7439</v>
      </c>
      <c r="O21" s="125">
        <v>4.488165698323348</v>
      </c>
      <c r="P21" s="72">
        <v>21067</v>
      </c>
      <c r="Q21" s="125">
        <v>12.71033563201747</v>
      </c>
      <c r="R21" s="72">
        <v>44123</v>
      </c>
      <c r="S21" s="125">
        <v>26.620692983885078</v>
      </c>
      <c r="T21" s="72">
        <v>149</v>
      </c>
      <c r="U21" s="125">
        <v>8.9896046383946618E-2</v>
      </c>
      <c r="V21" s="72">
        <v>165747</v>
      </c>
      <c r="W21" s="125">
        <v>100</v>
      </c>
      <c r="Y21" s="146">
        <v>1.6704325566395231</v>
      </c>
    </row>
    <row r="22" spans="2:25">
      <c r="B22" s="111" t="s">
        <v>100</v>
      </c>
      <c r="D22" s="75">
        <v>229163</v>
      </c>
      <c r="F22" s="72">
        <v>7165</v>
      </c>
      <c r="G22" s="125">
        <v>2.1430408748033432</v>
      </c>
      <c r="H22" s="72">
        <v>113035</v>
      </c>
      <c r="I22" s="125">
        <v>33.808600876956852</v>
      </c>
      <c r="J22" s="72">
        <v>68306</v>
      </c>
      <c r="K22" s="125">
        <v>20.43022330695284</v>
      </c>
      <c r="L22" s="72">
        <v>19310</v>
      </c>
      <c r="M22" s="125">
        <v>5.7755923646130558</v>
      </c>
      <c r="N22" s="72">
        <v>25389</v>
      </c>
      <c r="O22" s="125">
        <v>7.5938122498788649</v>
      </c>
      <c r="P22" s="72">
        <v>33088</v>
      </c>
      <c r="Q22" s="125">
        <v>9.8965717327973497</v>
      </c>
      <c r="R22" s="72">
        <v>67945</v>
      </c>
      <c r="S22" s="125">
        <v>20.322248742290739</v>
      </c>
      <c r="T22" s="72">
        <v>100</v>
      </c>
      <c r="U22" s="125">
        <v>2.9909851706955239E-2</v>
      </c>
      <c r="V22" s="72">
        <v>334338</v>
      </c>
      <c r="W22" s="125">
        <v>100</v>
      </c>
      <c r="Y22" s="146">
        <v>1.458952797790219</v>
      </c>
    </row>
    <row r="23" spans="2:25">
      <c r="B23" s="111" t="s">
        <v>101</v>
      </c>
      <c r="D23" s="75">
        <v>52764</v>
      </c>
      <c r="F23" s="72">
        <v>2904</v>
      </c>
      <c r="G23" s="125">
        <v>4.1606372766737829</v>
      </c>
      <c r="H23" s="72">
        <v>17500</v>
      </c>
      <c r="I23" s="125">
        <v>25.07271086149834</v>
      </c>
      <c r="J23" s="72">
        <v>4112</v>
      </c>
      <c r="K23" s="125">
        <v>5.8913706892846394</v>
      </c>
      <c r="L23" s="72">
        <v>4249</v>
      </c>
      <c r="M23" s="125">
        <v>6.0876541971717986</v>
      </c>
      <c r="N23" s="72">
        <v>5392</v>
      </c>
      <c r="O23" s="125">
        <v>7.7252603980113754</v>
      </c>
      <c r="P23" s="72">
        <v>1535</v>
      </c>
      <c r="Q23" s="125">
        <v>2.1992349241371412</v>
      </c>
      <c r="R23" s="72">
        <v>34099</v>
      </c>
      <c r="S23" s="125">
        <v>48.854535295213267</v>
      </c>
      <c r="T23" s="72">
        <v>6</v>
      </c>
      <c r="U23" s="125">
        <v>8.596358009656576E-3</v>
      </c>
      <c r="V23" s="72">
        <v>69797</v>
      </c>
      <c r="W23" s="125">
        <v>100</v>
      </c>
      <c r="Y23" s="146">
        <v>1.322814797968312</v>
      </c>
    </row>
    <row r="24" spans="2:25">
      <c r="B24" s="111" t="s">
        <v>102</v>
      </c>
      <c r="D24" s="75">
        <v>17304</v>
      </c>
      <c r="F24" s="72">
        <v>2543</v>
      </c>
      <c r="G24" s="125">
        <v>10.11897656281087</v>
      </c>
      <c r="H24" s="72">
        <v>4333</v>
      </c>
      <c r="I24" s="125">
        <v>17.24165373443158</v>
      </c>
      <c r="J24" s="72">
        <v>1272</v>
      </c>
      <c r="K24" s="125">
        <v>5.0614778560343794</v>
      </c>
      <c r="L24" s="72">
        <v>847</v>
      </c>
      <c r="M24" s="125">
        <v>3.370339421431698</v>
      </c>
      <c r="N24" s="72">
        <v>2755</v>
      </c>
      <c r="O24" s="125">
        <v>10.962556205483271</v>
      </c>
      <c r="P24" s="72">
        <v>3069</v>
      </c>
      <c r="Q24" s="125">
        <v>12.21200907246031</v>
      </c>
      <c r="R24" s="72">
        <v>10273</v>
      </c>
      <c r="S24" s="125">
        <v>40.877800326290227</v>
      </c>
      <c r="T24" s="72">
        <v>39</v>
      </c>
      <c r="U24" s="125">
        <v>0.15518682105765791</v>
      </c>
      <c r="V24" s="72">
        <v>25131</v>
      </c>
      <c r="W24" s="125">
        <v>99.999999999999986</v>
      </c>
      <c r="Y24" s="146">
        <v>1.4523231622746191</v>
      </c>
    </row>
    <row r="25" spans="2:25">
      <c r="B25" s="111" t="s">
        <v>103</v>
      </c>
      <c r="D25" s="75">
        <v>75257</v>
      </c>
      <c r="F25" s="72">
        <v>1118</v>
      </c>
      <c r="G25" s="125">
        <v>1.023481484872065</v>
      </c>
      <c r="H25" s="72">
        <v>29294</v>
      </c>
      <c r="I25" s="125">
        <v>26.817412001647821</v>
      </c>
      <c r="J25" s="72">
        <v>7428</v>
      </c>
      <c r="K25" s="125">
        <v>6.8000183091499977</v>
      </c>
      <c r="L25" s="72">
        <v>7868</v>
      </c>
      <c r="M25" s="125">
        <v>7.2028196090996479</v>
      </c>
      <c r="N25" s="72">
        <v>13586</v>
      </c>
      <c r="O25" s="125">
        <v>12.43740559344532</v>
      </c>
      <c r="P25" s="72">
        <v>1375</v>
      </c>
      <c r="Q25" s="125">
        <v>1.2587540623426561</v>
      </c>
      <c r="R25" s="72">
        <v>40783</v>
      </c>
      <c r="S25" s="125">
        <v>37.335103217833108</v>
      </c>
      <c r="T25" s="72">
        <v>7783</v>
      </c>
      <c r="U25" s="125">
        <v>7.1250057216093747</v>
      </c>
      <c r="V25" s="72">
        <v>109235</v>
      </c>
      <c r="W25" s="125">
        <v>100</v>
      </c>
      <c r="Y25" s="146">
        <v>1.4514928843828481</v>
      </c>
    </row>
    <row r="26" spans="2:25">
      <c r="B26" s="111" t="s">
        <v>104</v>
      </c>
      <c r="D26" s="75">
        <v>9735</v>
      </c>
      <c r="F26" s="72">
        <v>1115</v>
      </c>
      <c r="G26" s="125">
        <v>7.6944310261541649</v>
      </c>
      <c r="H26" s="72">
        <v>4305</v>
      </c>
      <c r="I26" s="125">
        <v>29.70809467945622</v>
      </c>
      <c r="J26" s="72">
        <v>3462</v>
      </c>
      <c r="K26" s="125">
        <v>23.8906907735836</v>
      </c>
      <c r="L26" s="72">
        <v>1195</v>
      </c>
      <c r="M26" s="125">
        <v>8.2464978262369737</v>
      </c>
      <c r="N26" s="72">
        <v>2179</v>
      </c>
      <c r="O26" s="125">
        <v>15.03691946725554</v>
      </c>
      <c r="P26" s="72">
        <v>1008</v>
      </c>
      <c r="Q26" s="125">
        <v>6.9560416810434056</v>
      </c>
      <c r="R26" s="72">
        <v>1227</v>
      </c>
      <c r="S26" s="125">
        <v>8.467324546270099</v>
      </c>
      <c r="T26" s="72">
        <v>0</v>
      </c>
      <c r="U26" s="125">
        <v>0</v>
      </c>
      <c r="V26" s="72">
        <v>14491</v>
      </c>
      <c r="W26" s="125">
        <v>100</v>
      </c>
      <c r="Y26" s="146">
        <v>1.488546481766821</v>
      </c>
    </row>
    <row r="27" spans="2:25">
      <c r="B27" s="111" t="s">
        <v>105</v>
      </c>
      <c r="D27" s="75">
        <v>1667</v>
      </c>
      <c r="F27" s="72">
        <v>2</v>
      </c>
      <c r="G27" s="125">
        <v>0.11217049915872131</v>
      </c>
      <c r="H27" s="72">
        <v>151</v>
      </c>
      <c r="I27" s="125">
        <v>8.4688726864834543</v>
      </c>
      <c r="J27" s="72">
        <v>634</v>
      </c>
      <c r="K27" s="125">
        <v>35.558048233314643</v>
      </c>
      <c r="L27" s="72">
        <v>30</v>
      </c>
      <c r="M27" s="125">
        <v>1.6825574873808189</v>
      </c>
      <c r="N27" s="72">
        <v>71</v>
      </c>
      <c r="O27" s="125">
        <v>3.9820527201346052</v>
      </c>
      <c r="P27" s="72">
        <v>0</v>
      </c>
      <c r="Q27" s="125">
        <v>0</v>
      </c>
      <c r="R27" s="72">
        <v>895</v>
      </c>
      <c r="S27" s="125">
        <v>50.19629837352776</v>
      </c>
      <c r="T27" s="72">
        <v>0</v>
      </c>
      <c r="U27" s="125">
        <v>0</v>
      </c>
      <c r="V27" s="72">
        <v>1783</v>
      </c>
      <c r="W27" s="125">
        <v>100</v>
      </c>
      <c r="Y27" s="146">
        <v>1.0695860827834429</v>
      </c>
    </row>
    <row r="28" spans="2:25">
      <c r="B28" s="115" t="s">
        <v>106</v>
      </c>
      <c r="D28" s="90">
        <v>2460</v>
      </c>
      <c r="F28" s="87">
        <v>778</v>
      </c>
      <c r="G28" s="126">
        <v>20.441408302679982</v>
      </c>
      <c r="H28" s="87">
        <v>806</v>
      </c>
      <c r="I28" s="126">
        <v>21.17708880714661</v>
      </c>
      <c r="J28" s="87">
        <v>872</v>
      </c>
      <c r="K28" s="126">
        <v>22.91119285338938</v>
      </c>
      <c r="L28" s="87">
        <v>46</v>
      </c>
      <c r="M28" s="126">
        <v>1.208617971623752</v>
      </c>
      <c r="N28" s="87">
        <v>124</v>
      </c>
      <c r="O28" s="126">
        <v>3.2580136626379401</v>
      </c>
      <c r="P28" s="87">
        <v>6</v>
      </c>
      <c r="Q28" s="126">
        <v>0.15764582238570679</v>
      </c>
      <c r="R28" s="87">
        <v>1174</v>
      </c>
      <c r="S28" s="126">
        <v>30.84603258013663</v>
      </c>
      <c r="T28" s="87">
        <v>0</v>
      </c>
      <c r="U28" s="126">
        <v>0</v>
      </c>
      <c r="V28" s="87">
        <v>3806</v>
      </c>
      <c r="W28" s="126">
        <v>100</v>
      </c>
      <c r="Y28" s="147">
        <v>1.547154471544715</v>
      </c>
    </row>
    <row r="29" spans="2:25" ht="8" customHeight="1"/>
    <row r="30" spans="2:25">
      <c r="B30" s="119" t="s">
        <v>49</v>
      </c>
      <c r="D30" s="63">
        <v>1782644</v>
      </c>
      <c r="F30" s="60">
        <v>85960</v>
      </c>
      <c r="G30" s="137">
        <v>3.3284686682137048</v>
      </c>
      <c r="H30" s="60">
        <v>704211</v>
      </c>
      <c r="I30" s="137">
        <v>27.267848409858559</v>
      </c>
      <c r="J30" s="60">
        <v>419171</v>
      </c>
      <c r="K30" s="137">
        <v>16.230776409071741</v>
      </c>
      <c r="L30" s="60">
        <v>112923</v>
      </c>
      <c r="M30" s="137">
        <v>4.3725066009852984</v>
      </c>
      <c r="N30" s="60">
        <v>192305</v>
      </c>
      <c r="O30" s="137">
        <v>7.4462676505448648</v>
      </c>
      <c r="P30" s="60">
        <v>244484</v>
      </c>
      <c r="Q30" s="137">
        <v>9.4666976952019475</v>
      </c>
      <c r="R30" s="60">
        <v>809815</v>
      </c>
      <c r="S30" s="137">
        <v>31.356955031985599</v>
      </c>
      <c r="T30" s="60">
        <v>13700</v>
      </c>
      <c r="U30" s="137">
        <v>0.53047953413829407</v>
      </c>
      <c r="V30" s="60">
        <v>2582569</v>
      </c>
      <c r="W30" s="137">
        <v>100</v>
      </c>
      <c r="Y30" s="148">
        <v>1.4487295276005749</v>
      </c>
    </row>
  </sheetData>
  <mergeCells count="13">
    <mergeCell ref="A3:X3"/>
    <mergeCell ref="V7:W7"/>
    <mergeCell ref="L7:M7"/>
    <mergeCell ref="R7:S7"/>
    <mergeCell ref="P7:Q7"/>
    <mergeCell ref="N7:O7"/>
    <mergeCell ref="B4:X4"/>
    <mergeCell ref="H7:I7"/>
    <mergeCell ref="T7:U7"/>
    <mergeCell ref="J7:K7"/>
    <mergeCell ref="B7:B8"/>
    <mergeCell ref="F6:W6"/>
    <mergeCell ref="F7:G7"/>
  </mergeCells>
  <printOptions horizontalCentered="1" verticalCentered="1"/>
  <pageMargins left="0.27777777777777779" right="0.27777777777777779" top="0.27777777777777779" bottom="0.27777777777777779" header="0.1388888888888889" footer="0.1388888888888889"/>
  <pageSetup paperSize="9" scale="70"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6:T7"/>
  <sheetViews>
    <sheetView showGridLines="0" workbookViewId="0"/>
  </sheetViews>
  <sheetFormatPr baseColWidth="10" defaultColWidth="8.7265625" defaultRowHeight="14.5"/>
  <sheetData>
    <row r="6" spans="1:20" ht="21">
      <c r="A6" s="201" t="s">
        <v>211</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81"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Y30"/>
  <sheetViews>
    <sheetView showGridLines="0" workbookViewId="0"/>
  </sheetViews>
  <sheetFormatPr baseColWidth="10" defaultColWidth="8.7265625" defaultRowHeight="14.5"/>
  <cols>
    <col min="1" max="1" width="0.7265625" customWidth="1"/>
    <col min="2" max="2" width="26.453125" customWidth="1"/>
    <col min="3" max="3" width="0.36328125" customWidth="1"/>
    <col min="4" max="4" width="9.08984375" customWidth="1"/>
    <col min="5" max="5" width="0.36328125" customWidth="1"/>
    <col min="6" max="6" width="10" customWidth="1"/>
    <col min="7" max="7" width="7.08984375" customWidth="1"/>
    <col min="8" max="8" width="10" customWidth="1"/>
    <col min="9" max="9" width="7.08984375" customWidth="1"/>
    <col min="10" max="10" width="10" customWidth="1"/>
    <col min="11" max="11" width="7.08984375" customWidth="1"/>
    <col min="12" max="12" width="10" customWidth="1"/>
    <col min="13" max="13" width="7.08984375" customWidth="1"/>
    <col min="14" max="14" width="10" customWidth="1"/>
    <col min="15" max="15" width="7.08984375" customWidth="1"/>
    <col min="16" max="16" width="10" customWidth="1"/>
    <col min="17" max="17" width="7.08984375" customWidth="1"/>
    <col min="18" max="18" width="10" customWidth="1"/>
    <col min="19" max="19" width="7.08984375" customWidth="1"/>
    <col min="20" max="20" width="10" customWidth="1"/>
    <col min="21" max="21" width="7.08984375" customWidth="1"/>
    <col min="22" max="22" width="10" customWidth="1"/>
    <col min="23" max="23" width="7.08984375" customWidth="1"/>
    <col min="24" max="24" width="0.36328125" customWidth="1"/>
    <col min="25" max="25" width="11.08984375" customWidth="1"/>
  </cols>
  <sheetData>
    <row r="1" spans="1:25" ht="9" customHeight="1"/>
    <row r="2" spans="1:25" ht="54.5" customHeight="1"/>
    <row r="3" spans="1:25" ht="19" customHeight="1">
      <c r="A3" s="201" t="s">
        <v>212</v>
      </c>
      <c r="B3" s="202"/>
      <c r="C3" s="202"/>
      <c r="D3" s="202"/>
      <c r="E3" s="202"/>
      <c r="F3" s="202"/>
      <c r="G3" s="202"/>
      <c r="H3" s="202"/>
      <c r="I3" s="202"/>
      <c r="J3" s="202"/>
      <c r="K3" s="202"/>
      <c r="L3" s="202"/>
      <c r="M3" s="202"/>
      <c r="N3" s="202"/>
      <c r="O3" s="202"/>
      <c r="P3" s="202"/>
      <c r="Q3" s="202"/>
      <c r="R3" s="202"/>
      <c r="S3" s="202"/>
      <c r="T3" s="202"/>
      <c r="U3" s="202"/>
      <c r="V3" s="202"/>
      <c r="W3" s="202"/>
      <c r="X3" s="202"/>
    </row>
    <row r="4" spans="1:25" ht="14.5" customHeight="1">
      <c r="B4" s="203" t="s">
        <v>113</v>
      </c>
      <c r="C4" s="202"/>
      <c r="D4" s="202"/>
      <c r="E4" s="202"/>
      <c r="F4" s="202"/>
      <c r="G4" s="202"/>
      <c r="H4" s="202"/>
      <c r="I4" s="202"/>
      <c r="J4" s="202"/>
      <c r="K4" s="202"/>
      <c r="L4" s="202"/>
      <c r="M4" s="202"/>
      <c r="N4" s="202"/>
      <c r="O4" s="202"/>
      <c r="P4" s="202"/>
      <c r="Q4" s="202"/>
      <c r="R4" s="202"/>
      <c r="S4" s="202"/>
      <c r="T4" s="202"/>
      <c r="U4" s="202"/>
      <c r="V4" s="202"/>
      <c r="W4" s="202"/>
      <c r="X4" s="202"/>
    </row>
    <row r="5" spans="1:25" ht="5.5" customHeight="1"/>
    <row r="6" spans="1:25" ht="19.5" customHeight="1">
      <c r="F6" s="258" t="s">
        <v>203</v>
      </c>
      <c r="G6" s="215"/>
      <c r="H6" s="215"/>
      <c r="I6" s="215"/>
      <c r="J6" s="215"/>
      <c r="K6" s="215"/>
      <c r="L6" s="215"/>
      <c r="M6" s="215"/>
      <c r="N6" s="215"/>
      <c r="O6" s="215"/>
      <c r="P6" s="215"/>
      <c r="Q6" s="215"/>
      <c r="R6" s="215"/>
      <c r="S6" s="215"/>
      <c r="T6" s="215"/>
      <c r="U6" s="215"/>
      <c r="V6" s="215"/>
      <c r="W6" s="216"/>
    </row>
    <row r="7" spans="1:25" ht="64.5" customHeight="1">
      <c r="B7" s="222" t="s">
        <v>114</v>
      </c>
      <c r="D7" s="36" t="s">
        <v>213</v>
      </c>
      <c r="F7" s="259" t="s">
        <v>205</v>
      </c>
      <c r="G7" s="211"/>
      <c r="H7" s="257" t="s">
        <v>71</v>
      </c>
      <c r="I7" s="211"/>
      <c r="J7" s="257" t="s">
        <v>72</v>
      </c>
      <c r="K7" s="211"/>
      <c r="L7" s="257" t="s">
        <v>206</v>
      </c>
      <c r="M7" s="211"/>
      <c r="N7" s="257" t="s">
        <v>74</v>
      </c>
      <c r="O7" s="211"/>
      <c r="P7" s="257" t="s">
        <v>207</v>
      </c>
      <c r="Q7" s="211"/>
      <c r="R7" s="257" t="s">
        <v>208</v>
      </c>
      <c r="S7" s="211"/>
      <c r="T7" s="257" t="s">
        <v>209</v>
      </c>
      <c r="U7" s="211"/>
      <c r="V7" s="257" t="s">
        <v>171</v>
      </c>
      <c r="W7" s="211"/>
      <c r="Y7" s="37" t="s">
        <v>210</v>
      </c>
    </row>
    <row r="8" spans="1:25" ht="20.5" customHeight="1">
      <c r="B8" s="224"/>
      <c r="D8" s="38" t="s">
        <v>119</v>
      </c>
      <c r="F8" s="20" t="s">
        <v>119</v>
      </c>
      <c r="G8" s="28" t="s">
        <v>58</v>
      </c>
      <c r="H8" s="28" t="s">
        <v>119</v>
      </c>
      <c r="I8" s="28" t="s">
        <v>58</v>
      </c>
      <c r="J8" s="28" t="s">
        <v>119</v>
      </c>
      <c r="K8" s="28" t="s">
        <v>58</v>
      </c>
      <c r="L8" s="28" t="s">
        <v>119</v>
      </c>
      <c r="M8" s="28" t="s">
        <v>58</v>
      </c>
      <c r="N8" s="28" t="s">
        <v>119</v>
      </c>
      <c r="O8" s="28" t="s">
        <v>58</v>
      </c>
      <c r="P8" s="28" t="s">
        <v>119</v>
      </c>
      <c r="Q8" s="28" t="s">
        <v>58</v>
      </c>
      <c r="R8" s="28" t="s">
        <v>119</v>
      </c>
      <c r="S8" s="28" t="s">
        <v>58</v>
      </c>
      <c r="T8" s="28" t="s">
        <v>119</v>
      </c>
      <c r="U8" s="28" t="s">
        <v>58</v>
      </c>
      <c r="V8" s="28" t="s">
        <v>119</v>
      </c>
      <c r="W8" s="21" t="s">
        <v>58</v>
      </c>
      <c r="Y8" s="38" t="s">
        <v>119</v>
      </c>
    </row>
    <row r="9" spans="1:25" ht="8.5" customHeight="1"/>
    <row r="10" spans="1:25">
      <c r="B10" s="107" t="s">
        <v>88</v>
      </c>
      <c r="D10" s="98">
        <v>89743</v>
      </c>
      <c r="F10" s="95">
        <v>1</v>
      </c>
      <c r="G10" s="124">
        <v>7.5400565504241286E-4</v>
      </c>
      <c r="H10" s="95">
        <v>38360</v>
      </c>
      <c r="I10" s="124">
        <v>28.923656927426951</v>
      </c>
      <c r="J10" s="95">
        <v>40032</v>
      </c>
      <c r="K10" s="124">
        <v>30.184354382657869</v>
      </c>
      <c r="L10" s="95">
        <v>6891</v>
      </c>
      <c r="M10" s="124">
        <v>5.1958529688972668</v>
      </c>
      <c r="N10" s="95">
        <v>16234</v>
      </c>
      <c r="O10" s="124">
        <v>12.24052780395853</v>
      </c>
      <c r="P10" s="95">
        <v>1943</v>
      </c>
      <c r="Q10" s="124">
        <v>1.465032987747408</v>
      </c>
      <c r="R10" s="95">
        <v>29155</v>
      </c>
      <c r="S10" s="124">
        <v>21.98303487276155</v>
      </c>
      <c r="T10" s="95">
        <v>9</v>
      </c>
      <c r="U10" s="124">
        <v>6.786050895381715E-3</v>
      </c>
      <c r="V10" s="95">
        <v>132625</v>
      </c>
      <c r="W10" s="124">
        <v>100</v>
      </c>
      <c r="Y10" s="145">
        <v>1.477831140033206</v>
      </c>
    </row>
    <row r="11" spans="1:25">
      <c r="B11" s="111" t="s">
        <v>89</v>
      </c>
      <c r="D11" s="75">
        <v>15173</v>
      </c>
      <c r="F11" s="72">
        <v>2716</v>
      </c>
      <c r="G11" s="125">
        <v>13.50169019685822</v>
      </c>
      <c r="H11" s="72">
        <v>2201</v>
      </c>
      <c r="I11" s="125">
        <v>10.941539073374431</v>
      </c>
      <c r="J11" s="72">
        <v>718</v>
      </c>
      <c r="K11" s="125">
        <v>3.5692980711871138</v>
      </c>
      <c r="L11" s="72">
        <v>543</v>
      </c>
      <c r="M11" s="125">
        <v>2.6993438059256309</v>
      </c>
      <c r="N11" s="72">
        <v>2933</v>
      </c>
      <c r="O11" s="125">
        <v>14.580433485782461</v>
      </c>
      <c r="P11" s="72">
        <v>4970</v>
      </c>
      <c r="Q11" s="125">
        <v>24.70670113342613</v>
      </c>
      <c r="R11" s="72">
        <v>6035</v>
      </c>
      <c r="S11" s="125">
        <v>30.000994233446011</v>
      </c>
      <c r="T11" s="72">
        <v>0</v>
      </c>
      <c r="U11" s="125">
        <v>0</v>
      </c>
      <c r="V11" s="72">
        <v>20116</v>
      </c>
      <c r="W11" s="125">
        <v>100</v>
      </c>
      <c r="Y11" s="146">
        <v>1.325776049561721</v>
      </c>
    </row>
    <row r="12" spans="1:25">
      <c r="B12" s="111" t="s">
        <v>90</v>
      </c>
      <c r="D12" s="75">
        <v>7702</v>
      </c>
      <c r="F12" s="72">
        <v>1801</v>
      </c>
      <c r="G12" s="125">
        <v>16.820771457924721</v>
      </c>
      <c r="H12" s="72">
        <v>1122</v>
      </c>
      <c r="I12" s="125">
        <v>10.479125805547771</v>
      </c>
      <c r="J12" s="72">
        <v>897</v>
      </c>
      <c r="K12" s="125">
        <v>8.3776968338470166</v>
      </c>
      <c r="L12" s="72">
        <v>546</v>
      </c>
      <c r="M12" s="125">
        <v>5.0994676379938362</v>
      </c>
      <c r="N12" s="72">
        <v>1836</v>
      </c>
      <c r="O12" s="125">
        <v>17.147660409078171</v>
      </c>
      <c r="P12" s="72">
        <v>1655</v>
      </c>
      <c r="Q12" s="125">
        <v>15.457177547398899</v>
      </c>
      <c r="R12" s="72">
        <v>2837</v>
      </c>
      <c r="S12" s="125">
        <v>26.49668441206687</v>
      </c>
      <c r="T12" s="72">
        <v>13</v>
      </c>
      <c r="U12" s="125">
        <v>0.12141589614271039</v>
      </c>
      <c r="V12" s="72">
        <v>10707</v>
      </c>
      <c r="W12" s="125">
        <v>100</v>
      </c>
      <c r="Y12" s="146">
        <v>1.390158400415477</v>
      </c>
    </row>
    <row r="13" spans="1:25">
      <c r="B13" s="111" t="s">
        <v>91</v>
      </c>
      <c r="D13" s="75">
        <v>8394</v>
      </c>
      <c r="F13" s="72">
        <v>455</v>
      </c>
      <c r="G13" s="125">
        <v>3.6610878661087871</v>
      </c>
      <c r="H13" s="72">
        <v>3173</v>
      </c>
      <c r="I13" s="125">
        <v>25.53105889925973</v>
      </c>
      <c r="J13" s="72">
        <v>701</v>
      </c>
      <c r="K13" s="125">
        <v>5.6404892178950758</v>
      </c>
      <c r="L13" s="72">
        <v>651</v>
      </c>
      <c r="M13" s="125">
        <v>5.2381718699710333</v>
      </c>
      <c r="N13" s="72">
        <v>2216</v>
      </c>
      <c r="O13" s="125">
        <v>17.83070485999356</v>
      </c>
      <c r="P13" s="72">
        <v>404</v>
      </c>
      <c r="Q13" s="125">
        <v>3.2507241712262629</v>
      </c>
      <c r="R13" s="72">
        <v>4828</v>
      </c>
      <c r="S13" s="125">
        <v>38.84776311554554</v>
      </c>
      <c r="T13" s="72">
        <v>0</v>
      </c>
      <c r="U13" s="125">
        <v>0</v>
      </c>
      <c r="V13" s="72">
        <v>12428</v>
      </c>
      <c r="W13" s="125">
        <v>99.999999999999986</v>
      </c>
      <c r="Y13" s="146">
        <v>1.4805813676435551</v>
      </c>
    </row>
    <row r="14" spans="1:25">
      <c r="B14" s="111" t="s">
        <v>92</v>
      </c>
      <c r="D14" s="75">
        <v>27047</v>
      </c>
      <c r="F14" s="72">
        <v>805</v>
      </c>
      <c r="G14" s="125">
        <v>2.3648648648648649</v>
      </c>
      <c r="H14" s="72">
        <v>4794</v>
      </c>
      <c r="I14" s="125">
        <v>14.0834312573443</v>
      </c>
      <c r="J14" s="72">
        <v>635</v>
      </c>
      <c r="K14" s="125">
        <v>1.8654524089306701</v>
      </c>
      <c r="L14" s="72">
        <v>1960</v>
      </c>
      <c r="M14" s="125">
        <v>5.7579318448883674</v>
      </c>
      <c r="N14" s="72">
        <v>4011</v>
      </c>
      <c r="O14" s="125">
        <v>11.783196239717981</v>
      </c>
      <c r="P14" s="72">
        <v>9106</v>
      </c>
      <c r="Q14" s="125">
        <v>26.75088131609871</v>
      </c>
      <c r="R14" s="72">
        <v>12283</v>
      </c>
      <c r="S14" s="125">
        <v>36.084018801410103</v>
      </c>
      <c r="T14" s="72">
        <v>446</v>
      </c>
      <c r="U14" s="125">
        <v>1.310223266745006</v>
      </c>
      <c r="V14" s="72">
        <v>34040</v>
      </c>
      <c r="W14" s="125">
        <v>100</v>
      </c>
      <c r="Y14" s="146">
        <v>1.2585499316005471</v>
      </c>
    </row>
    <row r="15" spans="1:25">
      <c r="B15" s="111" t="s">
        <v>93</v>
      </c>
      <c r="D15" s="75">
        <v>5211</v>
      </c>
      <c r="F15" s="72">
        <v>2705</v>
      </c>
      <c r="G15" s="125">
        <v>30.794626593806921</v>
      </c>
      <c r="H15" s="72">
        <v>713</v>
      </c>
      <c r="I15" s="125">
        <v>8.1170309653916206</v>
      </c>
      <c r="J15" s="72">
        <v>340</v>
      </c>
      <c r="K15" s="125">
        <v>3.870673952641166</v>
      </c>
      <c r="L15" s="72">
        <v>665</v>
      </c>
      <c r="M15" s="125">
        <v>7.5705828779599278</v>
      </c>
      <c r="N15" s="72">
        <v>1974</v>
      </c>
      <c r="O15" s="125">
        <v>22.472677595628419</v>
      </c>
      <c r="P15" s="72">
        <v>279</v>
      </c>
      <c r="Q15" s="125">
        <v>3.1762295081967209</v>
      </c>
      <c r="R15" s="72">
        <v>2108</v>
      </c>
      <c r="S15" s="125">
        <v>23.998178506375229</v>
      </c>
      <c r="T15" s="72">
        <v>0</v>
      </c>
      <c r="U15" s="125">
        <v>0</v>
      </c>
      <c r="V15" s="72">
        <v>8784</v>
      </c>
      <c r="W15" s="125">
        <v>100</v>
      </c>
      <c r="Y15" s="146">
        <v>1.68566493955095</v>
      </c>
    </row>
    <row r="16" spans="1:25">
      <c r="B16" s="111" t="s">
        <v>94</v>
      </c>
      <c r="D16" s="75">
        <v>34451</v>
      </c>
      <c r="F16" s="72">
        <v>5981</v>
      </c>
      <c r="G16" s="125">
        <v>12.44589645413684</v>
      </c>
      <c r="H16" s="72">
        <v>4912</v>
      </c>
      <c r="I16" s="125">
        <v>10.22140835691693</v>
      </c>
      <c r="J16" s="72">
        <v>3215</v>
      </c>
      <c r="K16" s="125">
        <v>6.6901115365407016</v>
      </c>
      <c r="L16" s="72">
        <v>2115</v>
      </c>
      <c r="M16" s="125">
        <v>4.4011153654070254</v>
      </c>
      <c r="N16" s="72">
        <v>5584</v>
      </c>
      <c r="O16" s="125">
        <v>11.6197769269186</v>
      </c>
      <c r="P16" s="72">
        <v>15789</v>
      </c>
      <c r="Q16" s="125">
        <v>32.855418678208757</v>
      </c>
      <c r="R16" s="72">
        <v>9787</v>
      </c>
      <c r="S16" s="125">
        <v>20.36582320625936</v>
      </c>
      <c r="T16" s="72">
        <v>673</v>
      </c>
      <c r="U16" s="125">
        <v>1.400449475611786</v>
      </c>
      <c r="V16" s="72">
        <v>48056</v>
      </c>
      <c r="W16" s="125">
        <v>99.999999999999986</v>
      </c>
      <c r="Y16" s="146">
        <v>1.39490871092276</v>
      </c>
    </row>
    <row r="17" spans="2:25">
      <c r="B17" s="111" t="s">
        <v>95</v>
      </c>
      <c r="D17" s="75">
        <v>25261</v>
      </c>
      <c r="F17" s="72">
        <v>5812</v>
      </c>
      <c r="G17" s="125">
        <v>15.29433435962212</v>
      </c>
      <c r="H17" s="72">
        <v>6097</v>
      </c>
      <c r="I17" s="125">
        <v>16.044314623299389</v>
      </c>
      <c r="J17" s="72">
        <v>2923</v>
      </c>
      <c r="K17" s="125">
        <v>7.6919028446619828</v>
      </c>
      <c r="L17" s="72">
        <v>1476</v>
      </c>
      <c r="M17" s="125">
        <v>3.8841083129391332</v>
      </c>
      <c r="N17" s="72">
        <v>7937</v>
      </c>
      <c r="O17" s="125">
        <v>20.88629246598774</v>
      </c>
      <c r="P17" s="72">
        <v>4293</v>
      </c>
      <c r="Q17" s="125">
        <v>11.29707112970711</v>
      </c>
      <c r="R17" s="72">
        <v>9451</v>
      </c>
      <c r="S17" s="125">
        <v>24.87039814741717</v>
      </c>
      <c r="T17" s="72">
        <v>12</v>
      </c>
      <c r="U17" s="125">
        <v>3.1578116365358809E-2</v>
      </c>
      <c r="V17" s="72">
        <v>38001</v>
      </c>
      <c r="W17" s="125">
        <v>100</v>
      </c>
      <c r="Y17" s="146">
        <v>1.5043347452594911</v>
      </c>
    </row>
    <row r="18" spans="2:25">
      <c r="B18" s="111" t="s">
        <v>96</v>
      </c>
      <c r="D18" s="75">
        <v>48041</v>
      </c>
      <c r="F18" s="72">
        <v>8</v>
      </c>
      <c r="G18" s="125">
        <v>1.330849081714134E-2</v>
      </c>
      <c r="H18" s="72">
        <v>4872</v>
      </c>
      <c r="I18" s="125">
        <v>8.1048709076390733</v>
      </c>
      <c r="J18" s="72">
        <v>5918</v>
      </c>
      <c r="K18" s="125">
        <v>9.8449560819803033</v>
      </c>
      <c r="L18" s="72">
        <v>3788</v>
      </c>
      <c r="M18" s="125">
        <v>6.3015704019164236</v>
      </c>
      <c r="N18" s="72">
        <v>14221</v>
      </c>
      <c r="O18" s="125">
        <v>23.657505988820869</v>
      </c>
      <c r="P18" s="72">
        <v>7300</v>
      </c>
      <c r="Q18" s="125">
        <v>12.143997870641471</v>
      </c>
      <c r="R18" s="72">
        <v>23943</v>
      </c>
      <c r="S18" s="125">
        <v>39.830649454351871</v>
      </c>
      <c r="T18" s="72">
        <v>62</v>
      </c>
      <c r="U18" s="125">
        <v>0.10314080383284541</v>
      </c>
      <c r="V18" s="72">
        <v>60112</v>
      </c>
      <c r="W18" s="125">
        <v>100</v>
      </c>
      <c r="Y18" s="146">
        <v>1.2512645448679249</v>
      </c>
    </row>
    <row r="19" spans="2:25">
      <c r="B19" s="111" t="s">
        <v>97</v>
      </c>
      <c r="D19" s="75">
        <v>49738</v>
      </c>
      <c r="F19" s="72">
        <v>27</v>
      </c>
      <c r="G19" s="125">
        <v>3.6115086743087978E-2</v>
      </c>
      <c r="H19" s="72">
        <v>20799</v>
      </c>
      <c r="I19" s="125">
        <v>27.820655154425431</v>
      </c>
      <c r="J19" s="72">
        <v>1271</v>
      </c>
      <c r="K19" s="125">
        <v>1.700084268535734</v>
      </c>
      <c r="L19" s="72">
        <v>3327</v>
      </c>
      <c r="M19" s="125">
        <v>4.4501812442316178</v>
      </c>
      <c r="N19" s="72">
        <v>5932</v>
      </c>
      <c r="O19" s="125">
        <v>7.934618317036958</v>
      </c>
      <c r="P19" s="72">
        <v>8405</v>
      </c>
      <c r="Q19" s="125">
        <v>11.24249274354276</v>
      </c>
      <c r="R19" s="72">
        <v>34569</v>
      </c>
      <c r="S19" s="125">
        <v>46.239349393400303</v>
      </c>
      <c r="T19" s="72">
        <v>431</v>
      </c>
      <c r="U19" s="125">
        <v>0.57650379208410807</v>
      </c>
      <c r="V19" s="72">
        <v>74761</v>
      </c>
      <c r="W19" s="125">
        <v>100</v>
      </c>
      <c r="Y19" s="146">
        <v>1.503096224214886</v>
      </c>
    </row>
    <row r="20" spans="2:25">
      <c r="B20" s="111" t="s">
        <v>98</v>
      </c>
      <c r="D20" s="75">
        <v>12373</v>
      </c>
      <c r="F20" s="72">
        <v>450</v>
      </c>
      <c r="G20" s="125">
        <v>3.2030749519538761</v>
      </c>
      <c r="H20" s="72">
        <v>1047</v>
      </c>
      <c r="I20" s="125">
        <v>7.4524877215460181</v>
      </c>
      <c r="J20" s="72">
        <v>180</v>
      </c>
      <c r="K20" s="125">
        <v>1.2812299807815499</v>
      </c>
      <c r="L20" s="72">
        <v>810</v>
      </c>
      <c r="M20" s="125">
        <v>5.7655349135169756</v>
      </c>
      <c r="N20" s="72">
        <v>3566</v>
      </c>
      <c r="O20" s="125">
        <v>25.382589508150041</v>
      </c>
      <c r="P20" s="72">
        <v>5902</v>
      </c>
      <c r="Q20" s="125">
        <v>42.010107480959498</v>
      </c>
      <c r="R20" s="72">
        <v>2094</v>
      </c>
      <c r="S20" s="125">
        <v>14.90497544309204</v>
      </c>
      <c r="T20" s="72">
        <v>0</v>
      </c>
      <c r="U20" s="125">
        <v>0</v>
      </c>
      <c r="V20" s="72">
        <v>14049</v>
      </c>
      <c r="W20" s="125">
        <v>100</v>
      </c>
      <c r="Y20" s="146">
        <v>1.1354562353511679</v>
      </c>
    </row>
    <row r="21" spans="2:25">
      <c r="B21" s="111" t="s">
        <v>99</v>
      </c>
      <c r="D21" s="75">
        <v>27566</v>
      </c>
      <c r="F21" s="72">
        <v>1398</v>
      </c>
      <c r="G21" s="125">
        <v>3.2160850261105609</v>
      </c>
      <c r="H21" s="72">
        <v>13313</v>
      </c>
      <c r="I21" s="125">
        <v>30.626423428190201</v>
      </c>
      <c r="J21" s="72">
        <v>7368</v>
      </c>
      <c r="K21" s="125">
        <v>16.95001035220502</v>
      </c>
      <c r="L21" s="72">
        <v>1652</v>
      </c>
      <c r="M21" s="125">
        <v>3.8004094872207781</v>
      </c>
      <c r="N21" s="72">
        <v>3768</v>
      </c>
      <c r="O21" s="125">
        <v>8.668246336469668</v>
      </c>
      <c r="P21" s="72">
        <v>6779</v>
      </c>
      <c r="Q21" s="125">
        <v>15.595021739630541</v>
      </c>
      <c r="R21" s="72">
        <v>9099</v>
      </c>
      <c r="S21" s="125">
        <v>20.932158549771099</v>
      </c>
      <c r="T21" s="72">
        <v>92</v>
      </c>
      <c r="U21" s="125">
        <v>0.21164508040212571</v>
      </c>
      <c r="V21" s="72">
        <v>43469</v>
      </c>
      <c r="W21" s="125">
        <v>99.999999999999986</v>
      </c>
      <c r="Y21" s="146">
        <v>1.5769063338895739</v>
      </c>
    </row>
    <row r="22" spans="2:25">
      <c r="B22" s="111" t="s">
        <v>100</v>
      </c>
      <c r="D22" s="75">
        <v>73161</v>
      </c>
      <c r="F22" s="72">
        <v>2913</v>
      </c>
      <c r="G22" s="125">
        <v>2.70455959222706</v>
      </c>
      <c r="H22" s="72">
        <v>26597</v>
      </c>
      <c r="I22" s="125">
        <v>24.693845339671519</v>
      </c>
      <c r="J22" s="72">
        <v>19276</v>
      </c>
      <c r="K22" s="125">
        <v>17.896701235759981</v>
      </c>
      <c r="L22" s="72">
        <v>7726</v>
      </c>
      <c r="M22" s="125">
        <v>7.1731642325939813</v>
      </c>
      <c r="N22" s="72">
        <v>16395</v>
      </c>
      <c r="O22" s="125">
        <v>15.22185187592264</v>
      </c>
      <c r="P22" s="72">
        <v>14954</v>
      </c>
      <c r="Q22" s="125">
        <v>13.88396297362288</v>
      </c>
      <c r="R22" s="72">
        <v>19776</v>
      </c>
      <c r="S22" s="125">
        <v>18.360923616849419</v>
      </c>
      <c r="T22" s="72">
        <v>70</v>
      </c>
      <c r="U22" s="125">
        <v>6.4991133352521185E-2</v>
      </c>
      <c r="V22" s="72">
        <v>107707</v>
      </c>
      <c r="W22" s="125">
        <v>100</v>
      </c>
      <c r="Y22" s="146">
        <v>1.4721914681319279</v>
      </c>
    </row>
    <row r="23" spans="2:25">
      <c r="B23" s="111" t="s">
        <v>101</v>
      </c>
      <c r="D23" s="75">
        <v>14620</v>
      </c>
      <c r="F23" s="72">
        <v>1025</v>
      </c>
      <c r="G23" s="125">
        <v>5.6010928961748636</v>
      </c>
      <c r="H23" s="72">
        <v>3115</v>
      </c>
      <c r="I23" s="125">
        <v>17.021857923497269</v>
      </c>
      <c r="J23" s="72">
        <v>611</v>
      </c>
      <c r="K23" s="125">
        <v>3.3387978142076502</v>
      </c>
      <c r="L23" s="72">
        <v>1541</v>
      </c>
      <c r="M23" s="125">
        <v>8.4207650273224051</v>
      </c>
      <c r="N23" s="72">
        <v>2836</v>
      </c>
      <c r="O23" s="125">
        <v>15.49726775956284</v>
      </c>
      <c r="P23" s="72">
        <v>875</v>
      </c>
      <c r="Q23" s="125">
        <v>4.7814207650273222</v>
      </c>
      <c r="R23" s="72">
        <v>8295</v>
      </c>
      <c r="S23" s="125">
        <v>45.327868852459019</v>
      </c>
      <c r="T23" s="72">
        <v>2</v>
      </c>
      <c r="U23" s="125">
        <v>1.092896174863388E-2</v>
      </c>
      <c r="V23" s="72">
        <v>18300</v>
      </c>
      <c r="W23" s="125">
        <v>100</v>
      </c>
      <c r="Y23" s="146">
        <v>1.25170998632011</v>
      </c>
    </row>
    <row r="24" spans="2:25">
      <c r="B24" s="111" t="s">
        <v>102</v>
      </c>
      <c r="D24" s="75">
        <v>3058</v>
      </c>
      <c r="F24" s="72">
        <v>326</v>
      </c>
      <c r="G24" s="125">
        <v>8.2636248415716089</v>
      </c>
      <c r="H24" s="72">
        <v>335</v>
      </c>
      <c r="I24" s="125">
        <v>8.491761723700888</v>
      </c>
      <c r="J24" s="72">
        <v>173</v>
      </c>
      <c r="K24" s="125">
        <v>4.3852978453738896</v>
      </c>
      <c r="L24" s="72">
        <v>204</v>
      </c>
      <c r="M24" s="125">
        <v>5.171102661596958</v>
      </c>
      <c r="N24" s="72">
        <v>973</v>
      </c>
      <c r="O24" s="125">
        <v>24.664131812420791</v>
      </c>
      <c r="P24" s="72">
        <v>726</v>
      </c>
      <c r="Q24" s="125">
        <v>18.403041825095059</v>
      </c>
      <c r="R24" s="72">
        <v>1196</v>
      </c>
      <c r="S24" s="125">
        <v>30.316856780735112</v>
      </c>
      <c r="T24" s="72">
        <v>12</v>
      </c>
      <c r="U24" s="125">
        <v>0.30418250950570341</v>
      </c>
      <c r="V24" s="72">
        <v>3945</v>
      </c>
      <c r="W24" s="125">
        <v>100</v>
      </c>
      <c r="Y24" s="146">
        <v>1.290058862001308</v>
      </c>
    </row>
    <row r="25" spans="2:25">
      <c r="B25" s="111" t="s">
        <v>103</v>
      </c>
      <c r="D25" s="75">
        <v>17092</v>
      </c>
      <c r="F25" s="72">
        <v>250</v>
      </c>
      <c r="G25" s="125">
        <v>0.99665125179397229</v>
      </c>
      <c r="H25" s="72">
        <v>5598</v>
      </c>
      <c r="I25" s="125">
        <v>22.317014830170621</v>
      </c>
      <c r="J25" s="72">
        <v>1463</v>
      </c>
      <c r="K25" s="125">
        <v>5.8324031254983257</v>
      </c>
      <c r="L25" s="72">
        <v>1974</v>
      </c>
      <c r="M25" s="125">
        <v>7.8695582841652056</v>
      </c>
      <c r="N25" s="72">
        <v>5897</v>
      </c>
      <c r="O25" s="125">
        <v>23.509009727316219</v>
      </c>
      <c r="P25" s="72">
        <v>631</v>
      </c>
      <c r="Q25" s="125">
        <v>2.515547759527986</v>
      </c>
      <c r="R25" s="72">
        <v>7200</v>
      </c>
      <c r="S25" s="125">
        <v>28.7035560516664</v>
      </c>
      <c r="T25" s="72">
        <v>2071</v>
      </c>
      <c r="U25" s="125">
        <v>8.2562589698612658</v>
      </c>
      <c r="V25" s="72">
        <v>25084</v>
      </c>
      <c r="W25" s="125">
        <v>100</v>
      </c>
      <c r="Y25" s="146">
        <v>1.467587175286684</v>
      </c>
    </row>
    <row r="26" spans="2:25">
      <c r="B26" s="111" t="s">
        <v>104</v>
      </c>
      <c r="D26" s="75">
        <v>2074</v>
      </c>
      <c r="F26" s="72">
        <v>282</v>
      </c>
      <c r="G26" s="125">
        <v>9.0997095837366899</v>
      </c>
      <c r="H26" s="72">
        <v>438</v>
      </c>
      <c r="I26" s="125">
        <v>14.13359148112294</v>
      </c>
      <c r="J26" s="72">
        <v>527</v>
      </c>
      <c r="K26" s="125">
        <v>17.005485640529201</v>
      </c>
      <c r="L26" s="72">
        <v>297</v>
      </c>
      <c r="M26" s="125">
        <v>9.5837366892545983</v>
      </c>
      <c r="N26" s="72">
        <v>692</v>
      </c>
      <c r="O26" s="125">
        <v>22.329783801226199</v>
      </c>
      <c r="P26" s="72">
        <v>400</v>
      </c>
      <c r="Q26" s="125">
        <v>12.907389480477571</v>
      </c>
      <c r="R26" s="72">
        <v>463</v>
      </c>
      <c r="S26" s="125">
        <v>14.94030332365279</v>
      </c>
      <c r="T26" s="72">
        <v>0</v>
      </c>
      <c r="U26" s="125">
        <v>0</v>
      </c>
      <c r="V26" s="72">
        <v>3099</v>
      </c>
      <c r="W26" s="125">
        <v>100</v>
      </c>
      <c r="Y26" s="146">
        <v>1.4942140790742531</v>
      </c>
    </row>
    <row r="27" spans="2:25">
      <c r="B27" s="111" t="s">
        <v>105</v>
      </c>
      <c r="D27" s="75">
        <v>427</v>
      </c>
      <c r="F27" s="72">
        <v>1</v>
      </c>
      <c r="G27" s="125">
        <v>0.2178649237472767</v>
      </c>
      <c r="H27" s="72">
        <v>32</v>
      </c>
      <c r="I27" s="125">
        <v>6.9716775599128544</v>
      </c>
      <c r="J27" s="72">
        <v>161</v>
      </c>
      <c r="K27" s="125">
        <v>35.076252723311548</v>
      </c>
      <c r="L27" s="72">
        <v>4</v>
      </c>
      <c r="M27" s="125">
        <v>0.8714596949891068</v>
      </c>
      <c r="N27" s="72">
        <v>25</v>
      </c>
      <c r="O27" s="125">
        <v>5.4466230936819171</v>
      </c>
      <c r="P27" s="72">
        <v>0</v>
      </c>
      <c r="Q27" s="125">
        <v>0</v>
      </c>
      <c r="R27" s="72">
        <v>236</v>
      </c>
      <c r="S27" s="125">
        <v>51.416122004357298</v>
      </c>
      <c r="T27" s="72">
        <v>0</v>
      </c>
      <c r="U27" s="125">
        <v>0</v>
      </c>
      <c r="V27" s="72">
        <v>459</v>
      </c>
      <c r="W27" s="125">
        <v>100</v>
      </c>
      <c r="Y27" s="146">
        <v>1.074941451990632</v>
      </c>
    </row>
    <row r="28" spans="2:25">
      <c r="B28" s="115" t="s">
        <v>106</v>
      </c>
      <c r="D28" s="90">
        <v>862</v>
      </c>
      <c r="F28" s="87">
        <v>193</v>
      </c>
      <c r="G28" s="126">
        <v>15.452361889511611</v>
      </c>
      <c r="H28" s="87">
        <v>224</v>
      </c>
      <c r="I28" s="126">
        <v>17.934347477982389</v>
      </c>
      <c r="J28" s="87">
        <v>280</v>
      </c>
      <c r="K28" s="126">
        <v>22.417934347477981</v>
      </c>
      <c r="L28" s="87">
        <v>18</v>
      </c>
      <c r="M28" s="126">
        <v>1.4411529223378701</v>
      </c>
      <c r="N28" s="87">
        <v>65</v>
      </c>
      <c r="O28" s="126">
        <v>5.2041633306645316</v>
      </c>
      <c r="P28" s="87">
        <v>1</v>
      </c>
      <c r="Q28" s="126">
        <v>8.0064051240992792E-2</v>
      </c>
      <c r="R28" s="87">
        <v>468</v>
      </c>
      <c r="S28" s="126">
        <v>37.469975980784618</v>
      </c>
      <c r="T28" s="87">
        <v>0</v>
      </c>
      <c r="U28" s="126">
        <v>0</v>
      </c>
      <c r="V28" s="87">
        <v>1249</v>
      </c>
      <c r="W28" s="126">
        <v>100</v>
      </c>
      <c r="Y28" s="147">
        <v>1.4489559164733179</v>
      </c>
    </row>
    <row r="29" spans="2:25" ht="8" customHeight="1"/>
    <row r="30" spans="2:25">
      <c r="B30" s="119" t="s">
        <v>49</v>
      </c>
      <c r="D30" s="63">
        <v>461994</v>
      </c>
      <c r="F30" s="60">
        <v>27149</v>
      </c>
      <c r="G30" s="137">
        <v>4.1323244915074939</v>
      </c>
      <c r="H30" s="60">
        <v>137742</v>
      </c>
      <c r="I30" s="137">
        <v>20.96558400343384</v>
      </c>
      <c r="J30" s="60">
        <v>86689</v>
      </c>
      <c r="K30" s="137">
        <v>13.19485350636462</v>
      </c>
      <c r="L30" s="60">
        <v>36188</v>
      </c>
      <c r="M30" s="137">
        <v>5.5081424250864934</v>
      </c>
      <c r="N30" s="60">
        <v>97095</v>
      </c>
      <c r="O30" s="137">
        <v>14.778741261295821</v>
      </c>
      <c r="P30" s="60">
        <v>84412</v>
      </c>
      <c r="Q30" s="137">
        <v>12.8482734162264</v>
      </c>
      <c r="R30" s="60">
        <v>183823</v>
      </c>
      <c r="S30" s="137">
        <v>27.979530922036979</v>
      </c>
      <c r="T30" s="60">
        <v>3893</v>
      </c>
      <c r="U30" s="137">
        <v>0.59254997404835075</v>
      </c>
      <c r="V30" s="60">
        <v>656991</v>
      </c>
      <c r="W30" s="137">
        <v>100</v>
      </c>
      <c r="Y30" s="148">
        <v>1.422076910089741</v>
      </c>
    </row>
  </sheetData>
  <mergeCells count="13">
    <mergeCell ref="A3:X3"/>
    <mergeCell ref="V7:W7"/>
    <mergeCell ref="L7:M7"/>
    <mergeCell ref="R7:S7"/>
    <mergeCell ref="P7:Q7"/>
    <mergeCell ref="N7:O7"/>
    <mergeCell ref="B4:X4"/>
    <mergeCell ref="H7:I7"/>
    <mergeCell ref="T7:U7"/>
    <mergeCell ref="J7:K7"/>
    <mergeCell ref="B7:B8"/>
    <mergeCell ref="F6:W6"/>
    <mergeCell ref="F7:G7"/>
  </mergeCells>
  <printOptions horizontalCentered="1" verticalCentered="1"/>
  <pageMargins left="0.27777777777777779" right="0.27777777777777779" top="0.27777777777777779" bottom="0.27777777777777779" header="0.1388888888888889" footer="0.1388888888888889"/>
  <pageSetup paperSize="9" scale="70"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6:T7"/>
  <sheetViews>
    <sheetView showGridLines="0" workbookViewId="0"/>
  </sheetViews>
  <sheetFormatPr baseColWidth="10" defaultColWidth="8.7265625" defaultRowHeight="14.5"/>
  <sheetData>
    <row r="6" spans="1:20" ht="21">
      <c r="A6" s="201" t="s">
        <v>214</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81"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Y30"/>
  <sheetViews>
    <sheetView showGridLines="0" workbookViewId="0"/>
  </sheetViews>
  <sheetFormatPr baseColWidth="10" defaultColWidth="8.7265625" defaultRowHeight="14.5"/>
  <cols>
    <col min="1" max="1" width="0.7265625" customWidth="1"/>
    <col min="2" max="2" width="26.453125" customWidth="1"/>
    <col min="3" max="3" width="0.36328125" customWidth="1"/>
    <col min="4" max="4" width="9.08984375" customWidth="1"/>
    <col min="5" max="5" width="0.36328125" customWidth="1"/>
    <col min="6" max="6" width="10" customWidth="1"/>
    <col min="7" max="7" width="7.08984375" customWidth="1"/>
    <col min="8" max="8" width="10" customWidth="1"/>
    <col min="9" max="9" width="7.08984375" customWidth="1"/>
    <col min="10" max="10" width="10" customWidth="1"/>
    <col min="11" max="11" width="7.08984375" customWidth="1"/>
    <col min="12" max="12" width="10" customWidth="1"/>
    <col min="13" max="13" width="7.08984375" customWidth="1"/>
    <col min="14" max="14" width="10" customWidth="1"/>
    <col min="15" max="15" width="7.08984375" customWidth="1"/>
    <col min="16" max="16" width="10" customWidth="1"/>
    <col min="17" max="17" width="7.08984375" customWidth="1"/>
    <col min="18" max="18" width="10" customWidth="1"/>
    <col min="19" max="19" width="7.08984375" customWidth="1"/>
    <col min="20" max="20" width="10" customWidth="1"/>
    <col min="21" max="21" width="7.08984375" customWidth="1"/>
    <col min="22" max="22" width="10" customWidth="1"/>
    <col min="23" max="23" width="7.08984375" customWidth="1"/>
    <col min="24" max="24" width="0.36328125" customWidth="1"/>
    <col min="25" max="25" width="11.08984375" customWidth="1"/>
  </cols>
  <sheetData>
    <row r="1" spans="1:25" ht="9" customHeight="1"/>
    <row r="2" spans="1:25" ht="54.5" customHeight="1"/>
    <row r="3" spans="1:25" ht="19" customHeight="1">
      <c r="A3" s="201" t="s">
        <v>215</v>
      </c>
      <c r="B3" s="202"/>
      <c r="C3" s="202"/>
      <c r="D3" s="202"/>
      <c r="E3" s="202"/>
      <c r="F3" s="202"/>
      <c r="G3" s="202"/>
      <c r="H3" s="202"/>
      <c r="I3" s="202"/>
      <c r="J3" s="202"/>
      <c r="K3" s="202"/>
      <c r="L3" s="202"/>
      <c r="M3" s="202"/>
      <c r="N3" s="202"/>
      <c r="O3" s="202"/>
      <c r="P3" s="202"/>
      <c r="Q3" s="202"/>
      <c r="R3" s="202"/>
      <c r="S3" s="202"/>
      <c r="T3" s="202"/>
      <c r="U3" s="202"/>
      <c r="V3" s="202"/>
      <c r="W3" s="202"/>
      <c r="X3" s="202"/>
    </row>
    <row r="4" spans="1:25" ht="14.5" customHeight="1">
      <c r="B4" s="203" t="s">
        <v>113</v>
      </c>
      <c r="C4" s="202"/>
      <c r="D4" s="202"/>
      <c r="E4" s="202"/>
      <c r="F4" s="202"/>
      <c r="G4" s="202"/>
      <c r="H4" s="202"/>
      <c r="I4" s="202"/>
      <c r="J4" s="202"/>
      <c r="K4" s="202"/>
      <c r="L4" s="202"/>
      <c r="M4" s="202"/>
      <c r="N4" s="202"/>
      <c r="O4" s="202"/>
      <c r="P4" s="202"/>
      <c r="Q4" s="202"/>
      <c r="R4" s="202"/>
      <c r="S4" s="202"/>
      <c r="T4" s="202"/>
      <c r="U4" s="202"/>
      <c r="V4" s="202"/>
      <c r="W4" s="202"/>
      <c r="X4" s="202"/>
    </row>
    <row r="5" spans="1:25" ht="5.5" customHeight="1"/>
    <row r="6" spans="1:25" ht="19.5" customHeight="1">
      <c r="F6" s="258" t="s">
        <v>203</v>
      </c>
      <c r="G6" s="215"/>
      <c r="H6" s="215"/>
      <c r="I6" s="215"/>
      <c r="J6" s="215"/>
      <c r="K6" s="215"/>
      <c r="L6" s="215"/>
      <c r="M6" s="215"/>
      <c r="N6" s="215"/>
      <c r="O6" s="215"/>
      <c r="P6" s="215"/>
      <c r="Q6" s="215"/>
      <c r="R6" s="215"/>
      <c r="S6" s="215"/>
      <c r="T6" s="215"/>
      <c r="U6" s="215"/>
      <c r="V6" s="215"/>
      <c r="W6" s="216"/>
    </row>
    <row r="7" spans="1:25" ht="64.5" customHeight="1">
      <c r="B7" s="222" t="s">
        <v>114</v>
      </c>
      <c r="D7" s="36" t="s">
        <v>216</v>
      </c>
      <c r="F7" s="259" t="s">
        <v>205</v>
      </c>
      <c r="G7" s="211"/>
      <c r="H7" s="257" t="s">
        <v>71</v>
      </c>
      <c r="I7" s="211"/>
      <c r="J7" s="257" t="s">
        <v>72</v>
      </c>
      <c r="K7" s="211"/>
      <c r="L7" s="257" t="s">
        <v>206</v>
      </c>
      <c r="M7" s="211"/>
      <c r="N7" s="257" t="s">
        <v>74</v>
      </c>
      <c r="O7" s="211"/>
      <c r="P7" s="257" t="s">
        <v>207</v>
      </c>
      <c r="Q7" s="211"/>
      <c r="R7" s="257" t="s">
        <v>208</v>
      </c>
      <c r="S7" s="211"/>
      <c r="T7" s="257" t="s">
        <v>209</v>
      </c>
      <c r="U7" s="211"/>
      <c r="V7" s="257" t="s">
        <v>171</v>
      </c>
      <c r="W7" s="211"/>
      <c r="Y7" s="37" t="s">
        <v>210</v>
      </c>
    </row>
    <row r="8" spans="1:25" ht="20.5" customHeight="1">
      <c r="B8" s="224"/>
      <c r="D8" s="38" t="s">
        <v>119</v>
      </c>
      <c r="F8" s="20" t="s">
        <v>119</v>
      </c>
      <c r="G8" s="28" t="s">
        <v>58</v>
      </c>
      <c r="H8" s="28" t="s">
        <v>119</v>
      </c>
      <c r="I8" s="28" t="s">
        <v>58</v>
      </c>
      <c r="J8" s="28" t="s">
        <v>119</v>
      </c>
      <c r="K8" s="28" t="s">
        <v>58</v>
      </c>
      <c r="L8" s="28" t="s">
        <v>119</v>
      </c>
      <c r="M8" s="28" t="s">
        <v>58</v>
      </c>
      <c r="N8" s="28" t="s">
        <v>119</v>
      </c>
      <c r="O8" s="28" t="s">
        <v>58</v>
      </c>
      <c r="P8" s="28" t="s">
        <v>119</v>
      </c>
      <c r="Q8" s="28" t="s">
        <v>58</v>
      </c>
      <c r="R8" s="28" t="s">
        <v>119</v>
      </c>
      <c r="S8" s="28" t="s">
        <v>58</v>
      </c>
      <c r="T8" s="28" t="s">
        <v>119</v>
      </c>
      <c r="U8" s="28" t="s">
        <v>58</v>
      </c>
      <c r="V8" s="28" t="s">
        <v>119</v>
      </c>
      <c r="W8" s="21" t="s">
        <v>58</v>
      </c>
      <c r="Y8" s="38" t="s">
        <v>119</v>
      </c>
    </row>
    <row r="9" spans="1:25" ht="8.5" customHeight="1"/>
    <row r="10" spans="1:25">
      <c r="B10" s="107" t="s">
        <v>88</v>
      </c>
      <c r="D10" s="98">
        <v>151880</v>
      </c>
      <c r="F10" s="95">
        <v>10</v>
      </c>
      <c r="G10" s="124">
        <v>4.2187150637658776E-3</v>
      </c>
      <c r="H10" s="95">
        <v>80193</v>
      </c>
      <c r="I10" s="124">
        <v>33.831141710857707</v>
      </c>
      <c r="J10" s="95">
        <v>84102</v>
      </c>
      <c r="K10" s="124">
        <v>35.48023742928379</v>
      </c>
      <c r="L10" s="95">
        <v>9133</v>
      </c>
      <c r="M10" s="124">
        <v>3.852952467737377</v>
      </c>
      <c r="N10" s="95">
        <v>16692</v>
      </c>
      <c r="O10" s="124">
        <v>7.0418791844380033</v>
      </c>
      <c r="P10" s="95">
        <v>1800</v>
      </c>
      <c r="Q10" s="124">
        <v>0.75936871147785812</v>
      </c>
      <c r="R10" s="95">
        <v>45106</v>
      </c>
      <c r="S10" s="124">
        <v>19.028936166622369</v>
      </c>
      <c r="T10" s="95">
        <v>3</v>
      </c>
      <c r="U10" s="124">
        <v>1.265614519129763E-3</v>
      </c>
      <c r="V10" s="95">
        <v>237039</v>
      </c>
      <c r="W10" s="124">
        <v>100</v>
      </c>
      <c r="Y10" s="145">
        <v>1.5606992362391361</v>
      </c>
    </row>
    <row r="11" spans="1:25">
      <c r="B11" s="111" t="s">
        <v>89</v>
      </c>
      <c r="D11" s="75">
        <v>18475</v>
      </c>
      <c r="F11" s="72">
        <v>1550</v>
      </c>
      <c r="G11" s="125">
        <v>6.3736173362391542</v>
      </c>
      <c r="H11" s="72">
        <v>4243</v>
      </c>
      <c r="I11" s="125">
        <v>17.447263456556598</v>
      </c>
      <c r="J11" s="72">
        <v>1985</v>
      </c>
      <c r="K11" s="125">
        <v>8.1623422015707874</v>
      </c>
      <c r="L11" s="72">
        <v>675</v>
      </c>
      <c r="M11" s="125">
        <v>2.775607549652535</v>
      </c>
      <c r="N11" s="72">
        <v>1122</v>
      </c>
      <c r="O11" s="125">
        <v>4.6136765492002141</v>
      </c>
      <c r="P11" s="72">
        <v>4277</v>
      </c>
      <c r="Q11" s="125">
        <v>17.587071836835399</v>
      </c>
      <c r="R11" s="72">
        <v>10467</v>
      </c>
      <c r="S11" s="125">
        <v>43.04042106994531</v>
      </c>
      <c r="T11" s="72">
        <v>0</v>
      </c>
      <c r="U11" s="125">
        <v>0</v>
      </c>
      <c r="V11" s="72">
        <v>24319</v>
      </c>
      <c r="W11" s="125">
        <v>100</v>
      </c>
      <c r="Y11" s="146">
        <v>1.316319350473613</v>
      </c>
    </row>
    <row r="12" spans="1:25">
      <c r="B12" s="111" t="s">
        <v>90</v>
      </c>
      <c r="D12" s="75">
        <v>11974</v>
      </c>
      <c r="F12" s="72">
        <v>2141</v>
      </c>
      <c r="G12" s="125">
        <v>12.306719549347591</v>
      </c>
      <c r="H12" s="72">
        <v>3205</v>
      </c>
      <c r="I12" s="125">
        <v>18.422716560326489</v>
      </c>
      <c r="J12" s="72">
        <v>2162</v>
      </c>
      <c r="K12" s="125">
        <v>12.42743001666954</v>
      </c>
      <c r="L12" s="72">
        <v>862</v>
      </c>
      <c r="M12" s="125">
        <v>4.9548772776915557</v>
      </c>
      <c r="N12" s="72">
        <v>2009</v>
      </c>
      <c r="O12" s="125">
        <v>11.547968040466751</v>
      </c>
      <c r="P12" s="72">
        <v>2006</v>
      </c>
      <c r="Q12" s="125">
        <v>11.530723687992181</v>
      </c>
      <c r="R12" s="72">
        <v>5004</v>
      </c>
      <c r="S12" s="125">
        <v>28.763579927573719</v>
      </c>
      <c r="T12" s="72">
        <v>8</v>
      </c>
      <c r="U12" s="125">
        <v>4.5984939932172217E-2</v>
      </c>
      <c r="V12" s="72">
        <v>17397</v>
      </c>
      <c r="W12" s="125">
        <v>100</v>
      </c>
      <c r="Y12" s="146">
        <v>1.452897945548689</v>
      </c>
    </row>
    <row r="13" spans="1:25">
      <c r="B13" s="111" t="s">
        <v>91</v>
      </c>
      <c r="D13" s="75">
        <v>11378</v>
      </c>
      <c r="F13" s="72">
        <v>969</v>
      </c>
      <c r="G13" s="125">
        <v>5.0439852168028727</v>
      </c>
      <c r="H13" s="72">
        <v>6259</v>
      </c>
      <c r="I13" s="125">
        <v>32.580292540731868</v>
      </c>
      <c r="J13" s="72">
        <v>925</v>
      </c>
      <c r="K13" s="125">
        <v>4.8149497683618758</v>
      </c>
      <c r="L13" s="72">
        <v>991</v>
      </c>
      <c r="M13" s="125">
        <v>5.1585029410233716</v>
      </c>
      <c r="N13" s="72">
        <v>854</v>
      </c>
      <c r="O13" s="125">
        <v>4.4453698401957213</v>
      </c>
      <c r="P13" s="72">
        <v>369</v>
      </c>
      <c r="Q13" s="125">
        <v>1.920774556243819</v>
      </c>
      <c r="R13" s="72">
        <v>8844</v>
      </c>
      <c r="S13" s="125">
        <v>46.036125136640457</v>
      </c>
      <c r="T13" s="72">
        <v>0</v>
      </c>
      <c r="U13" s="125">
        <v>0</v>
      </c>
      <c r="V13" s="72">
        <v>19211</v>
      </c>
      <c r="W13" s="125">
        <v>100</v>
      </c>
      <c r="Y13" s="146">
        <v>1.6884338196519599</v>
      </c>
    </row>
    <row r="14" spans="1:25">
      <c r="B14" s="111" t="s">
        <v>92</v>
      </c>
      <c r="D14" s="75">
        <v>28806</v>
      </c>
      <c r="F14" s="72">
        <v>796</v>
      </c>
      <c r="G14" s="125">
        <v>2.1808816679909042</v>
      </c>
      <c r="H14" s="72">
        <v>6821</v>
      </c>
      <c r="I14" s="125">
        <v>18.688183237896929</v>
      </c>
      <c r="J14" s="72">
        <v>522</v>
      </c>
      <c r="K14" s="125">
        <v>1.4301761692101149</v>
      </c>
      <c r="L14" s="72">
        <v>2068</v>
      </c>
      <c r="M14" s="125">
        <v>5.6659086550316449</v>
      </c>
      <c r="N14" s="72">
        <v>2258</v>
      </c>
      <c r="O14" s="125">
        <v>6.186470862215403</v>
      </c>
      <c r="P14" s="72">
        <v>10640</v>
      </c>
      <c r="Q14" s="125">
        <v>29.151483602290469</v>
      </c>
      <c r="R14" s="72">
        <v>13205</v>
      </c>
      <c r="S14" s="125">
        <v>36.179073399271211</v>
      </c>
      <c r="T14" s="72">
        <v>189</v>
      </c>
      <c r="U14" s="125">
        <v>0.51782240609331764</v>
      </c>
      <c r="V14" s="72">
        <v>36499</v>
      </c>
      <c r="W14" s="125">
        <v>99.999999999999986</v>
      </c>
      <c r="Y14" s="146">
        <v>1.267062417551899</v>
      </c>
    </row>
    <row r="15" spans="1:25">
      <c r="B15" s="111" t="s">
        <v>93</v>
      </c>
      <c r="D15" s="75">
        <v>8847</v>
      </c>
      <c r="F15" s="72">
        <v>4503</v>
      </c>
      <c r="G15" s="125">
        <v>30.880537649156491</v>
      </c>
      <c r="H15" s="72">
        <v>1685</v>
      </c>
      <c r="I15" s="125">
        <v>11.55534220271568</v>
      </c>
      <c r="J15" s="72">
        <v>503</v>
      </c>
      <c r="K15" s="125">
        <v>3.4494582361815929</v>
      </c>
      <c r="L15" s="72">
        <v>795</v>
      </c>
      <c r="M15" s="125">
        <v>5.4519270333287606</v>
      </c>
      <c r="N15" s="72">
        <v>3202</v>
      </c>
      <c r="O15" s="125">
        <v>21.958579070086412</v>
      </c>
      <c r="P15" s="72">
        <v>341</v>
      </c>
      <c r="Q15" s="125">
        <v>2.3384995199561098</v>
      </c>
      <c r="R15" s="72">
        <v>3553</v>
      </c>
      <c r="S15" s="125">
        <v>24.36565628857495</v>
      </c>
      <c r="T15" s="72">
        <v>0</v>
      </c>
      <c r="U15" s="125">
        <v>0</v>
      </c>
      <c r="V15" s="72">
        <v>14582</v>
      </c>
      <c r="W15" s="125">
        <v>99.999999999999986</v>
      </c>
      <c r="Y15" s="146">
        <v>1.6482423420368491</v>
      </c>
    </row>
    <row r="16" spans="1:25">
      <c r="B16" s="111" t="s">
        <v>94</v>
      </c>
      <c r="D16" s="75">
        <v>42717</v>
      </c>
      <c r="F16" s="72">
        <v>4722</v>
      </c>
      <c r="G16" s="125">
        <v>7.8063780191439767</v>
      </c>
      <c r="H16" s="72">
        <v>10872</v>
      </c>
      <c r="I16" s="125">
        <v>17.973515845856269</v>
      </c>
      <c r="J16" s="72">
        <v>7088</v>
      </c>
      <c r="K16" s="125">
        <v>11.71783299442874</v>
      </c>
      <c r="L16" s="72">
        <v>2426</v>
      </c>
      <c r="M16" s="125">
        <v>4.0106465638380531</v>
      </c>
      <c r="N16" s="72">
        <v>3474</v>
      </c>
      <c r="O16" s="125">
        <v>5.7431929772355303</v>
      </c>
      <c r="P16" s="72">
        <v>15720</v>
      </c>
      <c r="Q16" s="125">
        <v>25.988196200962161</v>
      </c>
      <c r="R16" s="72">
        <v>15089</v>
      </c>
      <c r="S16" s="125">
        <v>24.94503132801005</v>
      </c>
      <c r="T16" s="72">
        <v>1098</v>
      </c>
      <c r="U16" s="125">
        <v>1.81520607052522</v>
      </c>
      <c r="V16" s="72">
        <v>60489</v>
      </c>
      <c r="W16" s="125">
        <v>100</v>
      </c>
      <c r="Y16" s="146">
        <v>1.416040452278952</v>
      </c>
    </row>
    <row r="17" spans="2:25">
      <c r="B17" s="111" t="s">
        <v>95</v>
      </c>
      <c r="D17" s="75">
        <v>26924</v>
      </c>
      <c r="F17" s="72">
        <v>5289</v>
      </c>
      <c r="G17" s="125">
        <v>13.013951428360521</v>
      </c>
      <c r="H17" s="72">
        <v>10731</v>
      </c>
      <c r="I17" s="125">
        <v>26.404369971211342</v>
      </c>
      <c r="J17" s="72">
        <v>4670</v>
      </c>
      <c r="K17" s="125">
        <v>11.49085898476908</v>
      </c>
      <c r="L17" s="72">
        <v>1754</v>
      </c>
      <c r="M17" s="125">
        <v>4.315838685071725</v>
      </c>
      <c r="N17" s="72">
        <v>3659</v>
      </c>
      <c r="O17" s="125">
        <v>9.0032233458822368</v>
      </c>
      <c r="P17" s="72">
        <v>4641</v>
      </c>
      <c r="Q17" s="125">
        <v>11.419502472872219</v>
      </c>
      <c r="R17" s="72">
        <v>9891</v>
      </c>
      <c r="S17" s="125">
        <v>24.337491695578361</v>
      </c>
      <c r="T17" s="72">
        <v>6</v>
      </c>
      <c r="U17" s="125">
        <v>1.47634162545213E-2</v>
      </c>
      <c r="V17" s="72">
        <v>40641</v>
      </c>
      <c r="W17" s="125">
        <v>100</v>
      </c>
      <c r="Y17" s="146">
        <v>1.5094711038478681</v>
      </c>
    </row>
    <row r="18" spans="2:25">
      <c r="B18" s="111" t="s">
        <v>96</v>
      </c>
      <c r="D18" s="75">
        <v>101897</v>
      </c>
      <c r="F18" s="72">
        <v>3</v>
      </c>
      <c r="G18" s="125">
        <v>2.3266094320746381E-3</v>
      </c>
      <c r="H18" s="72">
        <v>15353</v>
      </c>
      <c r="I18" s="125">
        <v>11.906811536880641</v>
      </c>
      <c r="J18" s="72">
        <v>13664</v>
      </c>
      <c r="K18" s="125">
        <v>10.59693042662262</v>
      </c>
      <c r="L18" s="72">
        <v>7781</v>
      </c>
      <c r="M18" s="125">
        <v>6.0344493303242519</v>
      </c>
      <c r="N18" s="72">
        <v>21244</v>
      </c>
      <c r="O18" s="125">
        <v>16.47549692499787</v>
      </c>
      <c r="P18" s="72">
        <v>12870</v>
      </c>
      <c r="Q18" s="125">
        <v>9.9811544636001948</v>
      </c>
      <c r="R18" s="72">
        <v>58011</v>
      </c>
      <c r="S18" s="125">
        <v>44.989646588027263</v>
      </c>
      <c r="T18" s="72">
        <v>17</v>
      </c>
      <c r="U18" s="125">
        <v>1.318412011508961E-2</v>
      </c>
      <c r="V18" s="72">
        <v>128943</v>
      </c>
      <c r="W18" s="125">
        <v>99.999999999999972</v>
      </c>
      <c r="Y18" s="146">
        <v>1.26542488983974</v>
      </c>
    </row>
    <row r="19" spans="2:25">
      <c r="B19" s="111" t="s">
        <v>97</v>
      </c>
      <c r="D19" s="75">
        <v>70472</v>
      </c>
      <c r="F19" s="72">
        <v>410</v>
      </c>
      <c r="G19" s="125">
        <v>0.38664290227364889</v>
      </c>
      <c r="H19" s="72">
        <v>31082</v>
      </c>
      <c r="I19" s="125">
        <v>29.31130411821842</v>
      </c>
      <c r="J19" s="72">
        <v>2646</v>
      </c>
      <c r="K19" s="125">
        <v>2.495261266868475</v>
      </c>
      <c r="L19" s="72">
        <v>4515</v>
      </c>
      <c r="M19" s="125">
        <v>4.2577870823549384</v>
      </c>
      <c r="N19" s="72">
        <v>6199</v>
      </c>
      <c r="O19" s="125">
        <v>5.8458520760837791</v>
      </c>
      <c r="P19" s="72">
        <v>11162</v>
      </c>
      <c r="Q19" s="125">
        <v>10.526117256532849</v>
      </c>
      <c r="R19" s="72">
        <v>49371</v>
      </c>
      <c r="S19" s="125">
        <v>46.558406654030037</v>
      </c>
      <c r="T19" s="72">
        <v>656</v>
      </c>
      <c r="U19" s="125">
        <v>0.6186286436378382</v>
      </c>
      <c r="V19" s="72">
        <v>106041</v>
      </c>
      <c r="W19" s="125">
        <v>100</v>
      </c>
      <c r="Y19" s="146">
        <v>1.5047252809626519</v>
      </c>
    </row>
    <row r="20" spans="2:25">
      <c r="B20" s="111" t="s">
        <v>98</v>
      </c>
      <c r="D20" s="75">
        <v>12897</v>
      </c>
      <c r="F20" s="72">
        <v>486</v>
      </c>
      <c r="G20" s="125">
        <v>3.1163834562359729</v>
      </c>
      <c r="H20" s="72">
        <v>2342</v>
      </c>
      <c r="I20" s="125">
        <v>15.01763385700545</v>
      </c>
      <c r="J20" s="72">
        <v>294</v>
      </c>
      <c r="K20" s="125">
        <v>1.885219621673613</v>
      </c>
      <c r="L20" s="72">
        <v>974</v>
      </c>
      <c r="M20" s="125">
        <v>6.2455915357486376</v>
      </c>
      <c r="N20" s="72">
        <v>1853</v>
      </c>
      <c r="O20" s="125">
        <v>11.88201346585444</v>
      </c>
      <c r="P20" s="72">
        <v>6759</v>
      </c>
      <c r="Q20" s="125">
        <v>43.340814363578069</v>
      </c>
      <c r="R20" s="72">
        <v>2887</v>
      </c>
      <c r="S20" s="125">
        <v>18.51234369990382</v>
      </c>
      <c r="T20" s="72">
        <v>0</v>
      </c>
      <c r="U20" s="125">
        <v>0</v>
      </c>
      <c r="V20" s="72">
        <v>15595</v>
      </c>
      <c r="W20" s="125">
        <v>100</v>
      </c>
      <c r="Y20" s="146">
        <v>1.2091959370396219</v>
      </c>
    </row>
    <row r="21" spans="2:25">
      <c r="B21" s="111" t="s">
        <v>99</v>
      </c>
      <c r="D21" s="75">
        <v>33120</v>
      </c>
      <c r="F21" s="72">
        <v>2189</v>
      </c>
      <c r="G21" s="125">
        <v>3.9895749799518851</v>
      </c>
      <c r="H21" s="72">
        <v>18492</v>
      </c>
      <c r="I21" s="125">
        <v>33.702704673033459</v>
      </c>
      <c r="J21" s="72">
        <v>7494</v>
      </c>
      <c r="K21" s="125">
        <v>13.658234307793251</v>
      </c>
      <c r="L21" s="72">
        <v>2821</v>
      </c>
      <c r="M21" s="125">
        <v>5.1414303419114971</v>
      </c>
      <c r="N21" s="72">
        <v>2789</v>
      </c>
      <c r="O21" s="125">
        <v>5.0831085514325292</v>
      </c>
      <c r="P21" s="72">
        <v>6897</v>
      </c>
      <c r="Q21" s="125">
        <v>12.57016840417001</v>
      </c>
      <c r="R21" s="72">
        <v>14131</v>
      </c>
      <c r="S21" s="125">
        <v>25.754538164321641</v>
      </c>
      <c r="T21" s="72">
        <v>55</v>
      </c>
      <c r="U21" s="125">
        <v>0.1002405773857257</v>
      </c>
      <c r="V21" s="72">
        <v>54868</v>
      </c>
      <c r="W21" s="125">
        <v>99.999999999999986</v>
      </c>
      <c r="Y21" s="146">
        <v>1.656642512077295</v>
      </c>
    </row>
    <row r="22" spans="2:25">
      <c r="B22" s="111" t="s">
        <v>100</v>
      </c>
      <c r="D22" s="75">
        <v>87530</v>
      </c>
      <c r="F22" s="72">
        <v>3085</v>
      </c>
      <c r="G22" s="125">
        <v>2.3814670145589849</v>
      </c>
      <c r="H22" s="72">
        <v>43417</v>
      </c>
      <c r="I22" s="125">
        <v>33.515770946874383</v>
      </c>
      <c r="J22" s="72">
        <v>27680</v>
      </c>
      <c r="K22" s="125">
        <v>21.367587346188881</v>
      </c>
      <c r="L22" s="72">
        <v>8350</v>
      </c>
      <c r="M22" s="125">
        <v>6.4457859227123242</v>
      </c>
      <c r="N22" s="72">
        <v>7879</v>
      </c>
      <c r="O22" s="125">
        <v>6.0821972796467554</v>
      </c>
      <c r="P22" s="72">
        <v>12349</v>
      </c>
      <c r="Q22" s="125">
        <v>9.5328156119250895</v>
      </c>
      <c r="R22" s="72">
        <v>26758</v>
      </c>
      <c r="S22" s="125">
        <v>20.655849068255851</v>
      </c>
      <c r="T22" s="72">
        <v>24</v>
      </c>
      <c r="U22" s="125">
        <v>1.8526809837736021E-2</v>
      </c>
      <c r="V22" s="72">
        <v>129542</v>
      </c>
      <c r="W22" s="125">
        <v>100</v>
      </c>
      <c r="Y22" s="146">
        <v>1.47997258082943</v>
      </c>
    </row>
    <row r="23" spans="2:25">
      <c r="B23" s="111" t="s">
        <v>101</v>
      </c>
      <c r="D23" s="75">
        <v>19260</v>
      </c>
      <c r="F23" s="72">
        <v>1539</v>
      </c>
      <c r="G23" s="125">
        <v>6.1439578426284482</v>
      </c>
      <c r="H23" s="72">
        <v>5584</v>
      </c>
      <c r="I23" s="125">
        <v>22.292307078126871</v>
      </c>
      <c r="J23" s="72">
        <v>1330</v>
      </c>
      <c r="K23" s="125">
        <v>5.3095931973332267</v>
      </c>
      <c r="L23" s="72">
        <v>2002</v>
      </c>
      <c r="M23" s="125">
        <v>7.9923350233542259</v>
      </c>
      <c r="N23" s="72">
        <v>2537</v>
      </c>
      <c r="O23" s="125">
        <v>10.12814882829654</v>
      </c>
      <c r="P23" s="72">
        <v>467</v>
      </c>
      <c r="Q23" s="125">
        <v>1.8643458820711409</v>
      </c>
      <c r="R23" s="72">
        <v>11588</v>
      </c>
      <c r="S23" s="125">
        <v>46.261327797516863</v>
      </c>
      <c r="T23" s="72">
        <v>2</v>
      </c>
      <c r="U23" s="125">
        <v>7.9843506726815436E-3</v>
      </c>
      <c r="V23" s="72">
        <v>25049</v>
      </c>
      <c r="W23" s="125">
        <v>100</v>
      </c>
      <c r="Y23" s="146">
        <v>1.300571131879543</v>
      </c>
    </row>
    <row r="24" spans="2:25">
      <c r="B24" s="111" t="s">
        <v>102</v>
      </c>
      <c r="D24" s="75">
        <v>6496</v>
      </c>
      <c r="F24" s="72">
        <v>707</v>
      </c>
      <c r="G24" s="125">
        <v>8.0634124087591239</v>
      </c>
      <c r="H24" s="72">
        <v>1220</v>
      </c>
      <c r="I24" s="125">
        <v>13.91423357664234</v>
      </c>
      <c r="J24" s="72">
        <v>325</v>
      </c>
      <c r="K24" s="125">
        <v>3.706660583941606</v>
      </c>
      <c r="L24" s="72">
        <v>366</v>
      </c>
      <c r="M24" s="125">
        <v>4.1742700729927007</v>
      </c>
      <c r="N24" s="72">
        <v>1708</v>
      </c>
      <c r="O24" s="125">
        <v>19.479927007299271</v>
      </c>
      <c r="P24" s="72">
        <v>1370</v>
      </c>
      <c r="Q24" s="125">
        <v>15.625</v>
      </c>
      <c r="R24" s="72">
        <v>3057</v>
      </c>
      <c r="S24" s="125">
        <v>34.865419708029201</v>
      </c>
      <c r="T24" s="72">
        <v>15</v>
      </c>
      <c r="U24" s="125">
        <v>0.17107664233576639</v>
      </c>
      <c r="V24" s="72">
        <v>8768</v>
      </c>
      <c r="W24" s="125">
        <v>100</v>
      </c>
      <c r="Y24" s="146">
        <v>1.3497536945812809</v>
      </c>
    </row>
    <row r="25" spans="2:25">
      <c r="B25" s="111" t="s">
        <v>103</v>
      </c>
      <c r="D25" s="75">
        <v>24505</v>
      </c>
      <c r="F25" s="72">
        <v>476</v>
      </c>
      <c r="G25" s="125">
        <v>1.296826045497889</v>
      </c>
      <c r="H25" s="72">
        <v>9357</v>
      </c>
      <c r="I25" s="125">
        <v>25.49243972210871</v>
      </c>
      <c r="J25" s="72">
        <v>2267</v>
      </c>
      <c r="K25" s="125">
        <v>6.1762702629069608</v>
      </c>
      <c r="L25" s="72">
        <v>3290</v>
      </c>
      <c r="M25" s="125">
        <v>8.9633564909412886</v>
      </c>
      <c r="N25" s="72">
        <v>5204</v>
      </c>
      <c r="O25" s="125">
        <v>14.17790491758616</v>
      </c>
      <c r="P25" s="72">
        <v>709</v>
      </c>
      <c r="Q25" s="125">
        <v>1.931616945920174</v>
      </c>
      <c r="R25" s="72">
        <v>12576</v>
      </c>
      <c r="S25" s="125">
        <v>34.262362076011442</v>
      </c>
      <c r="T25" s="72">
        <v>2826</v>
      </c>
      <c r="U25" s="125">
        <v>7.6992235390273809</v>
      </c>
      <c r="V25" s="72">
        <v>36705</v>
      </c>
      <c r="W25" s="125">
        <v>100</v>
      </c>
      <c r="Y25" s="146">
        <v>1.497857580085697</v>
      </c>
    </row>
    <row r="26" spans="2:25">
      <c r="B26" s="111" t="s">
        <v>104</v>
      </c>
      <c r="D26" s="75">
        <v>4311</v>
      </c>
      <c r="F26" s="72">
        <v>506</v>
      </c>
      <c r="G26" s="125">
        <v>7.8816199376947047</v>
      </c>
      <c r="H26" s="72">
        <v>1350</v>
      </c>
      <c r="I26" s="125">
        <v>21.028037383177569</v>
      </c>
      <c r="J26" s="72">
        <v>1269</v>
      </c>
      <c r="K26" s="125">
        <v>19.766355140186921</v>
      </c>
      <c r="L26" s="72">
        <v>575</v>
      </c>
      <c r="M26" s="125">
        <v>8.9563862928348907</v>
      </c>
      <c r="N26" s="72">
        <v>1382</v>
      </c>
      <c r="O26" s="125">
        <v>21.526479750778819</v>
      </c>
      <c r="P26" s="72">
        <v>581</v>
      </c>
      <c r="Q26" s="125">
        <v>9.0498442367601246</v>
      </c>
      <c r="R26" s="72">
        <v>757</v>
      </c>
      <c r="S26" s="125">
        <v>11.79127725856698</v>
      </c>
      <c r="T26" s="72">
        <v>0</v>
      </c>
      <c r="U26" s="125">
        <v>0</v>
      </c>
      <c r="V26" s="72">
        <v>6420</v>
      </c>
      <c r="W26" s="125">
        <v>100</v>
      </c>
      <c r="Y26" s="146">
        <v>1.4892136395267921</v>
      </c>
    </row>
    <row r="27" spans="2:25">
      <c r="B27" s="111" t="s">
        <v>105</v>
      </c>
      <c r="D27" s="75">
        <v>586</v>
      </c>
      <c r="F27" s="72">
        <v>0</v>
      </c>
      <c r="G27" s="125">
        <v>0</v>
      </c>
      <c r="H27" s="72">
        <v>44</v>
      </c>
      <c r="I27" s="125">
        <v>7.0853462157809979</v>
      </c>
      <c r="J27" s="72">
        <v>193</v>
      </c>
      <c r="K27" s="125">
        <v>31.07890499194847</v>
      </c>
      <c r="L27" s="72">
        <v>10</v>
      </c>
      <c r="M27" s="125">
        <v>1.6103059581320449</v>
      </c>
      <c r="N27" s="72">
        <v>46</v>
      </c>
      <c r="O27" s="125">
        <v>7.4074074074074074</v>
      </c>
      <c r="P27" s="72">
        <v>0</v>
      </c>
      <c r="Q27" s="125">
        <v>0</v>
      </c>
      <c r="R27" s="72">
        <v>328</v>
      </c>
      <c r="S27" s="125">
        <v>52.818035426731079</v>
      </c>
      <c r="T27" s="72">
        <v>0</v>
      </c>
      <c r="U27" s="125">
        <v>0</v>
      </c>
      <c r="V27" s="72">
        <v>621</v>
      </c>
      <c r="W27" s="125">
        <v>100</v>
      </c>
      <c r="Y27" s="146">
        <v>1.059726962457338</v>
      </c>
    </row>
    <row r="28" spans="2:25">
      <c r="B28" s="115" t="s">
        <v>106</v>
      </c>
      <c r="D28" s="90">
        <v>953</v>
      </c>
      <c r="F28" s="87">
        <v>271</v>
      </c>
      <c r="G28" s="126">
        <v>18.767313019390581</v>
      </c>
      <c r="H28" s="87">
        <v>296</v>
      </c>
      <c r="I28" s="126">
        <v>20.498614958448751</v>
      </c>
      <c r="J28" s="87">
        <v>322</v>
      </c>
      <c r="K28" s="126">
        <v>22.29916897506925</v>
      </c>
      <c r="L28" s="87">
        <v>17</v>
      </c>
      <c r="M28" s="126">
        <v>1.1772853185595571</v>
      </c>
      <c r="N28" s="87">
        <v>59</v>
      </c>
      <c r="O28" s="126">
        <v>4.0858725761772856</v>
      </c>
      <c r="P28" s="87">
        <v>4</v>
      </c>
      <c r="Q28" s="126">
        <v>0.2770083102493075</v>
      </c>
      <c r="R28" s="87">
        <v>475</v>
      </c>
      <c r="S28" s="126">
        <v>32.894736842105267</v>
      </c>
      <c r="T28" s="87">
        <v>0</v>
      </c>
      <c r="U28" s="126">
        <v>0</v>
      </c>
      <c r="V28" s="87">
        <v>1444</v>
      </c>
      <c r="W28" s="126">
        <v>100</v>
      </c>
      <c r="Y28" s="147">
        <v>1.515215110178384</v>
      </c>
    </row>
    <row r="29" spans="2:25" ht="8" customHeight="1"/>
    <row r="30" spans="2:25">
      <c r="B30" s="119" t="s">
        <v>49</v>
      </c>
      <c r="D30" s="63">
        <v>663028</v>
      </c>
      <c r="F30" s="60">
        <v>29652</v>
      </c>
      <c r="G30" s="137">
        <v>3.0753817001720649</v>
      </c>
      <c r="H30" s="60">
        <v>252546</v>
      </c>
      <c r="I30" s="137">
        <v>26.193017228236009</v>
      </c>
      <c r="J30" s="60">
        <v>159441</v>
      </c>
      <c r="K30" s="137">
        <v>16.536555161781131</v>
      </c>
      <c r="L30" s="60">
        <v>49405</v>
      </c>
      <c r="M30" s="137">
        <v>5.1240804295494682</v>
      </c>
      <c r="N30" s="60">
        <v>84170</v>
      </c>
      <c r="O30" s="137">
        <v>8.7297611528221584</v>
      </c>
      <c r="P30" s="60">
        <v>92962</v>
      </c>
      <c r="Q30" s="137">
        <v>9.6416307032036777</v>
      </c>
      <c r="R30" s="60">
        <v>291098</v>
      </c>
      <c r="S30" s="137">
        <v>30.1914697880982</v>
      </c>
      <c r="T30" s="60">
        <v>4899</v>
      </c>
      <c r="U30" s="137">
        <v>0.50810383613729071</v>
      </c>
      <c r="V30" s="60">
        <v>964173</v>
      </c>
      <c r="W30" s="137">
        <v>100</v>
      </c>
      <c r="Y30" s="148">
        <v>1.4541965045216789</v>
      </c>
    </row>
  </sheetData>
  <mergeCells count="13">
    <mergeCell ref="A3:X3"/>
    <mergeCell ref="V7:W7"/>
    <mergeCell ref="L7:M7"/>
    <mergeCell ref="R7:S7"/>
    <mergeCell ref="P7:Q7"/>
    <mergeCell ref="N7:O7"/>
    <mergeCell ref="B4:X4"/>
    <mergeCell ref="H7:I7"/>
    <mergeCell ref="T7:U7"/>
    <mergeCell ref="J7:K7"/>
    <mergeCell ref="B7:B8"/>
    <mergeCell ref="F6:W6"/>
    <mergeCell ref="F7:G7"/>
  </mergeCells>
  <printOptions horizontalCentered="1" verticalCentered="1"/>
  <pageMargins left="0.27777777777777779" right="0.27777777777777779" top="0.27777777777777779" bottom="0.27777777777777779" header="0.1388888888888889" footer="0.1388888888888889"/>
  <pageSetup paperSize="9" scale="70"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6:T7"/>
  <sheetViews>
    <sheetView showGridLines="0" workbookViewId="0"/>
  </sheetViews>
  <sheetFormatPr baseColWidth="10" defaultColWidth="8.7265625" defaultRowHeight="14.5"/>
  <sheetData>
    <row r="6" spans="1:20" ht="21">
      <c r="A6" s="201" t="s">
        <v>217</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81"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Y30"/>
  <sheetViews>
    <sheetView showGridLines="0" workbookViewId="0"/>
  </sheetViews>
  <sheetFormatPr baseColWidth="10" defaultColWidth="8.7265625" defaultRowHeight="14.5"/>
  <cols>
    <col min="1" max="1" width="0.7265625" customWidth="1"/>
    <col min="2" max="2" width="26.453125" customWidth="1"/>
    <col min="3" max="3" width="0.36328125" customWidth="1"/>
    <col min="4" max="4" width="9.08984375" customWidth="1"/>
    <col min="5" max="5" width="0.36328125" customWidth="1"/>
    <col min="6" max="6" width="10" customWidth="1"/>
    <col min="7" max="7" width="7.08984375" customWidth="1"/>
    <col min="8" max="8" width="10" customWidth="1"/>
    <col min="9" max="9" width="7.08984375" customWidth="1"/>
    <col min="10" max="10" width="10" customWidth="1"/>
    <col min="11" max="11" width="7.08984375" customWidth="1"/>
    <col min="12" max="12" width="10" customWidth="1"/>
    <col min="13" max="13" width="7.08984375" customWidth="1"/>
    <col min="14" max="14" width="10" customWidth="1"/>
    <col min="15" max="15" width="7.08984375" customWidth="1"/>
    <col min="16" max="16" width="10" customWidth="1"/>
    <col min="17" max="17" width="7.08984375" customWidth="1"/>
    <col min="18" max="18" width="10" customWidth="1"/>
    <col min="19" max="19" width="7.08984375" customWidth="1"/>
    <col min="20" max="20" width="10" customWidth="1"/>
    <col min="21" max="21" width="7.08984375" customWidth="1"/>
    <col min="22" max="22" width="10" customWidth="1"/>
    <col min="23" max="23" width="7.08984375" customWidth="1"/>
    <col min="24" max="24" width="0.36328125" customWidth="1"/>
    <col min="25" max="25" width="11.08984375" customWidth="1"/>
  </cols>
  <sheetData>
    <row r="1" spans="1:25" ht="9" customHeight="1"/>
    <row r="2" spans="1:25" ht="54.5" customHeight="1"/>
    <row r="3" spans="1:25" ht="19" customHeight="1">
      <c r="A3" s="201" t="s">
        <v>218</v>
      </c>
      <c r="B3" s="202"/>
      <c r="C3" s="202"/>
      <c r="D3" s="202"/>
      <c r="E3" s="202"/>
      <c r="F3" s="202"/>
      <c r="G3" s="202"/>
      <c r="H3" s="202"/>
      <c r="I3" s="202"/>
      <c r="J3" s="202"/>
      <c r="K3" s="202"/>
      <c r="L3" s="202"/>
      <c r="M3" s="202"/>
      <c r="N3" s="202"/>
      <c r="O3" s="202"/>
      <c r="P3" s="202"/>
      <c r="Q3" s="202"/>
      <c r="R3" s="202"/>
      <c r="S3" s="202"/>
      <c r="T3" s="202"/>
      <c r="U3" s="202"/>
      <c r="V3" s="202"/>
      <c r="W3" s="202"/>
      <c r="X3" s="202"/>
    </row>
    <row r="4" spans="1:25" ht="14.5" customHeight="1">
      <c r="B4" s="203" t="s">
        <v>113</v>
      </c>
      <c r="C4" s="202"/>
      <c r="D4" s="202"/>
      <c r="E4" s="202"/>
      <c r="F4" s="202"/>
      <c r="G4" s="202"/>
      <c r="H4" s="202"/>
      <c r="I4" s="202"/>
      <c r="J4" s="202"/>
      <c r="K4" s="202"/>
      <c r="L4" s="202"/>
      <c r="M4" s="202"/>
      <c r="N4" s="202"/>
      <c r="O4" s="202"/>
      <c r="P4" s="202"/>
      <c r="Q4" s="202"/>
      <c r="R4" s="202"/>
      <c r="S4" s="202"/>
      <c r="T4" s="202"/>
      <c r="U4" s="202"/>
      <c r="V4" s="202"/>
      <c r="W4" s="202"/>
      <c r="X4" s="202"/>
    </row>
    <row r="5" spans="1:25" ht="5.5" customHeight="1"/>
    <row r="6" spans="1:25" ht="19.5" customHeight="1">
      <c r="F6" s="258" t="s">
        <v>203</v>
      </c>
      <c r="G6" s="215"/>
      <c r="H6" s="215"/>
      <c r="I6" s="215"/>
      <c r="J6" s="215"/>
      <c r="K6" s="215"/>
      <c r="L6" s="215"/>
      <c r="M6" s="215"/>
      <c r="N6" s="215"/>
      <c r="O6" s="215"/>
      <c r="P6" s="215"/>
      <c r="Q6" s="215"/>
      <c r="R6" s="215"/>
      <c r="S6" s="215"/>
      <c r="T6" s="215"/>
      <c r="U6" s="215"/>
      <c r="V6" s="215"/>
      <c r="W6" s="216"/>
    </row>
    <row r="7" spans="1:25" ht="64.5" customHeight="1">
      <c r="B7" s="222" t="s">
        <v>114</v>
      </c>
      <c r="D7" s="36" t="s">
        <v>219</v>
      </c>
      <c r="F7" s="259" t="s">
        <v>205</v>
      </c>
      <c r="G7" s="211"/>
      <c r="H7" s="257" t="s">
        <v>71</v>
      </c>
      <c r="I7" s="211"/>
      <c r="J7" s="257" t="s">
        <v>72</v>
      </c>
      <c r="K7" s="211"/>
      <c r="L7" s="257" t="s">
        <v>206</v>
      </c>
      <c r="M7" s="211"/>
      <c r="N7" s="257" t="s">
        <v>74</v>
      </c>
      <c r="O7" s="211"/>
      <c r="P7" s="257" t="s">
        <v>207</v>
      </c>
      <c r="Q7" s="211"/>
      <c r="R7" s="257" t="s">
        <v>208</v>
      </c>
      <c r="S7" s="211"/>
      <c r="T7" s="257" t="s">
        <v>209</v>
      </c>
      <c r="U7" s="211"/>
      <c r="V7" s="257" t="s">
        <v>171</v>
      </c>
      <c r="W7" s="211"/>
      <c r="Y7" s="37" t="s">
        <v>210</v>
      </c>
    </row>
    <row r="8" spans="1:25" ht="20.5" customHeight="1">
      <c r="B8" s="224"/>
      <c r="D8" s="38" t="s">
        <v>119</v>
      </c>
      <c r="F8" s="20" t="s">
        <v>119</v>
      </c>
      <c r="G8" s="28" t="s">
        <v>58</v>
      </c>
      <c r="H8" s="28" t="s">
        <v>119</v>
      </c>
      <c r="I8" s="28" t="s">
        <v>58</v>
      </c>
      <c r="J8" s="28" t="s">
        <v>119</v>
      </c>
      <c r="K8" s="28" t="s">
        <v>58</v>
      </c>
      <c r="L8" s="28" t="s">
        <v>119</v>
      </c>
      <c r="M8" s="28" t="s">
        <v>58</v>
      </c>
      <c r="N8" s="28" t="s">
        <v>119</v>
      </c>
      <c r="O8" s="28" t="s">
        <v>58</v>
      </c>
      <c r="P8" s="28" t="s">
        <v>119</v>
      </c>
      <c r="Q8" s="28" t="s">
        <v>58</v>
      </c>
      <c r="R8" s="28" t="s">
        <v>119</v>
      </c>
      <c r="S8" s="28" t="s">
        <v>58</v>
      </c>
      <c r="T8" s="28" t="s">
        <v>119</v>
      </c>
      <c r="U8" s="28" t="s">
        <v>58</v>
      </c>
      <c r="V8" s="28" t="s">
        <v>119</v>
      </c>
      <c r="W8" s="21" t="s">
        <v>58</v>
      </c>
      <c r="Y8" s="38" t="s">
        <v>119</v>
      </c>
    </row>
    <row r="9" spans="1:25" ht="8.5" customHeight="1"/>
    <row r="10" spans="1:25">
      <c r="B10" s="107" t="s">
        <v>88</v>
      </c>
      <c r="D10" s="98">
        <v>120857</v>
      </c>
      <c r="F10" s="95">
        <v>392</v>
      </c>
      <c r="G10" s="124">
        <v>0.1940065823661874</v>
      </c>
      <c r="H10" s="95">
        <v>83920</v>
      </c>
      <c r="I10" s="124">
        <v>41.533245898394</v>
      </c>
      <c r="J10" s="95">
        <v>86283</v>
      </c>
      <c r="K10" s="124">
        <v>42.702729454851401</v>
      </c>
      <c r="L10" s="95">
        <v>1402</v>
      </c>
      <c r="M10" s="124">
        <v>0.6938704808096805</v>
      </c>
      <c r="N10" s="95">
        <v>81</v>
      </c>
      <c r="O10" s="124">
        <v>4.0088094825666283E-2</v>
      </c>
      <c r="P10" s="95">
        <v>79</v>
      </c>
      <c r="Q10" s="124">
        <v>3.9098265323797968E-2</v>
      </c>
      <c r="R10" s="95">
        <v>29898</v>
      </c>
      <c r="S10" s="124">
        <v>14.79696122342926</v>
      </c>
      <c r="T10" s="95">
        <v>0</v>
      </c>
      <c r="U10" s="124">
        <v>0</v>
      </c>
      <c r="V10" s="95">
        <v>202055</v>
      </c>
      <c r="W10" s="124">
        <v>99.999999999999986</v>
      </c>
      <c r="Y10" s="145">
        <v>1.6718518579809201</v>
      </c>
    </row>
    <row r="11" spans="1:25">
      <c r="B11" s="111" t="s">
        <v>89</v>
      </c>
      <c r="D11" s="75">
        <v>18584</v>
      </c>
      <c r="F11" s="72">
        <v>1206</v>
      </c>
      <c r="G11" s="125">
        <v>4.8222639849654119</v>
      </c>
      <c r="H11" s="72">
        <v>5451</v>
      </c>
      <c r="I11" s="125">
        <v>21.79615338478148</v>
      </c>
      <c r="J11" s="72">
        <v>3692</v>
      </c>
      <c r="K11" s="125">
        <v>14.76268543324403</v>
      </c>
      <c r="L11" s="72">
        <v>636</v>
      </c>
      <c r="M11" s="125">
        <v>2.5430844895837499</v>
      </c>
      <c r="N11" s="72">
        <v>93</v>
      </c>
      <c r="O11" s="125">
        <v>0.37186612819385018</v>
      </c>
      <c r="P11" s="72">
        <v>2009</v>
      </c>
      <c r="Q11" s="125">
        <v>8.0331080810908073</v>
      </c>
      <c r="R11" s="72">
        <v>11922</v>
      </c>
      <c r="S11" s="125">
        <v>47.670838498140682</v>
      </c>
      <c r="T11" s="72">
        <v>0</v>
      </c>
      <c r="U11" s="125">
        <v>0</v>
      </c>
      <c r="V11" s="72">
        <v>25009</v>
      </c>
      <c r="W11" s="125">
        <v>100</v>
      </c>
      <c r="Y11" s="146">
        <v>1.3457275075333619</v>
      </c>
    </row>
    <row r="12" spans="1:25">
      <c r="B12" s="111" t="s">
        <v>90</v>
      </c>
      <c r="D12" s="75">
        <v>17764</v>
      </c>
      <c r="F12" s="72">
        <v>2397</v>
      </c>
      <c r="G12" s="125">
        <v>9.0302893309222423</v>
      </c>
      <c r="H12" s="72">
        <v>7697</v>
      </c>
      <c r="I12" s="125">
        <v>28.997136829415311</v>
      </c>
      <c r="J12" s="72">
        <v>5957</v>
      </c>
      <c r="K12" s="125">
        <v>22.441983122362871</v>
      </c>
      <c r="L12" s="72">
        <v>862</v>
      </c>
      <c r="M12" s="125">
        <v>3.2474382157926458</v>
      </c>
      <c r="N12" s="72">
        <v>312</v>
      </c>
      <c r="O12" s="125">
        <v>1.175406871609403</v>
      </c>
      <c r="P12" s="72">
        <v>1883</v>
      </c>
      <c r="Q12" s="125">
        <v>7.0938818565400839</v>
      </c>
      <c r="R12" s="72">
        <v>7425</v>
      </c>
      <c r="S12" s="125">
        <v>27.97242314647378</v>
      </c>
      <c r="T12" s="72">
        <v>11</v>
      </c>
      <c r="U12" s="125">
        <v>4.1440626883664858E-2</v>
      </c>
      <c r="V12" s="72">
        <v>26544</v>
      </c>
      <c r="W12" s="125">
        <v>100</v>
      </c>
      <c r="Y12" s="146">
        <v>1.494258049988741</v>
      </c>
    </row>
    <row r="13" spans="1:25">
      <c r="B13" s="111" t="s">
        <v>91</v>
      </c>
      <c r="D13" s="75">
        <v>15938</v>
      </c>
      <c r="F13" s="72">
        <v>2238</v>
      </c>
      <c r="G13" s="125">
        <v>7.8791719476130124</v>
      </c>
      <c r="H13" s="72">
        <v>10969</v>
      </c>
      <c r="I13" s="125">
        <v>38.617800309815522</v>
      </c>
      <c r="J13" s="72">
        <v>967</v>
      </c>
      <c r="K13" s="125">
        <v>3.40445007745388</v>
      </c>
      <c r="L13" s="72">
        <v>216</v>
      </c>
      <c r="M13" s="125">
        <v>0.76045627376425851</v>
      </c>
      <c r="N13" s="72">
        <v>3</v>
      </c>
      <c r="O13" s="125">
        <v>1.056189269117026E-2</v>
      </c>
      <c r="P13" s="72">
        <v>41</v>
      </c>
      <c r="Q13" s="125">
        <v>0.14434586677932679</v>
      </c>
      <c r="R13" s="72">
        <v>13970</v>
      </c>
      <c r="S13" s="125">
        <v>49.183213631882843</v>
      </c>
      <c r="T13" s="72">
        <v>0</v>
      </c>
      <c r="U13" s="125">
        <v>0</v>
      </c>
      <c r="V13" s="72">
        <v>28404</v>
      </c>
      <c r="W13" s="125">
        <v>100</v>
      </c>
      <c r="Y13" s="146">
        <v>1.7821558539339939</v>
      </c>
    </row>
    <row r="14" spans="1:25">
      <c r="B14" s="111" t="s">
        <v>92</v>
      </c>
      <c r="D14" s="75">
        <v>23975</v>
      </c>
      <c r="F14" s="72">
        <v>787</v>
      </c>
      <c r="G14" s="125">
        <v>2.621061746486379</v>
      </c>
      <c r="H14" s="72">
        <v>5974</v>
      </c>
      <c r="I14" s="125">
        <v>19.89609005528542</v>
      </c>
      <c r="J14" s="72">
        <v>513</v>
      </c>
      <c r="K14" s="125">
        <v>1.7085192832878171</v>
      </c>
      <c r="L14" s="72">
        <v>1957</v>
      </c>
      <c r="M14" s="125">
        <v>6.5176846732831546</v>
      </c>
      <c r="N14" s="72">
        <v>209</v>
      </c>
      <c r="O14" s="125">
        <v>0.69606341170985142</v>
      </c>
      <c r="P14" s="72">
        <v>10479</v>
      </c>
      <c r="Q14" s="125">
        <v>34.899753546926</v>
      </c>
      <c r="R14" s="72">
        <v>10045</v>
      </c>
      <c r="S14" s="125">
        <v>33.454339572370607</v>
      </c>
      <c r="T14" s="72">
        <v>62</v>
      </c>
      <c r="U14" s="125">
        <v>0.20648771065076929</v>
      </c>
      <c r="V14" s="72">
        <v>30026</v>
      </c>
      <c r="W14" s="125">
        <v>100</v>
      </c>
      <c r="Y14" s="146">
        <v>1.2523879040667361</v>
      </c>
    </row>
    <row r="15" spans="1:25">
      <c r="B15" s="111" t="s">
        <v>93</v>
      </c>
      <c r="D15" s="75">
        <v>6300</v>
      </c>
      <c r="F15" s="72">
        <v>1893</v>
      </c>
      <c r="G15" s="125">
        <v>21.37775268210051</v>
      </c>
      <c r="H15" s="72">
        <v>2007</v>
      </c>
      <c r="I15" s="125">
        <v>22.665160926030492</v>
      </c>
      <c r="J15" s="72">
        <v>381</v>
      </c>
      <c r="K15" s="125">
        <v>4.3026538678712587</v>
      </c>
      <c r="L15" s="72">
        <v>608</v>
      </c>
      <c r="M15" s="125">
        <v>6.8661773009599099</v>
      </c>
      <c r="N15" s="72">
        <v>44</v>
      </c>
      <c r="O15" s="125">
        <v>0.49689440993788819</v>
      </c>
      <c r="P15" s="72">
        <v>59</v>
      </c>
      <c r="Q15" s="125">
        <v>0.66629023150762279</v>
      </c>
      <c r="R15" s="72">
        <v>3863</v>
      </c>
      <c r="S15" s="125">
        <v>43.625070581592333</v>
      </c>
      <c r="T15" s="72">
        <v>0</v>
      </c>
      <c r="U15" s="125">
        <v>0</v>
      </c>
      <c r="V15" s="72">
        <v>8855</v>
      </c>
      <c r="W15" s="125">
        <v>100</v>
      </c>
      <c r="Y15" s="146">
        <v>1.405555555555555</v>
      </c>
    </row>
    <row r="16" spans="1:25">
      <c r="B16" s="111" t="s">
        <v>94</v>
      </c>
      <c r="D16" s="75">
        <v>52425</v>
      </c>
      <c r="F16" s="72">
        <v>3585</v>
      </c>
      <c r="G16" s="125">
        <v>4.7975269651794559</v>
      </c>
      <c r="H16" s="72">
        <v>21035</v>
      </c>
      <c r="I16" s="125">
        <v>28.14950619596928</v>
      </c>
      <c r="J16" s="72">
        <v>13505</v>
      </c>
      <c r="K16" s="125">
        <v>18.072692235634179</v>
      </c>
      <c r="L16" s="72">
        <v>3542</v>
      </c>
      <c r="M16" s="125">
        <v>4.7399834060434118</v>
      </c>
      <c r="N16" s="72">
        <v>4</v>
      </c>
      <c r="O16" s="125">
        <v>5.3528892219575517E-3</v>
      </c>
      <c r="P16" s="72">
        <v>14569</v>
      </c>
      <c r="Q16" s="125">
        <v>19.49656076867489</v>
      </c>
      <c r="R16" s="72">
        <v>16798</v>
      </c>
      <c r="S16" s="125">
        <v>22.47945828761074</v>
      </c>
      <c r="T16" s="72">
        <v>1688</v>
      </c>
      <c r="U16" s="125">
        <v>2.2589192516660872</v>
      </c>
      <c r="V16" s="72">
        <v>74726</v>
      </c>
      <c r="W16" s="125">
        <v>100</v>
      </c>
      <c r="Y16" s="146">
        <v>1.425388650453028</v>
      </c>
    </row>
    <row r="17" spans="2:25">
      <c r="B17" s="111" t="s">
        <v>95</v>
      </c>
      <c r="D17" s="75">
        <v>30853</v>
      </c>
      <c r="F17" s="72">
        <v>7760</v>
      </c>
      <c r="G17" s="125">
        <v>16.87176588250642</v>
      </c>
      <c r="H17" s="72">
        <v>18462</v>
      </c>
      <c r="I17" s="125">
        <v>40.140018263251733</v>
      </c>
      <c r="J17" s="72">
        <v>7694</v>
      </c>
      <c r="K17" s="125">
        <v>16.72826890463973</v>
      </c>
      <c r="L17" s="72">
        <v>1105</v>
      </c>
      <c r="M17" s="125">
        <v>2.4024872809496891</v>
      </c>
      <c r="N17" s="72">
        <v>1505</v>
      </c>
      <c r="O17" s="125">
        <v>3.2721659346871328</v>
      </c>
      <c r="P17" s="72">
        <v>3506</v>
      </c>
      <c r="Q17" s="125">
        <v>7.6227334000086966</v>
      </c>
      <c r="R17" s="72">
        <v>5961</v>
      </c>
      <c r="S17" s="125">
        <v>12.96038613732226</v>
      </c>
      <c r="T17" s="72">
        <v>1</v>
      </c>
      <c r="U17" s="125">
        <v>2.17419663434361E-3</v>
      </c>
      <c r="V17" s="72">
        <v>45994</v>
      </c>
      <c r="W17" s="125">
        <v>100</v>
      </c>
      <c r="Y17" s="146">
        <v>1.490746442809451</v>
      </c>
    </row>
    <row r="18" spans="2:25">
      <c r="B18" s="111" t="s">
        <v>96</v>
      </c>
      <c r="D18" s="75">
        <v>120434</v>
      </c>
      <c r="F18" s="72">
        <v>1</v>
      </c>
      <c r="G18" s="125">
        <v>6.7568937208186655E-4</v>
      </c>
      <c r="H18" s="72">
        <v>27475</v>
      </c>
      <c r="I18" s="125">
        <v>18.564565497949289</v>
      </c>
      <c r="J18" s="72">
        <v>12786</v>
      </c>
      <c r="K18" s="125">
        <v>8.6393643114387455</v>
      </c>
      <c r="L18" s="72">
        <v>3348</v>
      </c>
      <c r="M18" s="125">
        <v>2.2622080177300892</v>
      </c>
      <c r="N18" s="72">
        <v>3212</v>
      </c>
      <c r="O18" s="125">
        <v>2.1703142631269552</v>
      </c>
      <c r="P18" s="72">
        <v>3849</v>
      </c>
      <c r="Q18" s="125">
        <v>2.600728393143104</v>
      </c>
      <c r="R18" s="72">
        <v>97319</v>
      </c>
      <c r="S18" s="125">
        <v>65.757414001635169</v>
      </c>
      <c r="T18" s="72">
        <v>7</v>
      </c>
      <c r="U18" s="125">
        <v>4.7298256045730661E-3</v>
      </c>
      <c r="V18" s="72">
        <v>147997</v>
      </c>
      <c r="W18" s="125">
        <v>100</v>
      </c>
      <c r="Y18" s="146">
        <v>1.228863942076158</v>
      </c>
    </row>
    <row r="19" spans="2:25">
      <c r="B19" s="111" t="s">
        <v>97</v>
      </c>
      <c r="D19" s="75">
        <v>65755</v>
      </c>
      <c r="F19" s="72">
        <v>1401</v>
      </c>
      <c r="G19" s="125">
        <v>1.4298544630646439</v>
      </c>
      <c r="H19" s="72">
        <v>30117</v>
      </c>
      <c r="I19" s="125">
        <v>30.737278275601639</v>
      </c>
      <c r="J19" s="72">
        <v>3369</v>
      </c>
      <c r="K19" s="125">
        <v>3.43838664244453</v>
      </c>
      <c r="L19" s="72">
        <v>2327</v>
      </c>
      <c r="M19" s="125">
        <v>2.3749260068175779</v>
      </c>
      <c r="N19" s="72">
        <v>851</v>
      </c>
      <c r="O19" s="125">
        <v>0.86852687228266423</v>
      </c>
      <c r="P19" s="72">
        <v>8950</v>
      </c>
      <c r="Q19" s="125">
        <v>9.134330795452227</v>
      </c>
      <c r="R19" s="72">
        <v>50736</v>
      </c>
      <c r="S19" s="125">
        <v>51.780939356208293</v>
      </c>
      <c r="T19" s="72">
        <v>231</v>
      </c>
      <c r="U19" s="125">
        <v>0.23575758812843181</v>
      </c>
      <c r="V19" s="72">
        <v>97982</v>
      </c>
      <c r="W19" s="125">
        <v>100</v>
      </c>
      <c r="Y19" s="146">
        <v>1.4901072161812789</v>
      </c>
    </row>
    <row r="20" spans="2:25">
      <c r="B20" s="111" t="s">
        <v>98</v>
      </c>
      <c r="D20" s="75">
        <v>12784</v>
      </c>
      <c r="F20" s="72">
        <v>1033</v>
      </c>
      <c r="G20" s="125">
        <v>6.3710373751079308</v>
      </c>
      <c r="H20" s="72">
        <v>3785</v>
      </c>
      <c r="I20" s="125">
        <v>23.34402368323671</v>
      </c>
      <c r="J20" s="72">
        <v>433</v>
      </c>
      <c r="K20" s="125">
        <v>2.6705316393240408</v>
      </c>
      <c r="L20" s="72">
        <v>795</v>
      </c>
      <c r="M20" s="125">
        <v>4.9031700999136536</v>
      </c>
      <c r="N20" s="72">
        <v>46</v>
      </c>
      <c r="O20" s="125">
        <v>0.2837054397434316</v>
      </c>
      <c r="P20" s="72">
        <v>7281</v>
      </c>
      <c r="Q20" s="125">
        <v>44.905637103737511</v>
      </c>
      <c r="R20" s="72">
        <v>2841</v>
      </c>
      <c r="S20" s="125">
        <v>17.52189465893672</v>
      </c>
      <c r="T20" s="72">
        <v>0</v>
      </c>
      <c r="U20" s="125">
        <v>0</v>
      </c>
      <c r="V20" s="72">
        <v>16214</v>
      </c>
      <c r="W20" s="125">
        <v>99.999999999999986</v>
      </c>
      <c r="Y20" s="146">
        <v>1.2683041301627029</v>
      </c>
    </row>
    <row r="21" spans="2:25">
      <c r="B21" s="111" t="s">
        <v>99</v>
      </c>
      <c r="D21" s="75">
        <v>38538</v>
      </c>
      <c r="F21" s="72">
        <v>2415</v>
      </c>
      <c r="G21" s="125">
        <v>3.5825545171339561</v>
      </c>
      <c r="H21" s="72">
        <v>25214</v>
      </c>
      <c r="I21" s="125">
        <v>37.403946002076843</v>
      </c>
      <c r="J21" s="72">
        <v>7252</v>
      </c>
      <c r="K21" s="125">
        <v>10.75804776739356</v>
      </c>
      <c r="L21" s="72">
        <v>3361</v>
      </c>
      <c r="M21" s="125">
        <v>4.9859071354398461</v>
      </c>
      <c r="N21" s="72">
        <v>882</v>
      </c>
      <c r="O21" s="125">
        <v>1.308411214953271</v>
      </c>
      <c r="P21" s="72">
        <v>7391</v>
      </c>
      <c r="Q21" s="125">
        <v>10.96424862780003</v>
      </c>
      <c r="R21" s="72">
        <v>20893</v>
      </c>
      <c r="S21" s="125">
        <v>30.993917816347722</v>
      </c>
      <c r="T21" s="72">
        <v>2</v>
      </c>
      <c r="U21" s="125">
        <v>2.966918854769322E-3</v>
      </c>
      <c r="V21" s="72">
        <v>67410</v>
      </c>
      <c r="W21" s="125">
        <v>100</v>
      </c>
      <c r="Y21" s="146">
        <v>1.749182624941616</v>
      </c>
    </row>
    <row r="22" spans="2:25">
      <c r="B22" s="111" t="s">
        <v>100</v>
      </c>
      <c r="D22" s="75">
        <v>68472</v>
      </c>
      <c r="F22" s="72">
        <v>1167</v>
      </c>
      <c r="G22" s="125">
        <v>1.201989926768223</v>
      </c>
      <c r="H22" s="72">
        <v>43021</v>
      </c>
      <c r="I22" s="125">
        <v>44.310890008136873</v>
      </c>
      <c r="J22" s="72">
        <v>21350</v>
      </c>
      <c r="K22" s="125">
        <v>21.990132764782832</v>
      </c>
      <c r="L22" s="72">
        <v>3234</v>
      </c>
      <c r="M22" s="125">
        <v>3.330964372894972</v>
      </c>
      <c r="N22" s="72">
        <v>1115</v>
      </c>
      <c r="O22" s="125">
        <v>1.1484308212052861</v>
      </c>
      <c r="P22" s="72">
        <v>5785</v>
      </c>
      <c r="Q22" s="125">
        <v>5.9584504938767529</v>
      </c>
      <c r="R22" s="72">
        <v>21411</v>
      </c>
      <c r="S22" s="125">
        <v>22.05296171553935</v>
      </c>
      <c r="T22" s="72">
        <v>6</v>
      </c>
      <c r="U22" s="125">
        <v>6.1798967957235112E-3</v>
      </c>
      <c r="V22" s="72">
        <v>97089</v>
      </c>
      <c r="W22" s="125">
        <v>100</v>
      </c>
      <c r="Y22" s="146">
        <v>1.417937259025587</v>
      </c>
    </row>
    <row r="23" spans="2:25">
      <c r="B23" s="111" t="s">
        <v>101</v>
      </c>
      <c r="D23" s="75">
        <v>18884</v>
      </c>
      <c r="F23" s="72">
        <v>340</v>
      </c>
      <c r="G23" s="125">
        <v>1.2855414398064131</v>
      </c>
      <c r="H23" s="72">
        <v>8801</v>
      </c>
      <c r="I23" s="125">
        <v>33.276618269812467</v>
      </c>
      <c r="J23" s="72">
        <v>2171</v>
      </c>
      <c r="K23" s="125">
        <v>8.2085601935874166</v>
      </c>
      <c r="L23" s="72">
        <v>706</v>
      </c>
      <c r="M23" s="125">
        <v>2.6693889897156691</v>
      </c>
      <c r="N23" s="72">
        <v>19</v>
      </c>
      <c r="O23" s="125">
        <v>7.183908045977011E-2</v>
      </c>
      <c r="P23" s="72">
        <v>193</v>
      </c>
      <c r="Q23" s="125">
        <v>0.72973381730187536</v>
      </c>
      <c r="R23" s="72">
        <v>14216</v>
      </c>
      <c r="S23" s="125">
        <v>53.750756200846951</v>
      </c>
      <c r="T23" s="72">
        <v>2</v>
      </c>
      <c r="U23" s="125">
        <v>7.5620084694494874E-3</v>
      </c>
      <c r="V23" s="72">
        <v>26448</v>
      </c>
      <c r="W23" s="125">
        <v>100</v>
      </c>
      <c r="Y23" s="146">
        <v>1.4005507307773779</v>
      </c>
    </row>
    <row r="24" spans="2:25">
      <c r="B24" s="111" t="s">
        <v>102</v>
      </c>
      <c r="D24" s="75">
        <v>7750</v>
      </c>
      <c r="F24" s="72">
        <v>1510</v>
      </c>
      <c r="G24" s="125">
        <v>12.15976807859559</v>
      </c>
      <c r="H24" s="72">
        <v>2778</v>
      </c>
      <c r="I24" s="125">
        <v>22.37075213399903</v>
      </c>
      <c r="J24" s="72">
        <v>774</v>
      </c>
      <c r="K24" s="125">
        <v>6.2328877435980026</v>
      </c>
      <c r="L24" s="72">
        <v>277</v>
      </c>
      <c r="M24" s="125">
        <v>2.2306329521662098</v>
      </c>
      <c r="N24" s="72">
        <v>74</v>
      </c>
      <c r="O24" s="125">
        <v>0.59590916411660499</v>
      </c>
      <c r="P24" s="72">
        <v>973</v>
      </c>
      <c r="Q24" s="125">
        <v>7.8354002254791428</v>
      </c>
      <c r="R24" s="72">
        <v>6020</v>
      </c>
      <c r="S24" s="125">
        <v>48.478015783540023</v>
      </c>
      <c r="T24" s="72">
        <v>12</v>
      </c>
      <c r="U24" s="125">
        <v>9.6633918505395391E-2</v>
      </c>
      <c r="V24" s="72">
        <v>12418</v>
      </c>
      <c r="W24" s="125">
        <v>99.999999999999986</v>
      </c>
      <c r="Y24" s="146">
        <v>1.6023225806451611</v>
      </c>
    </row>
    <row r="25" spans="2:25">
      <c r="B25" s="111" t="s">
        <v>103</v>
      </c>
      <c r="D25" s="75">
        <v>33660</v>
      </c>
      <c r="F25" s="72">
        <v>392</v>
      </c>
      <c r="G25" s="125">
        <v>0.82620241959280027</v>
      </c>
      <c r="H25" s="72">
        <v>14339</v>
      </c>
      <c r="I25" s="125">
        <v>30.221725751380522</v>
      </c>
      <c r="J25" s="72">
        <v>3698</v>
      </c>
      <c r="K25" s="125">
        <v>7.7941238460565696</v>
      </c>
      <c r="L25" s="72">
        <v>2604</v>
      </c>
      <c r="M25" s="125">
        <v>5.4883446444378867</v>
      </c>
      <c r="N25" s="72">
        <v>2485</v>
      </c>
      <c r="O25" s="125">
        <v>5.2375331956329294</v>
      </c>
      <c r="P25" s="72">
        <v>35</v>
      </c>
      <c r="Q25" s="125">
        <v>7.3768073177928592E-2</v>
      </c>
      <c r="R25" s="72">
        <v>21007</v>
      </c>
      <c r="S25" s="125">
        <v>44.27559752139274</v>
      </c>
      <c r="T25" s="72">
        <v>2886</v>
      </c>
      <c r="U25" s="125">
        <v>6.0827045483286257</v>
      </c>
      <c r="V25" s="72">
        <v>47446</v>
      </c>
      <c r="W25" s="125">
        <v>100</v>
      </c>
      <c r="Y25" s="146">
        <v>1.4095662507427209</v>
      </c>
    </row>
    <row r="26" spans="2:25">
      <c r="B26" s="111" t="s">
        <v>104</v>
      </c>
      <c r="D26" s="75">
        <v>3350</v>
      </c>
      <c r="F26" s="72">
        <v>327</v>
      </c>
      <c r="G26" s="125">
        <v>6.5768302493966218</v>
      </c>
      <c r="H26" s="72">
        <v>2517</v>
      </c>
      <c r="I26" s="125">
        <v>50.623491552695093</v>
      </c>
      <c r="J26" s="72">
        <v>1666</v>
      </c>
      <c r="K26" s="125">
        <v>33.507642799678202</v>
      </c>
      <c r="L26" s="72">
        <v>323</v>
      </c>
      <c r="M26" s="125">
        <v>6.4963797264682226</v>
      </c>
      <c r="N26" s="72">
        <v>105</v>
      </c>
      <c r="O26" s="125">
        <v>2.1118262268704751</v>
      </c>
      <c r="P26" s="72">
        <v>27</v>
      </c>
      <c r="Q26" s="125">
        <v>0.54304102976669344</v>
      </c>
      <c r="R26" s="72">
        <v>7</v>
      </c>
      <c r="S26" s="125">
        <v>0.14078841512469831</v>
      </c>
      <c r="T26" s="72">
        <v>0</v>
      </c>
      <c r="U26" s="125">
        <v>0</v>
      </c>
      <c r="V26" s="72">
        <v>4972</v>
      </c>
      <c r="W26" s="125">
        <v>100</v>
      </c>
      <c r="Y26" s="146">
        <v>1.484179104477612</v>
      </c>
    </row>
    <row r="27" spans="2:25">
      <c r="B27" s="111" t="s">
        <v>105</v>
      </c>
      <c r="D27" s="75">
        <v>654</v>
      </c>
      <c r="F27" s="72">
        <v>1</v>
      </c>
      <c r="G27" s="125">
        <v>0.14224751066856331</v>
      </c>
      <c r="H27" s="72">
        <v>75</v>
      </c>
      <c r="I27" s="125">
        <v>10.66856330014225</v>
      </c>
      <c r="J27" s="72">
        <v>280</v>
      </c>
      <c r="K27" s="125">
        <v>39.829302987197721</v>
      </c>
      <c r="L27" s="72">
        <v>16</v>
      </c>
      <c r="M27" s="125">
        <v>2.275960170697013</v>
      </c>
      <c r="N27" s="72">
        <v>0</v>
      </c>
      <c r="O27" s="125">
        <v>0</v>
      </c>
      <c r="P27" s="72">
        <v>0</v>
      </c>
      <c r="Q27" s="125">
        <v>0</v>
      </c>
      <c r="R27" s="72">
        <v>331</v>
      </c>
      <c r="S27" s="125">
        <v>47.083926031294453</v>
      </c>
      <c r="T27" s="72">
        <v>0</v>
      </c>
      <c r="U27" s="125">
        <v>0</v>
      </c>
      <c r="V27" s="72">
        <v>703</v>
      </c>
      <c r="W27" s="125">
        <v>100</v>
      </c>
      <c r="Y27" s="146">
        <v>1.074923547400612</v>
      </c>
    </row>
    <row r="28" spans="2:25">
      <c r="B28" s="115" t="s">
        <v>106</v>
      </c>
      <c r="D28" s="90">
        <v>645</v>
      </c>
      <c r="F28" s="87">
        <v>314</v>
      </c>
      <c r="G28" s="126">
        <v>28.21203953279425</v>
      </c>
      <c r="H28" s="87">
        <v>286</v>
      </c>
      <c r="I28" s="126">
        <v>25.696316262353999</v>
      </c>
      <c r="J28" s="87">
        <v>270</v>
      </c>
      <c r="K28" s="126">
        <v>24.258760107816709</v>
      </c>
      <c r="L28" s="87">
        <v>11</v>
      </c>
      <c r="M28" s="126">
        <v>0.98831985624438456</v>
      </c>
      <c r="N28" s="87">
        <v>0</v>
      </c>
      <c r="O28" s="126">
        <v>0</v>
      </c>
      <c r="P28" s="87">
        <v>1</v>
      </c>
      <c r="Q28" s="126">
        <v>8.9847259658580425E-2</v>
      </c>
      <c r="R28" s="87">
        <v>231</v>
      </c>
      <c r="S28" s="126">
        <v>20.754716981132081</v>
      </c>
      <c r="T28" s="87">
        <v>0</v>
      </c>
      <c r="U28" s="126">
        <v>0</v>
      </c>
      <c r="V28" s="87">
        <v>1113</v>
      </c>
      <c r="W28" s="126">
        <v>100</v>
      </c>
      <c r="Y28" s="147">
        <v>1.725581395348837</v>
      </c>
    </row>
    <row r="29" spans="2:25" ht="8" customHeight="1"/>
    <row r="30" spans="2:25">
      <c r="B30" s="119" t="s">
        <v>49</v>
      </c>
      <c r="D30" s="63">
        <v>657622</v>
      </c>
      <c r="F30" s="60">
        <v>29159</v>
      </c>
      <c r="G30" s="137">
        <v>3.0329569744280511</v>
      </c>
      <c r="H30" s="60">
        <v>313923</v>
      </c>
      <c r="I30" s="137">
        <v>32.652524170354837</v>
      </c>
      <c r="J30" s="60">
        <v>173041</v>
      </c>
      <c r="K30" s="137">
        <v>17.998762228197268</v>
      </c>
      <c r="L30" s="60">
        <v>27330</v>
      </c>
      <c r="M30" s="137">
        <v>2.8427145687821471</v>
      </c>
      <c r="N30" s="60">
        <v>11040</v>
      </c>
      <c r="O30" s="137">
        <v>1.1483193867308781</v>
      </c>
      <c r="P30" s="60">
        <v>67110</v>
      </c>
      <c r="Q30" s="137">
        <v>6.9804088807526492</v>
      </c>
      <c r="R30" s="60">
        <v>334894</v>
      </c>
      <c r="S30" s="137">
        <v>34.833810932957491</v>
      </c>
      <c r="T30" s="60">
        <v>4908</v>
      </c>
      <c r="U30" s="137">
        <v>0.51050285779666216</v>
      </c>
      <c r="V30" s="60">
        <v>961405</v>
      </c>
      <c r="W30" s="137">
        <v>100</v>
      </c>
      <c r="Y30" s="148">
        <v>1.461941662535621</v>
      </c>
    </row>
  </sheetData>
  <mergeCells count="13">
    <mergeCell ref="A3:X3"/>
    <mergeCell ref="V7:W7"/>
    <mergeCell ref="L7:M7"/>
    <mergeCell ref="R7:S7"/>
    <mergeCell ref="P7:Q7"/>
    <mergeCell ref="N7:O7"/>
    <mergeCell ref="B4:X4"/>
    <mergeCell ref="H7:I7"/>
    <mergeCell ref="T7:U7"/>
    <mergeCell ref="J7:K7"/>
    <mergeCell ref="B7:B8"/>
    <mergeCell ref="F6:W6"/>
    <mergeCell ref="F7:G7"/>
  </mergeCells>
  <printOptions horizontalCentered="1" verticalCentered="1"/>
  <pageMargins left="0.27777777777777779" right="0.27777777777777779" top="0.27777777777777779" bottom="0.27777777777777779" header="0.1388888888888889" footer="0.1388888888888889"/>
  <pageSetup paperSize="9" scale="70"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6:T7"/>
  <sheetViews>
    <sheetView showGridLines="0" workbookViewId="0"/>
  </sheetViews>
  <sheetFormatPr baseColWidth="10" defaultColWidth="8.7265625" defaultRowHeight="14.5"/>
  <sheetData>
    <row r="6" spans="1:20" ht="21">
      <c r="A6" s="201" t="s">
        <v>220</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81" orientation="landscape"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U33"/>
  <sheetViews>
    <sheetView showGridLines="0" workbookViewId="0"/>
  </sheetViews>
  <sheetFormatPr baseColWidth="10" defaultColWidth="8.7265625" defaultRowHeight="14.5"/>
  <cols>
    <col min="1" max="1" width="0.7265625" customWidth="1"/>
    <col min="2" max="2" width="28.08984375" customWidth="1"/>
    <col min="3" max="3" width="0.36328125" customWidth="1"/>
    <col min="4" max="4" width="13.90625" customWidth="1"/>
    <col min="5" max="5" width="8.6328125" customWidth="1"/>
    <col min="6" max="6" width="0.36328125" customWidth="1"/>
    <col min="7" max="7" width="13.90625" customWidth="1"/>
    <col min="8" max="8" width="8.6328125" customWidth="1"/>
    <col min="9" max="9" width="0.36328125" customWidth="1"/>
    <col min="10" max="10" width="13.90625" customWidth="1"/>
    <col min="11" max="11" width="8.6328125" customWidth="1"/>
    <col min="12" max="12" width="12.54296875" customWidth="1"/>
  </cols>
  <sheetData>
    <row r="1" spans="1:21" ht="15.5" customHeight="1"/>
    <row r="2" spans="1:21" ht="52.5" customHeight="1"/>
    <row r="3" spans="1:21" ht="4.5" customHeight="1"/>
    <row r="4" spans="1:21" ht="17" customHeight="1">
      <c r="A4" s="201" t="s">
        <v>221</v>
      </c>
      <c r="B4" s="202"/>
      <c r="C4" s="202"/>
      <c r="D4" s="202"/>
      <c r="E4" s="202"/>
      <c r="F4" s="202"/>
      <c r="G4" s="202"/>
      <c r="H4" s="202"/>
      <c r="I4" s="202"/>
      <c r="J4" s="202"/>
      <c r="K4" s="202"/>
      <c r="L4" s="202"/>
      <c r="M4" s="202"/>
      <c r="N4" s="202"/>
      <c r="O4" s="202"/>
      <c r="P4" s="202"/>
      <c r="Q4" s="202"/>
      <c r="R4" s="202"/>
      <c r="S4" s="202"/>
      <c r="T4" s="202"/>
      <c r="U4" s="202"/>
    </row>
    <row r="5" spans="1:21" ht="17" customHeight="1">
      <c r="B5" s="203" t="s">
        <v>113</v>
      </c>
      <c r="C5" s="202"/>
      <c r="D5" s="202"/>
      <c r="E5" s="202"/>
      <c r="F5" s="202"/>
      <c r="G5" s="202"/>
      <c r="H5" s="202"/>
      <c r="I5" s="202"/>
      <c r="J5" s="202"/>
      <c r="K5" s="202"/>
      <c r="L5" s="202"/>
      <c r="M5" s="202"/>
      <c r="N5" s="202"/>
      <c r="O5" s="202"/>
      <c r="P5" s="202"/>
      <c r="Q5" s="202"/>
      <c r="R5" s="202"/>
      <c r="S5" s="202"/>
    </row>
    <row r="6" spans="1:21" ht="6" customHeight="1"/>
    <row r="7" spans="1:21" ht="39.5" customHeight="1">
      <c r="B7" s="230" t="s">
        <v>114</v>
      </c>
      <c r="D7" s="232" t="s">
        <v>115</v>
      </c>
      <c r="E7" s="216"/>
      <c r="G7" s="232" t="s">
        <v>130</v>
      </c>
      <c r="H7" s="216"/>
      <c r="J7" s="232" t="s">
        <v>222</v>
      </c>
      <c r="K7" s="215"/>
      <c r="L7" s="216"/>
    </row>
    <row r="8" spans="1:21" ht="26" customHeight="1">
      <c r="B8" s="231"/>
      <c r="D8" s="22" t="s">
        <v>119</v>
      </c>
      <c r="E8" s="23" t="s">
        <v>132</v>
      </c>
      <c r="G8" s="22" t="s">
        <v>119</v>
      </c>
      <c r="H8" s="23" t="s">
        <v>132</v>
      </c>
      <c r="J8" s="22" t="s">
        <v>119</v>
      </c>
      <c r="K8" s="24" t="s">
        <v>133</v>
      </c>
      <c r="L8" s="23" t="s">
        <v>134</v>
      </c>
    </row>
    <row r="9" spans="1:21" ht="4.5" customHeight="1"/>
    <row r="10" spans="1:21">
      <c r="B10" s="107" t="s">
        <v>88</v>
      </c>
      <c r="D10" s="40">
        <v>8676713</v>
      </c>
      <c r="E10" s="124">
        <v>17.66133477006133</v>
      </c>
      <c r="G10" s="40">
        <v>1096572</v>
      </c>
      <c r="H10" s="124">
        <v>16.190506563479449</v>
      </c>
      <c r="J10" s="40">
        <v>362480</v>
      </c>
      <c r="K10" s="127">
        <v>4.1776188747974032</v>
      </c>
      <c r="L10" s="124">
        <v>33.055740981896307</v>
      </c>
    </row>
    <row r="11" spans="1:21">
      <c r="B11" s="111" t="s">
        <v>89</v>
      </c>
      <c r="D11" s="42">
        <v>1364621</v>
      </c>
      <c r="E11" s="125">
        <v>2.777668031114533</v>
      </c>
      <c r="G11" s="42">
        <v>191202</v>
      </c>
      <c r="H11" s="125">
        <v>2.823031443398516</v>
      </c>
      <c r="J11" s="42">
        <v>52232</v>
      </c>
      <c r="K11" s="128">
        <v>3.827582896643098</v>
      </c>
      <c r="L11" s="125">
        <v>27.317705881737641</v>
      </c>
    </row>
    <row r="12" spans="1:21">
      <c r="B12" s="111" t="s">
        <v>90</v>
      </c>
      <c r="D12" s="42">
        <v>1015128</v>
      </c>
      <c r="E12" s="125">
        <v>2.066279643277682</v>
      </c>
      <c r="G12" s="42">
        <v>191994</v>
      </c>
      <c r="H12" s="125">
        <v>2.834725049653533</v>
      </c>
      <c r="J12" s="42">
        <v>37440</v>
      </c>
      <c r="K12" s="128">
        <v>3.6882048372224978</v>
      </c>
      <c r="L12" s="125">
        <v>19.500609394043561</v>
      </c>
    </row>
    <row r="13" spans="1:21">
      <c r="B13" s="111" t="s">
        <v>91</v>
      </c>
      <c r="D13" s="42">
        <v>1249844</v>
      </c>
      <c r="E13" s="125">
        <v>2.5440409627876979</v>
      </c>
      <c r="G13" s="42">
        <v>127828</v>
      </c>
      <c r="H13" s="125">
        <v>1.88733623783614</v>
      </c>
      <c r="J13" s="42">
        <v>35710</v>
      </c>
      <c r="K13" s="128">
        <v>2.8571565731403279</v>
      </c>
      <c r="L13" s="125">
        <v>27.935976468379391</v>
      </c>
    </row>
    <row r="14" spans="1:21">
      <c r="B14" s="111" t="s">
        <v>92</v>
      </c>
      <c r="D14" s="42">
        <v>2258866</v>
      </c>
      <c r="E14" s="125">
        <v>4.597891923670792</v>
      </c>
      <c r="G14" s="42">
        <v>270684</v>
      </c>
      <c r="H14" s="125">
        <v>3.9965557014303399</v>
      </c>
      <c r="J14" s="42">
        <v>79828</v>
      </c>
      <c r="K14" s="128">
        <v>3.5339856370408871</v>
      </c>
      <c r="L14" s="125">
        <v>29.4912148483102</v>
      </c>
    </row>
    <row r="15" spans="1:21">
      <c r="B15" s="111" t="s">
        <v>93</v>
      </c>
      <c r="D15" s="42">
        <v>593623</v>
      </c>
      <c r="E15" s="125">
        <v>1.208311780072491</v>
      </c>
      <c r="G15" s="42">
        <v>104312</v>
      </c>
      <c r="H15" s="125">
        <v>1.5401306258500751</v>
      </c>
      <c r="J15" s="42">
        <v>20358</v>
      </c>
      <c r="K15" s="128">
        <v>3.4294493306357738</v>
      </c>
      <c r="L15" s="125">
        <v>19.51645064805583</v>
      </c>
    </row>
    <row r="16" spans="1:21">
      <c r="B16" s="111" t="s">
        <v>94</v>
      </c>
      <c r="D16" s="42">
        <v>2401221</v>
      </c>
      <c r="E16" s="125">
        <v>4.8876536469399703</v>
      </c>
      <c r="G16" s="42">
        <v>428661</v>
      </c>
      <c r="H16" s="125">
        <v>6.3290315036383067</v>
      </c>
      <c r="J16" s="42">
        <v>129593</v>
      </c>
      <c r="K16" s="128">
        <v>5.396962628596035</v>
      </c>
      <c r="L16" s="125">
        <v>30.23204816859943</v>
      </c>
    </row>
    <row r="17" spans="2:12">
      <c r="B17" s="111" t="s">
        <v>95</v>
      </c>
      <c r="D17" s="42">
        <v>2126378</v>
      </c>
      <c r="E17" s="125">
        <v>4.328214348647176</v>
      </c>
      <c r="G17" s="42">
        <v>300904</v>
      </c>
      <c r="H17" s="125">
        <v>4.4427435562618971</v>
      </c>
      <c r="J17" s="42">
        <v>83038</v>
      </c>
      <c r="K17" s="128">
        <v>3.9051382209560108</v>
      </c>
      <c r="L17" s="125">
        <v>27.59617685374737</v>
      </c>
    </row>
    <row r="18" spans="2:12">
      <c r="B18" s="111" t="s">
        <v>96</v>
      </c>
      <c r="D18" s="42">
        <v>8124126</v>
      </c>
      <c r="E18" s="125">
        <v>16.5365512262719</v>
      </c>
      <c r="G18" s="42">
        <v>1133130</v>
      </c>
      <c r="H18" s="125">
        <v>16.730272797659861</v>
      </c>
      <c r="J18" s="42">
        <v>270372</v>
      </c>
      <c r="K18" s="128">
        <v>3.3280133764542792</v>
      </c>
      <c r="L18" s="125">
        <v>23.860633819597052</v>
      </c>
    </row>
    <row r="19" spans="2:12">
      <c r="B19" s="111" t="s">
        <v>97</v>
      </c>
      <c r="D19" s="42">
        <v>5425182</v>
      </c>
      <c r="E19" s="125">
        <v>11.042886343078409</v>
      </c>
      <c r="G19" s="42">
        <v>691918</v>
      </c>
      <c r="H19" s="125">
        <v>10.215930117119139</v>
      </c>
      <c r="J19" s="42">
        <v>185965</v>
      </c>
      <c r="K19" s="128">
        <v>3.427811269741734</v>
      </c>
      <c r="L19" s="125">
        <v>26.876739729274281</v>
      </c>
    </row>
    <row r="20" spans="2:12">
      <c r="B20" s="111" t="s">
        <v>98</v>
      </c>
      <c r="D20" s="42">
        <v>1053345</v>
      </c>
      <c r="E20" s="125">
        <v>2.1440698422744031</v>
      </c>
      <c r="G20" s="42">
        <v>157166</v>
      </c>
      <c r="H20" s="125">
        <v>2.3205016675200638</v>
      </c>
      <c r="J20" s="42">
        <v>38054</v>
      </c>
      <c r="K20" s="128">
        <v>3.6126815051099119</v>
      </c>
      <c r="L20" s="125">
        <v>24.212615960194949</v>
      </c>
    </row>
    <row r="21" spans="2:12">
      <c r="B21" s="111" t="s">
        <v>99</v>
      </c>
      <c r="D21" s="42">
        <v>2714741</v>
      </c>
      <c r="E21" s="125">
        <v>5.5258194681570174</v>
      </c>
      <c r="G21" s="42">
        <v>492391</v>
      </c>
      <c r="H21" s="125">
        <v>7.2699829261536948</v>
      </c>
      <c r="J21" s="42">
        <v>99224</v>
      </c>
      <c r="K21" s="128">
        <v>3.655007973136295</v>
      </c>
      <c r="L21" s="125">
        <v>20.151464994283</v>
      </c>
    </row>
    <row r="22" spans="2:12">
      <c r="B22" s="111" t="s">
        <v>100</v>
      </c>
      <c r="D22" s="42">
        <v>7113886</v>
      </c>
      <c r="E22" s="125">
        <v>14.48022104246764</v>
      </c>
      <c r="G22" s="42">
        <v>881049</v>
      </c>
      <c r="H22" s="125">
        <v>13.00838396133314</v>
      </c>
      <c r="J22" s="42">
        <v>229163</v>
      </c>
      <c r="K22" s="128">
        <v>3.2213476572438751</v>
      </c>
      <c r="L22" s="125">
        <v>26.01024460614563</v>
      </c>
    </row>
    <row r="23" spans="2:12">
      <c r="B23" s="111" t="s">
        <v>101</v>
      </c>
      <c r="D23" s="42">
        <v>1586989</v>
      </c>
      <c r="E23" s="125">
        <v>3.2302951596307108</v>
      </c>
      <c r="G23" s="42">
        <v>204667</v>
      </c>
      <c r="H23" s="125">
        <v>3.0218375143881562</v>
      </c>
      <c r="J23" s="42">
        <v>52764</v>
      </c>
      <c r="K23" s="128">
        <v>3.3247867502547281</v>
      </c>
      <c r="L23" s="125">
        <v>25.780414038413621</v>
      </c>
    </row>
    <row r="24" spans="2:12">
      <c r="B24" s="111" t="s">
        <v>102</v>
      </c>
      <c r="D24" s="42">
        <v>683854</v>
      </c>
      <c r="E24" s="125">
        <v>1.3919757894314959</v>
      </c>
      <c r="G24" s="42">
        <v>86335</v>
      </c>
      <c r="H24" s="125">
        <v>1.274706434377312</v>
      </c>
      <c r="J24" s="42">
        <v>17304</v>
      </c>
      <c r="K24" s="128">
        <v>2.530364668481869</v>
      </c>
      <c r="L24" s="125">
        <v>20.042856315515149</v>
      </c>
    </row>
    <row r="25" spans="2:12">
      <c r="B25" s="111" t="s">
        <v>103</v>
      </c>
      <c r="D25" s="42">
        <v>2242343</v>
      </c>
      <c r="E25" s="125">
        <v>4.5642595752912012</v>
      </c>
      <c r="G25" s="42">
        <v>346850</v>
      </c>
      <c r="H25" s="125">
        <v>5.1211203655964654</v>
      </c>
      <c r="J25" s="42">
        <v>75257</v>
      </c>
      <c r="K25" s="128">
        <v>3.3561769987909971</v>
      </c>
      <c r="L25" s="125">
        <v>21.69727547931382</v>
      </c>
    </row>
    <row r="26" spans="2:12">
      <c r="B26" s="111" t="s">
        <v>104</v>
      </c>
      <c r="D26" s="42">
        <v>326803</v>
      </c>
      <c r="E26" s="125">
        <v>0.66520319236793413</v>
      </c>
      <c r="G26" s="42">
        <v>45193</v>
      </c>
      <c r="H26" s="125">
        <v>0.66725902459968589</v>
      </c>
      <c r="J26" s="42">
        <v>9735</v>
      </c>
      <c r="K26" s="128">
        <v>2.978858823205417</v>
      </c>
      <c r="L26" s="125">
        <v>21.540946606775389</v>
      </c>
    </row>
    <row r="27" spans="2:12">
      <c r="B27" s="111" t="s">
        <v>105</v>
      </c>
      <c r="D27" s="42">
        <v>83567</v>
      </c>
      <c r="E27" s="125">
        <v>0.17009952533058489</v>
      </c>
      <c r="G27" s="42">
        <v>10381</v>
      </c>
      <c r="H27" s="125">
        <v>0.15327187693601529</v>
      </c>
      <c r="J27" s="42">
        <v>1667</v>
      </c>
      <c r="K27" s="128">
        <v>1.994806562399033</v>
      </c>
      <c r="L27" s="125">
        <v>16.058183219343029</v>
      </c>
    </row>
    <row r="28" spans="2:12">
      <c r="B28" s="115" t="s">
        <v>106</v>
      </c>
      <c r="D28" s="44">
        <v>87067</v>
      </c>
      <c r="E28" s="126">
        <v>0.1772237291270243</v>
      </c>
      <c r="G28" s="44">
        <v>11695</v>
      </c>
      <c r="H28" s="126">
        <v>0.17267263276820141</v>
      </c>
      <c r="J28" s="44">
        <v>2460</v>
      </c>
      <c r="K28" s="129">
        <v>2.8254103161932771</v>
      </c>
      <c r="L28" s="126">
        <v>21.034630183839251</v>
      </c>
    </row>
    <row r="29" spans="2:12" ht="8" customHeight="1"/>
    <row r="30" spans="2:12">
      <c r="B30" s="119" t="s">
        <v>49</v>
      </c>
      <c r="D30" s="120">
        <v>49128297</v>
      </c>
      <c r="E30" s="123">
        <v>100</v>
      </c>
      <c r="G30" s="120">
        <v>6772932</v>
      </c>
      <c r="H30" s="123">
        <v>100</v>
      </c>
      <c r="J30" s="120">
        <v>1782644</v>
      </c>
      <c r="K30" s="122">
        <v>3.6285483292856662</v>
      </c>
      <c r="L30" s="123">
        <v>26.32012251119604</v>
      </c>
    </row>
    <row r="32" spans="2:12">
      <c r="B32" s="221" t="s">
        <v>135</v>
      </c>
      <c r="C32" s="202"/>
      <c r="D32" s="202"/>
      <c r="E32" s="202"/>
      <c r="F32" s="202"/>
      <c r="G32" s="202"/>
      <c r="H32" s="202"/>
      <c r="I32" s="202"/>
      <c r="J32" s="202"/>
      <c r="K32" s="202"/>
      <c r="L32" s="202"/>
    </row>
    <row r="33" spans="2:12">
      <c r="B33" s="221" t="s">
        <v>136</v>
      </c>
      <c r="C33" s="202"/>
      <c r="D33" s="202"/>
      <c r="E33" s="202"/>
      <c r="F33" s="202"/>
      <c r="G33" s="202"/>
      <c r="H33" s="202"/>
      <c r="I33" s="202"/>
      <c r="J33" s="202"/>
      <c r="K33" s="202"/>
      <c r="L33" s="202"/>
    </row>
  </sheetData>
  <mergeCells count="8">
    <mergeCell ref="B33:L33"/>
    <mergeCell ref="B7:B8"/>
    <mergeCell ref="B32:L32"/>
    <mergeCell ref="J7:L7"/>
    <mergeCell ref="A4:U4"/>
    <mergeCell ref="D7:E7"/>
    <mergeCell ref="G7:H7"/>
    <mergeCell ref="B5:S5"/>
  </mergeCells>
  <printOptions horizontalCentered="1" verticalCentered="1"/>
  <pageMargins left="0.27777777777777779" right="0.27777777777777779" top="0.27777777777777779" bottom="0.27777777777777779" header="0.1388888888888889" footer="0.1388888888888889"/>
  <pageSetup paperSize="9" scale="75"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2:AC32"/>
  <sheetViews>
    <sheetView showGridLines="0" workbookViewId="0"/>
  </sheetViews>
  <sheetFormatPr baseColWidth="10" defaultColWidth="8.7265625" defaultRowHeight="14.5"/>
  <cols>
    <col min="1" max="1" width="0.81640625" customWidth="1"/>
    <col min="2" max="2" width="28.1796875" customWidth="1"/>
    <col min="3" max="3" width="0.36328125" customWidth="1"/>
    <col min="4" max="5" width="10.81640625" customWidth="1"/>
    <col min="6" max="6" width="6.36328125" customWidth="1"/>
    <col min="7" max="7" width="10.81640625" customWidth="1"/>
    <col min="8" max="8" width="6.36328125" customWidth="1"/>
    <col min="9" max="9" width="0.36328125" customWidth="1"/>
    <col min="10" max="10" width="10.81640625" customWidth="1"/>
    <col min="11" max="11" width="6.36328125" customWidth="1"/>
    <col min="12" max="12" width="10.81640625" customWidth="1"/>
    <col min="13" max="13" width="6.36328125" customWidth="1"/>
    <col min="14" max="14" width="10.81640625" customWidth="1"/>
    <col min="15" max="15" width="6.36328125" customWidth="1"/>
    <col min="16" max="16" width="0.36328125" customWidth="1"/>
    <col min="17" max="17" width="10.81640625" customWidth="1"/>
    <col min="18" max="18" width="6.36328125" customWidth="1"/>
    <col min="19" max="19" width="10.81640625" customWidth="1"/>
    <col min="20" max="20" width="6.36328125" customWidth="1"/>
    <col min="21" max="21" width="10.81640625" customWidth="1"/>
    <col min="22" max="22" width="6.36328125" customWidth="1"/>
    <col min="23" max="23" width="0.36328125" customWidth="1"/>
    <col min="24" max="24" width="10.81640625" customWidth="1"/>
    <col min="25" max="25" width="6.36328125" customWidth="1"/>
    <col min="26" max="26" width="10.81640625" customWidth="1"/>
    <col min="27" max="27" width="6.36328125" customWidth="1"/>
    <col min="28" max="28" width="10.81640625" customWidth="1"/>
    <col min="29" max="29" width="6.36328125" customWidth="1"/>
  </cols>
  <sheetData>
    <row r="2" spans="1:29" ht="52.5" customHeight="1"/>
    <row r="3" spans="1:29" ht="4.5" customHeight="1"/>
    <row r="4" spans="1:29" ht="17.5" customHeight="1">
      <c r="A4" s="201" t="s">
        <v>223</v>
      </c>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row>
    <row r="5" spans="1:29" ht="17.5" customHeight="1">
      <c r="B5" s="203" t="s">
        <v>113</v>
      </c>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row>
    <row r="6" spans="1:29" ht="6" customHeight="1"/>
    <row r="7" spans="1:29" ht="13" customHeight="1">
      <c r="B7" s="222" t="s">
        <v>114</v>
      </c>
      <c r="D7" s="225" t="s">
        <v>204</v>
      </c>
      <c r="E7" s="215"/>
      <c r="F7" s="215"/>
      <c r="G7" s="215"/>
      <c r="H7" s="216"/>
      <c r="J7" s="214"/>
      <c r="K7" s="215"/>
      <c r="L7" s="215"/>
      <c r="M7" s="215"/>
      <c r="N7" s="215"/>
      <c r="O7" s="216"/>
      <c r="Q7" s="214"/>
      <c r="R7" s="215"/>
      <c r="S7" s="215"/>
      <c r="T7" s="215"/>
      <c r="U7" s="215"/>
      <c r="V7" s="216"/>
      <c r="X7" s="214"/>
      <c r="Y7" s="215"/>
      <c r="Z7" s="215"/>
      <c r="AA7" s="215"/>
      <c r="AB7" s="215"/>
      <c r="AC7" s="216"/>
    </row>
    <row r="8" spans="1:29" ht="34" customHeight="1">
      <c r="B8" s="223"/>
      <c r="D8" s="226"/>
      <c r="E8" s="202"/>
      <c r="F8" s="202"/>
      <c r="G8" s="202"/>
      <c r="H8" s="213"/>
      <c r="J8" s="212" t="s">
        <v>224</v>
      </c>
      <c r="K8" s="202"/>
      <c r="L8" s="202"/>
      <c r="M8" s="202"/>
      <c r="N8" s="202"/>
      <c r="O8" s="213"/>
      <c r="Q8" s="212" t="s">
        <v>225</v>
      </c>
      <c r="R8" s="202"/>
      <c r="S8" s="202"/>
      <c r="T8" s="202"/>
      <c r="U8" s="202"/>
      <c r="V8" s="213"/>
      <c r="X8" s="212" t="s">
        <v>226</v>
      </c>
      <c r="Y8" s="202"/>
      <c r="Z8" s="202"/>
      <c r="AA8" s="202"/>
      <c r="AB8" s="202"/>
      <c r="AC8" s="213"/>
    </row>
    <row r="9" spans="1:29" ht="22" customHeight="1">
      <c r="B9" s="223"/>
      <c r="D9" s="217" t="s">
        <v>119</v>
      </c>
      <c r="E9" s="219" t="s">
        <v>120</v>
      </c>
      <c r="F9" s="211"/>
      <c r="G9" s="219" t="s">
        <v>121</v>
      </c>
      <c r="H9" s="211"/>
      <c r="J9" s="217" t="s">
        <v>119</v>
      </c>
      <c r="K9" s="233" t="s">
        <v>227</v>
      </c>
      <c r="L9" s="219" t="s">
        <v>120</v>
      </c>
      <c r="M9" s="211"/>
      <c r="N9" s="219" t="s">
        <v>121</v>
      </c>
      <c r="O9" s="211"/>
      <c r="Q9" s="217" t="s">
        <v>119</v>
      </c>
      <c r="R9" s="233" t="s">
        <v>227</v>
      </c>
      <c r="S9" s="219" t="s">
        <v>120</v>
      </c>
      <c r="T9" s="211"/>
      <c r="U9" s="219" t="s">
        <v>121</v>
      </c>
      <c r="V9" s="211"/>
      <c r="X9" s="217" t="s">
        <v>119</v>
      </c>
      <c r="Y9" s="233" t="s">
        <v>227</v>
      </c>
      <c r="Z9" s="219" t="s">
        <v>120</v>
      </c>
      <c r="AA9" s="211"/>
      <c r="AB9" s="219" t="s">
        <v>121</v>
      </c>
      <c r="AC9" s="211"/>
    </row>
    <row r="10" spans="1:29" ht="37" customHeight="1">
      <c r="B10" s="224"/>
      <c r="D10" s="218"/>
      <c r="E10" s="13" t="s">
        <v>119</v>
      </c>
      <c r="F10" s="25" t="s">
        <v>228</v>
      </c>
      <c r="G10" s="13" t="s">
        <v>119</v>
      </c>
      <c r="H10" s="26" t="s">
        <v>228</v>
      </c>
      <c r="J10" s="218"/>
      <c r="K10" s="220"/>
      <c r="L10" s="13" t="s">
        <v>119</v>
      </c>
      <c r="M10" s="25" t="s">
        <v>228</v>
      </c>
      <c r="N10" s="13" t="s">
        <v>119</v>
      </c>
      <c r="O10" s="26" t="s">
        <v>228</v>
      </c>
      <c r="Q10" s="218"/>
      <c r="R10" s="220"/>
      <c r="S10" s="13" t="s">
        <v>119</v>
      </c>
      <c r="T10" s="25" t="s">
        <v>228</v>
      </c>
      <c r="U10" s="13" t="s">
        <v>119</v>
      </c>
      <c r="V10" s="26" t="s">
        <v>228</v>
      </c>
      <c r="X10" s="218"/>
      <c r="Y10" s="220"/>
      <c r="Z10" s="13" t="s">
        <v>119</v>
      </c>
      <c r="AA10" s="25" t="s">
        <v>228</v>
      </c>
      <c r="AB10" s="13" t="s">
        <v>119</v>
      </c>
      <c r="AC10" s="26" t="s">
        <v>228</v>
      </c>
    </row>
    <row r="11" spans="1:29" ht="4.5" customHeight="1"/>
    <row r="12" spans="1:29">
      <c r="B12" s="107" t="s">
        <v>88</v>
      </c>
      <c r="D12" s="40">
        <v>362480</v>
      </c>
      <c r="E12" s="108">
        <v>225143</v>
      </c>
      <c r="F12" s="109">
        <v>62.111840653277419</v>
      </c>
      <c r="G12" s="108">
        <v>137337</v>
      </c>
      <c r="H12" s="110">
        <v>37.888159346722567</v>
      </c>
      <c r="J12" s="40">
        <v>102179</v>
      </c>
      <c r="K12" s="109">
        <v>28.18886559258442</v>
      </c>
      <c r="L12" s="108">
        <v>41244</v>
      </c>
      <c r="M12" s="109">
        <v>40.364458450366513</v>
      </c>
      <c r="N12" s="108">
        <v>60935</v>
      </c>
      <c r="O12" s="110">
        <v>59.635541549633487</v>
      </c>
      <c r="Q12" s="40">
        <v>79487</v>
      </c>
      <c r="R12" s="109">
        <v>21.928658132862498</v>
      </c>
      <c r="S12" s="108">
        <v>51767</v>
      </c>
      <c r="T12" s="109">
        <v>65.126372866003251</v>
      </c>
      <c r="U12" s="108">
        <v>27720</v>
      </c>
      <c r="V12" s="110">
        <v>34.873627133996763</v>
      </c>
      <c r="X12" s="40">
        <v>180814</v>
      </c>
      <c r="Y12" s="109">
        <v>49.882476274553078</v>
      </c>
      <c r="Z12" s="108">
        <v>132132</v>
      </c>
      <c r="AA12" s="109">
        <v>73.076199851781382</v>
      </c>
      <c r="AB12" s="108">
        <v>48682</v>
      </c>
      <c r="AC12" s="110">
        <v>26.923800148218611</v>
      </c>
    </row>
    <row r="13" spans="1:29">
      <c r="B13" s="111" t="s">
        <v>89</v>
      </c>
      <c r="D13" s="42">
        <v>52232</v>
      </c>
      <c r="E13" s="112">
        <v>33539</v>
      </c>
      <c r="F13" s="113">
        <v>64.211594424873638</v>
      </c>
      <c r="G13" s="112">
        <v>18693</v>
      </c>
      <c r="H13" s="114">
        <v>35.788405575126362</v>
      </c>
      <c r="J13" s="42">
        <v>10030</v>
      </c>
      <c r="K13" s="113">
        <v>19.202787563179658</v>
      </c>
      <c r="L13" s="112">
        <v>4206</v>
      </c>
      <c r="M13" s="113">
        <v>41.934197407776672</v>
      </c>
      <c r="N13" s="112">
        <v>5824</v>
      </c>
      <c r="O13" s="114">
        <v>58.065802592223328</v>
      </c>
      <c r="Q13" s="42">
        <v>9881</v>
      </c>
      <c r="R13" s="113">
        <v>18.917521825700721</v>
      </c>
      <c r="S13" s="112">
        <v>5889</v>
      </c>
      <c r="T13" s="113">
        <v>59.59923084708025</v>
      </c>
      <c r="U13" s="112">
        <v>3992</v>
      </c>
      <c r="V13" s="114">
        <v>40.40076915291975</v>
      </c>
      <c r="X13" s="42">
        <v>32321</v>
      </c>
      <c r="Y13" s="113">
        <v>61.879690611119621</v>
      </c>
      <c r="Z13" s="112">
        <v>23444</v>
      </c>
      <c r="AA13" s="113">
        <v>72.534884440456665</v>
      </c>
      <c r="AB13" s="112">
        <v>8877</v>
      </c>
      <c r="AC13" s="114">
        <v>27.465115559543332</v>
      </c>
    </row>
    <row r="14" spans="1:29">
      <c r="B14" s="111" t="s">
        <v>90</v>
      </c>
      <c r="D14" s="42">
        <v>37440</v>
      </c>
      <c r="E14" s="112">
        <v>24219</v>
      </c>
      <c r="F14" s="113">
        <v>64.6875</v>
      </c>
      <c r="G14" s="112">
        <v>13221</v>
      </c>
      <c r="H14" s="114">
        <v>35.3125</v>
      </c>
      <c r="J14" s="42">
        <v>8356</v>
      </c>
      <c r="K14" s="113">
        <v>22.318376068376072</v>
      </c>
      <c r="L14" s="112">
        <v>3426</v>
      </c>
      <c r="M14" s="113">
        <v>41.000478697941602</v>
      </c>
      <c r="N14" s="112">
        <v>4930</v>
      </c>
      <c r="O14" s="114">
        <v>58.999521302058398</v>
      </c>
      <c r="Q14" s="42">
        <v>8005</v>
      </c>
      <c r="R14" s="113">
        <v>21.380876068376072</v>
      </c>
      <c r="S14" s="112">
        <v>4688</v>
      </c>
      <c r="T14" s="113">
        <v>58.563397876327294</v>
      </c>
      <c r="U14" s="112">
        <v>3317</v>
      </c>
      <c r="V14" s="114">
        <v>41.436602123672706</v>
      </c>
      <c r="X14" s="42">
        <v>21079</v>
      </c>
      <c r="Y14" s="113">
        <v>56.300747863247871</v>
      </c>
      <c r="Z14" s="112">
        <v>16105</v>
      </c>
      <c r="AA14" s="113">
        <v>76.403055173395316</v>
      </c>
      <c r="AB14" s="112">
        <v>4974</v>
      </c>
      <c r="AC14" s="114">
        <v>23.59694482660468</v>
      </c>
    </row>
    <row r="15" spans="1:29">
      <c r="B15" s="111" t="s">
        <v>91</v>
      </c>
      <c r="D15" s="42">
        <v>35710</v>
      </c>
      <c r="E15" s="112">
        <v>21767</v>
      </c>
      <c r="F15" s="113">
        <v>60.954914589750771</v>
      </c>
      <c r="G15" s="112">
        <v>13943</v>
      </c>
      <c r="H15" s="114">
        <v>39.045085410249229</v>
      </c>
      <c r="J15" s="42">
        <v>10004</v>
      </c>
      <c r="K15" s="113">
        <v>28.01456174740969</v>
      </c>
      <c r="L15" s="112">
        <v>4167</v>
      </c>
      <c r="M15" s="113">
        <v>41.653338664534182</v>
      </c>
      <c r="N15" s="112">
        <v>5837</v>
      </c>
      <c r="O15" s="114">
        <v>58.346661335465811</v>
      </c>
      <c r="Q15" s="42">
        <v>7685</v>
      </c>
      <c r="R15" s="113">
        <v>21.520582469896389</v>
      </c>
      <c r="S15" s="112">
        <v>4565</v>
      </c>
      <c r="T15" s="113">
        <v>59.4014313597918</v>
      </c>
      <c r="U15" s="112">
        <v>3120</v>
      </c>
      <c r="V15" s="114">
        <v>40.5985686402082</v>
      </c>
      <c r="X15" s="42">
        <v>18021</v>
      </c>
      <c r="Y15" s="113">
        <v>50.464855782693917</v>
      </c>
      <c r="Z15" s="112">
        <v>13035</v>
      </c>
      <c r="AA15" s="113">
        <v>72.332279007824212</v>
      </c>
      <c r="AB15" s="112">
        <v>4986</v>
      </c>
      <c r="AC15" s="114">
        <v>27.667720992175791</v>
      </c>
    </row>
    <row r="16" spans="1:29">
      <c r="B16" s="111" t="s">
        <v>92</v>
      </c>
      <c r="D16" s="42">
        <v>79828</v>
      </c>
      <c r="E16" s="112">
        <v>47082</v>
      </c>
      <c r="F16" s="113">
        <v>58.979305506839708</v>
      </c>
      <c r="G16" s="112">
        <v>32746</v>
      </c>
      <c r="H16" s="114">
        <v>41.020694493160292</v>
      </c>
      <c r="J16" s="42">
        <v>27434</v>
      </c>
      <c r="K16" s="113">
        <v>34.366387733627299</v>
      </c>
      <c r="L16" s="112">
        <v>11500</v>
      </c>
      <c r="M16" s="113">
        <v>41.918786906758037</v>
      </c>
      <c r="N16" s="112">
        <v>15934</v>
      </c>
      <c r="O16" s="114">
        <v>58.081213093241971</v>
      </c>
      <c r="Q16" s="42">
        <v>18716</v>
      </c>
      <c r="R16" s="113">
        <v>23.445407626396751</v>
      </c>
      <c r="S16" s="112">
        <v>11380</v>
      </c>
      <c r="T16" s="113">
        <v>60.803590510792901</v>
      </c>
      <c r="U16" s="112">
        <v>7336</v>
      </c>
      <c r="V16" s="114">
        <v>39.196409489207099</v>
      </c>
      <c r="X16" s="42">
        <v>33678</v>
      </c>
      <c r="Y16" s="113">
        <v>42.188204639975943</v>
      </c>
      <c r="Z16" s="112">
        <v>24202</v>
      </c>
      <c r="AA16" s="113">
        <v>71.86293722905161</v>
      </c>
      <c r="AB16" s="112">
        <v>9476</v>
      </c>
      <c r="AC16" s="114">
        <v>28.1370627709484</v>
      </c>
    </row>
    <row r="17" spans="2:29">
      <c r="B17" s="111" t="s">
        <v>93</v>
      </c>
      <c r="D17" s="42">
        <v>20358</v>
      </c>
      <c r="E17" s="112">
        <v>12686</v>
      </c>
      <c r="F17" s="113">
        <v>62.31456921112094</v>
      </c>
      <c r="G17" s="112">
        <v>7672</v>
      </c>
      <c r="H17" s="114">
        <v>37.685430788879067</v>
      </c>
      <c r="J17" s="42">
        <v>5118</v>
      </c>
      <c r="K17" s="113">
        <v>25.139994105511349</v>
      </c>
      <c r="L17" s="112">
        <v>2096</v>
      </c>
      <c r="M17" s="113">
        <v>40.953497459945289</v>
      </c>
      <c r="N17" s="112">
        <v>3022</v>
      </c>
      <c r="O17" s="114">
        <v>59.046502540054711</v>
      </c>
      <c r="Q17" s="42">
        <v>4278</v>
      </c>
      <c r="R17" s="113">
        <v>21.013852048334812</v>
      </c>
      <c r="S17" s="112">
        <v>2383</v>
      </c>
      <c r="T17" s="113">
        <v>55.703599812996728</v>
      </c>
      <c r="U17" s="112">
        <v>1895</v>
      </c>
      <c r="V17" s="114">
        <v>44.296400187003272</v>
      </c>
      <c r="X17" s="42">
        <v>10962</v>
      </c>
      <c r="Y17" s="113">
        <v>53.846153846153847</v>
      </c>
      <c r="Z17" s="112">
        <v>8207</v>
      </c>
      <c r="AA17" s="113">
        <v>74.867724867724874</v>
      </c>
      <c r="AB17" s="112">
        <v>2755</v>
      </c>
      <c r="AC17" s="114">
        <v>25.132275132275129</v>
      </c>
    </row>
    <row r="18" spans="2:29">
      <c r="B18" s="111" t="s">
        <v>94</v>
      </c>
      <c r="D18" s="42">
        <v>129593</v>
      </c>
      <c r="E18" s="112">
        <v>81806</v>
      </c>
      <c r="F18" s="113">
        <v>63.125323127020749</v>
      </c>
      <c r="G18" s="112">
        <v>47787</v>
      </c>
      <c r="H18" s="114">
        <v>36.874676872979251</v>
      </c>
      <c r="J18" s="42">
        <v>27145</v>
      </c>
      <c r="K18" s="113">
        <v>20.946347410739779</v>
      </c>
      <c r="L18" s="112">
        <v>11367</v>
      </c>
      <c r="M18" s="113">
        <v>41.875115122490328</v>
      </c>
      <c r="N18" s="112">
        <v>15778</v>
      </c>
      <c r="O18" s="114">
        <v>58.124884877509672</v>
      </c>
      <c r="Q18" s="42">
        <v>22763</v>
      </c>
      <c r="R18" s="113">
        <v>17.564991936292859</v>
      </c>
      <c r="S18" s="112">
        <v>12766</v>
      </c>
      <c r="T18" s="113">
        <v>56.082238720731013</v>
      </c>
      <c r="U18" s="112">
        <v>9997</v>
      </c>
      <c r="V18" s="114">
        <v>43.917761279268987</v>
      </c>
      <c r="X18" s="42">
        <v>79685</v>
      </c>
      <c r="Y18" s="113">
        <v>61.488660652967361</v>
      </c>
      <c r="Z18" s="112">
        <v>57673</v>
      </c>
      <c r="AA18" s="113">
        <v>72.376231411181521</v>
      </c>
      <c r="AB18" s="112">
        <v>22012</v>
      </c>
      <c r="AC18" s="114">
        <v>27.623768588818471</v>
      </c>
    </row>
    <row r="19" spans="2:29">
      <c r="B19" s="111" t="s">
        <v>95</v>
      </c>
      <c r="D19" s="42">
        <v>83038</v>
      </c>
      <c r="E19" s="112">
        <v>52065</v>
      </c>
      <c r="F19" s="113">
        <v>62.700209542619042</v>
      </c>
      <c r="G19" s="112">
        <v>30973</v>
      </c>
      <c r="H19" s="114">
        <v>37.299790457380958</v>
      </c>
      <c r="J19" s="42">
        <v>19023</v>
      </c>
      <c r="K19" s="113">
        <v>22.9087887473205</v>
      </c>
      <c r="L19" s="112">
        <v>7664</v>
      </c>
      <c r="M19" s="113">
        <v>40.288072333491037</v>
      </c>
      <c r="N19" s="112">
        <v>11359</v>
      </c>
      <c r="O19" s="114">
        <v>59.71192766650897</v>
      </c>
      <c r="Q19" s="42">
        <v>15364</v>
      </c>
      <c r="R19" s="113">
        <v>18.50237240781329</v>
      </c>
      <c r="S19" s="112">
        <v>9325</v>
      </c>
      <c r="T19" s="113">
        <v>60.693829731840673</v>
      </c>
      <c r="U19" s="112">
        <v>6039</v>
      </c>
      <c r="V19" s="114">
        <v>39.306170268159327</v>
      </c>
      <c r="X19" s="42">
        <v>48651</v>
      </c>
      <c r="Y19" s="113">
        <v>58.58883884486621</v>
      </c>
      <c r="Z19" s="112">
        <v>35076</v>
      </c>
      <c r="AA19" s="113">
        <v>72.097181969538141</v>
      </c>
      <c r="AB19" s="112">
        <v>13575</v>
      </c>
      <c r="AC19" s="114">
        <v>27.902818030461859</v>
      </c>
    </row>
    <row r="20" spans="2:29">
      <c r="B20" s="111" t="s">
        <v>96</v>
      </c>
      <c r="D20" s="42">
        <v>270372</v>
      </c>
      <c r="E20" s="112">
        <v>168966</v>
      </c>
      <c r="F20" s="113">
        <v>62.493897297057387</v>
      </c>
      <c r="G20" s="112">
        <v>101406</v>
      </c>
      <c r="H20" s="114">
        <v>37.506102702942613</v>
      </c>
      <c r="J20" s="42">
        <v>71134</v>
      </c>
      <c r="K20" s="113">
        <v>26.309677037563059</v>
      </c>
      <c r="L20" s="112">
        <v>29850</v>
      </c>
      <c r="M20" s="113">
        <v>41.963055641465402</v>
      </c>
      <c r="N20" s="112">
        <v>41284</v>
      </c>
      <c r="O20" s="114">
        <v>58.036944358534591</v>
      </c>
      <c r="Q20" s="42">
        <v>53909</v>
      </c>
      <c r="R20" s="113">
        <v>19.938825026260119</v>
      </c>
      <c r="S20" s="112">
        <v>32557</v>
      </c>
      <c r="T20" s="113">
        <v>60.392513309465947</v>
      </c>
      <c r="U20" s="112">
        <v>21352</v>
      </c>
      <c r="V20" s="114">
        <v>39.607486690534053</v>
      </c>
      <c r="X20" s="42">
        <v>145329</v>
      </c>
      <c r="Y20" s="113">
        <v>53.751497936176833</v>
      </c>
      <c r="Z20" s="112">
        <v>106559</v>
      </c>
      <c r="AA20" s="113">
        <v>73.322599068320855</v>
      </c>
      <c r="AB20" s="112">
        <v>38770</v>
      </c>
      <c r="AC20" s="114">
        <v>26.677400931679159</v>
      </c>
    </row>
    <row r="21" spans="2:29">
      <c r="B21" s="111" t="s">
        <v>97</v>
      </c>
      <c r="D21" s="42">
        <v>185965</v>
      </c>
      <c r="E21" s="112">
        <v>115918</v>
      </c>
      <c r="F21" s="113">
        <v>62.333234748474183</v>
      </c>
      <c r="G21" s="112">
        <v>70047</v>
      </c>
      <c r="H21" s="114">
        <v>37.666765251525817</v>
      </c>
      <c r="J21" s="42">
        <v>47536</v>
      </c>
      <c r="K21" s="113">
        <v>25.56179926330223</v>
      </c>
      <c r="L21" s="112">
        <v>19225</v>
      </c>
      <c r="M21" s="113">
        <v>40.443032648939763</v>
      </c>
      <c r="N21" s="112">
        <v>28311</v>
      </c>
      <c r="O21" s="114">
        <v>59.556967351060251</v>
      </c>
      <c r="Q21" s="42">
        <v>38348</v>
      </c>
      <c r="R21" s="113">
        <v>20.621084612695931</v>
      </c>
      <c r="S21" s="112">
        <v>23240</v>
      </c>
      <c r="T21" s="113">
        <v>60.602899760091788</v>
      </c>
      <c r="U21" s="112">
        <v>15108</v>
      </c>
      <c r="V21" s="114">
        <v>39.397100239908212</v>
      </c>
      <c r="X21" s="42">
        <v>100081</v>
      </c>
      <c r="Y21" s="113">
        <v>53.817116124001828</v>
      </c>
      <c r="Z21" s="112">
        <v>73453</v>
      </c>
      <c r="AA21" s="113">
        <v>73.39355122350895</v>
      </c>
      <c r="AB21" s="112">
        <v>26628</v>
      </c>
      <c r="AC21" s="114">
        <v>26.606448776491039</v>
      </c>
    </row>
    <row r="22" spans="2:29">
      <c r="B22" s="111" t="s">
        <v>98</v>
      </c>
      <c r="D22" s="42">
        <v>38054</v>
      </c>
      <c r="E22" s="112">
        <v>24263</v>
      </c>
      <c r="F22" s="113">
        <v>63.759394544594528</v>
      </c>
      <c r="G22" s="112">
        <v>13791</v>
      </c>
      <c r="H22" s="114">
        <v>36.240605455405479</v>
      </c>
      <c r="J22" s="42">
        <v>9707</v>
      </c>
      <c r="K22" s="113">
        <v>25.508487938193088</v>
      </c>
      <c r="L22" s="112">
        <v>4020</v>
      </c>
      <c r="M22" s="113">
        <v>41.413413000927171</v>
      </c>
      <c r="N22" s="112">
        <v>5687</v>
      </c>
      <c r="O22" s="114">
        <v>58.586586999072829</v>
      </c>
      <c r="Q22" s="42">
        <v>7015</v>
      </c>
      <c r="R22" s="113">
        <v>18.434330162400801</v>
      </c>
      <c r="S22" s="112">
        <v>4227</v>
      </c>
      <c r="T22" s="113">
        <v>60.256593014967933</v>
      </c>
      <c r="U22" s="112">
        <v>2788</v>
      </c>
      <c r="V22" s="114">
        <v>39.743406985032067</v>
      </c>
      <c r="X22" s="42">
        <v>21332</v>
      </c>
      <c r="Y22" s="113">
        <v>56.057181899406103</v>
      </c>
      <c r="Z22" s="112">
        <v>16016</v>
      </c>
      <c r="AA22" s="113">
        <v>75.079692480780054</v>
      </c>
      <c r="AB22" s="112">
        <v>5316</v>
      </c>
      <c r="AC22" s="114">
        <v>24.92030751921995</v>
      </c>
    </row>
    <row r="23" spans="2:29">
      <c r="B23" s="111" t="s">
        <v>99</v>
      </c>
      <c r="D23" s="42">
        <v>99224</v>
      </c>
      <c r="E23" s="112">
        <v>61705</v>
      </c>
      <c r="F23" s="113">
        <v>62.187575586551638</v>
      </c>
      <c r="G23" s="112">
        <v>37519</v>
      </c>
      <c r="H23" s="114">
        <v>37.812424413448362</v>
      </c>
      <c r="J23" s="42">
        <v>26033</v>
      </c>
      <c r="K23" s="113">
        <v>26.236595984842371</v>
      </c>
      <c r="L23" s="112">
        <v>10157</v>
      </c>
      <c r="M23" s="113">
        <v>39.015864479698841</v>
      </c>
      <c r="N23" s="112">
        <v>15876</v>
      </c>
      <c r="O23" s="114">
        <v>60.984135520301152</v>
      </c>
      <c r="Q23" s="42">
        <v>17636</v>
      </c>
      <c r="R23" s="113">
        <v>17.773925663146009</v>
      </c>
      <c r="S23" s="112">
        <v>10150</v>
      </c>
      <c r="T23" s="113">
        <v>57.552733046042178</v>
      </c>
      <c r="U23" s="112">
        <v>7486</v>
      </c>
      <c r="V23" s="114">
        <v>42.447266953957808</v>
      </c>
      <c r="X23" s="42">
        <v>55555</v>
      </c>
      <c r="Y23" s="113">
        <v>55.989478352011609</v>
      </c>
      <c r="Z23" s="112">
        <v>41398</v>
      </c>
      <c r="AA23" s="113">
        <v>74.517145171451716</v>
      </c>
      <c r="AB23" s="112">
        <v>14157</v>
      </c>
      <c r="AC23" s="114">
        <v>25.48285482854828</v>
      </c>
    </row>
    <row r="24" spans="2:29">
      <c r="B24" s="111" t="s">
        <v>100</v>
      </c>
      <c r="D24" s="42">
        <v>229163</v>
      </c>
      <c r="E24" s="112">
        <v>147743</v>
      </c>
      <c r="F24" s="113">
        <v>64.470704258540863</v>
      </c>
      <c r="G24" s="112">
        <v>81420</v>
      </c>
      <c r="H24" s="114">
        <v>35.529295741459137</v>
      </c>
      <c r="J24" s="42">
        <v>58244</v>
      </c>
      <c r="K24" s="113">
        <v>25.415970291888311</v>
      </c>
      <c r="L24" s="112">
        <v>26212</v>
      </c>
      <c r="M24" s="113">
        <v>45.003777213103497</v>
      </c>
      <c r="N24" s="112">
        <v>32032</v>
      </c>
      <c r="O24" s="114">
        <v>54.99622278689651</v>
      </c>
      <c r="Q24" s="42">
        <v>42003</v>
      </c>
      <c r="R24" s="113">
        <v>18.328875080183099</v>
      </c>
      <c r="S24" s="112">
        <v>26346</v>
      </c>
      <c r="T24" s="113">
        <v>62.724091136347397</v>
      </c>
      <c r="U24" s="112">
        <v>15657</v>
      </c>
      <c r="V24" s="114">
        <v>37.275908863652603</v>
      </c>
      <c r="X24" s="42">
        <v>128916</v>
      </c>
      <c r="Y24" s="113">
        <v>56.255154627928597</v>
      </c>
      <c r="Z24" s="112">
        <v>95185</v>
      </c>
      <c r="AA24" s="113">
        <v>73.834900245120849</v>
      </c>
      <c r="AB24" s="112">
        <v>33731</v>
      </c>
      <c r="AC24" s="114">
        <v>26.16509975487914</v>
      </c>
    </row>
    <row r="25" spans="2:29">
      <c r="B25" s="111" t="s">
        <v>101</v>
      </c>
      <c r="D25" s="42">
        <v>52764</v>
      </c>
      <c r="E25" s="112">
        <v>29900</v>
      </c>
      <c r="F25" s="113">
        <v>56.667424759305582</v>
      </c>
      <c r="G25" s="112">
        <v>22864</v>
      </c>
      <c r="H25" s="114">
        <v>43.332575240694418</v>
      </c>
      <c r="J25" s="42">
        <v>18776</v>
      </c>
      <c r="K25" s="113">
        <v>35.584868470927148</v>
      </c>
      <c r="L25" s="112">
        <v>6783</v>
      </c>
      <c r="M25" s="113">
        <v>36.125905411163188</v>
      </c>
      <c r="N25" s="112">
        <v>11993</v>
      </c>
      <c r="O25" s="114">
        <v>63.874094588836819</v>
      </c>
      <c r="Q25" s="42">
        <v>10275</v>
      </c>
      <c r="R25" s="113">
        <v>19.473504662269729</v>
      </c>
      <c r="S25" s="112">
        <v>6159</v>
      </c>
      <c r="T25" s="113">
        <v>59.941605839416063</v>
      </c>
      <c r="U25" s="112">
        <v>4116</v>
      </c>
      <c r="V25" s="114">
        <v>40.058394160583937</v>
      </c>
      <c r="X25" s="42">
        <v>23713</v>
      </c>
      <c r="Y25" s="113">
        <v>44.941626866803126</v>
      </c>
      <c r="Z25" s="112">
        <v>16958</v>
      </c>
      <c r="AA25" s="113">
        <v>71.513515793024922</v>
      </c>
      <c r="AB25" s="112">
        <v>6755</v>
      </c>
      <c r="AC25" s="114">
        <v>28.486484206975081</v>
      </c>
    </row>
    <row r="26" spans="2:29">
      <c r="B26" s="111" t="s">
        <v>102</v>
      </c>
      <c r="D26" s="42">
        <v>17304</v>
      </c>
      <c r="E26" s="112">
        <v>10948</v>
      </c>
      <c r="F26" s="113">
        <v>63.26860841423948</v>
      </c>
      <c r="G26" s="112">
        <v>6356</v>
      </c>
      <c r="H26" s="114">
        <v>36.73139158576052</v>
      </c>
      <c r="J26" s="42">
        <v>3581</v>
      </c>
      <c r="K26" s="113">
        <v>20.694637078132221</v>
      </c>
      <c r="L26" s="112">
        <v>1475</v>
      </c>
      <c r="M26" s="113">
        <v>41.189611840268078</v>
      </c>
      <c r="N26" s="112">
        <v>2106</v>
      </c>
      <c r="O26" s="114">
        <v>58.810388159731922</v>
      </c>
      <c r="Q26" s="42">
        <v>2852</v>
      </c>
      <c r="R26" s="113">
        <v>16.481738326398521</v>
      </c>
      <c r="S26" s="112">
        <v>1569</v>
      </c>
      <c r="T26" s="113">
        <v>55.0140252454418</v>
      </c>
      <c r="U26" s="112">
        <v>1283</v>
      </c>
      <c r="V26" s="114">
        <v>44.985974754558207</v>
      </c>
      <c r="X26" s="42">
        <v>10871</v>
      </c>
      <c r="Y26" s="113">
        <v>62.823624595469248</v>
      </c>
      <c r="Z26" s="112">
        <v>7904</v>
      </c>
      <c r="AA26" s="113">
        <v>72.707202649250306</v>
      </c>
      <c r="AB26" s="112">
        <v>2967</v>
      </c>
      <c r="AC26" s="114">
        <v>27.292797350749709</v>
      </c>
    </row>
    <row r="27" spans="2:29">
      <c r="B27" s="111" t="s">
        <v>103</v>
      </c>
      <c r="D27" s="42">
        <v>75257</v>
      </c>
      <c r="E27" s="112">
        <v>46196</v>
      </c>
      <c r="F27" s="113">
        <v>61.384323053005041</v>
      </c>
      <c r="G27" s="112">
        <v>29061</v>
      </c>
      <c r="H27" s="114">
        <v>38.615676946994967</v>
      </c>
      <c r="J27" s="42">
        <v>18532</v>
      </c>
      <c r="K27" s="113">
        <v>24.62495183172329</v>
      </c>
      <c r="L27" s="112">
        <v>7204</v>
      </c>
      <c r="M27" s="113">
        <v>38.873300237427152</v>
      </c>
      <c r="N27" s="112">
        <v>11328</v>
      </c>
      <c r="O27" s="114">
        <v>61.126699762572848</v>
      </c>
      <c r="Q27" s="42">
        <v>13667</v>
      </c>
      <c r="R27" s="113">
        <v>18.160436902879471</v>
      </c>
      <c r="S27" s="112">
        <v>7590</v>
      </c>
      <c r="T27" s="113">
        <v>55.535230848028093</v>
      </c>
      <c r="U27" s="112">
        <v>6077</v>
      </c>
      <c r="V27" s="114">
        <v>44.464769151971907</v>
      </c>
      <c r="X27" s="42">
        <v>43058</v>
      </c>
      <c r="Y27" s="113">
        <v>57.214611265397238</v>
      </c>
      <c r="Z27" s="112">
        <v>31402</v>
      </c>
      <c r="AA27" s="113">
        <v>72.929536903711281</v>
      </c>
      <c r="AB27" s="112">
        <v>11656</v>
      </c>
      <c r="AC27" s="114">
        <v>27.07046309628873</v>
      </c>
    </row>
    <row r="28" spans="2:29">
      <c r="B28" s="111" t="s">
        <v>104</v>
      </c>
      <c r="D28" s="42">
        <v>9735</v>
      </c>
      <c r="E28" s="112">
        <v>6363</v>
      </c>
      <c r="F28" s="113">
        <v>65.362095531587059</v>
      </c>
      <c r="G28" s="112">
        <v>3372</v>
      </c>
      <c r="H28" s="114">
        <v>34.637904468412941</v>
      </c>
      <c r="J28" s="42">
        <v>1596</v>
      </c>
      <c r="K28" s="113">
        <v>16.394453004622498</v>
      </c>
      <c r="L28" s="112">
        <v>677</v>
      </c>
      <c r="M28" s="113">
        <v>42.418546365914793</v>
      </c>
      <c r="N28" s="112">
        <v>919</v>
      </c>
      <c r="O28" s="114">
        <v>57.581453634085207</v>
      </c>
      <c r="Q28" s="42">
        <v>1761</v>
      </c>
      <c r="R28" s="113">
        <v>18.089368258859789</v>
      </c>
      <c r="S28" s="112">
        <v>1024</v>
      </c>
      <c r="T28" s="113">
        <v>58.148779102782512</v>
      </c>
      <c r="U28" s="112">
        <v>737</v>
      </c>
      <c r="V28" s="114">
        <v>41.851220897217488</v>
      </c>
      <c r="X28" s="42">
        <v>6378</v>
      </c>
      <c r="Y28" s="113">
        <v>65.516178736517716</v>
      </c>
      <c r="Z28" s="112">
        <v>4662</v>
      </c>
      <c r="AA28" s="113">
        <v>73.095014111006577</v>
      </c>
      <c r="AB28" s="112">
        <v>1716</v>
      </c>
      <c r="AC28" s="114">
        <v>26.904985888993419</v>
      </c>
    </row>
    <row r="29" spans="2:29">
      <c r="B29" s="111" t="s">
        <v>105</v>
      </c>
      <c r="D29" s="42">
        <v>1667</v>
      </c>
      <c r="E29" s="112">
        <v>875</v>
      </c>
      <c r="F29" s="113">
        <v>52.489502099580093</v>
      </c>
      <c r="G29" s="112">
        <v>792</v>
      </c>
      <c r="H29" s="114">
        <v>47.510497900419921</v>
      </c>
      <c r="J29" s="42">
        <v>916</v>
      </c>
      <c r="K29" s="113">
        <v>54.949010197960412</v>
      </c>
      <c r="L29" s="112">
        <v>350</v>
      </c>
      <c r="M29" s="113">
        <v>38.209606986899573</v>
      </c>
      <c r="N29" s="112">
        <v>566</v>
      </c>
      <c r="O29" s="114">
        <v>61.790393013100442</v>
      </c>
      <c r="Q29" s="42">
        <v>276</v>
      </c>
      <c r="R29" s="113">
        <v>16.55668866226755</v>
      </c>
      <c r="S29" s="112">
        <v>180</v>
      </c>
      <c r="T29" s="113">
        <v>65.217391304347828</v>
      </c>
      <c r="U29" s="112">
        <v>96</v>
      </c>
      <c r="V29" s="114">
        <v>34.782608695652172</v>
      </c>
      <c r="X29" s="42">
        <v>475</v>
      </c>
      <c r="Y29" s="113">
        <v>28.494301139772041</v>
      </c>
      <c r="Z29" s="112">
        <v>345</v>
      </c>
      <c r="AA29" s="113">
        <v>72.631578947368425</v>
      </c>
      <c r="AB29" s="112">
        <v>130</v>
      </c>
      <c r="AC29" s="114">
        <v>27.368421052631579</v>
      </c>
    </row>
    <row r="30" spans="2:29">
      <c r="B30" s="115" t="s">
        <v>106</v>
      </c>
      <c r="D30" s="44">
        <v>2460</v>
      </c>
      <c r="E30" s="116">
        <v>1310</v>
      </c>
      <c r="F30" s="117">
        <v>53.252032520325201</v>
      </c>
      <c r="G30" s="116">
        <v>1150</v>
      </c>
      <c r="H30" s="118">
        <v>46.747967479674799</v>
      </c>
      <c r="J30" s="44">
        <v>1350</v>
      </c>
      <c r="K30" s="117">
        <v>54.878048780487809</v>
      </c>
      <c r="L30" s="116">
        <v>484</v>
      </c>
      <c r="M30" s="117">
        <v>35.851851851851848</v>
      </c>
      <c r="N30" s="116">
        <v>866</v>
      </c>
      <c r="O30" s="118">
        <v>64.148148148148138</v>
      </c>
      <c r="Q30" s="44">
        <v>408</v>
      </c>
      <c r="R30" s="117">
        <v>16.585365853658541</v>
      </c>
      <c r="S30" s="116">
        <v>270</v>
      </c>
      <c r="T30" s="117">
        <v>66.17647058823529</v>
      </c>
      <c r="U30" s="116">
        <v>138</v>
      </c>
      <c r="V30" s="118">
        <v>33.82352941176471</v>
      </c>
      <c r="X30" s="44">
        <v>702</v>
      </c>
      <c r="Y30" s="117">
        <v>28.536585365853661</v>
      </c>
      <c r="Z30" s="116">
        <v>556</v>
      </c>
      <c r="AA30" s="117">
        <v>79.2022792022792</v>
      </c>
      <c r="AB30" s="116">
        <v>146</v>
      </c>
      <c r="AC30" s="118">
        <v>20.7977207977208</v>
      </c>
    </row>
    <row r="31" spans="2:29" ht="8" customHeight="1"/>
    <row r="32" spans="2:29">
      <c r="B32" s="119" t="s">
        <v>49</v>
      </c>
      <c r="D32" s="120">
        <v>1782644</v>
      </c>
      <c r="E32" s="121">
        <v>1112494</v>
      </c>
      <c r="F32" s="122">
        <v>62.406964037687843</v>
      </c>
      <c r="G32" s="121">
        <v>670150</v>
      </c>
      <c r="H32" s="123">
        <v>37.593035962312157</v>
      </c>
      <c r="J32" s="120">
        <v>466694</v>
      </c>
      <c r="K32" s="122">
        <v>26.179876632687179</v>
      </c>
      <c r="L32" s="121">
        <v>192107</v>
      </c>
      <c r="M32" s="122">
        <v>41.163374716623743</v>
      </c>
      <c r="N32" s="121">
        <v>274587</v>
      </c>
      <c r="O32" s="123">
        <v>58.836625283376257</v>
      </c>
      <c r="Q32" s="120">
        <v>354329</v>
      </c>
      <c r="R32" s="122">
        <v>19.87659902930703</v>
      </c>
      <c r="S32" s="121">
        <v>216075</v>
      </c>
      <c r="T32" s="122">
        <v>60.981460732821759</v>
      </c>
      <c r="U32" s="121">
        <v>138254</v>
      </c>
      <c r="V32" s="123">
        <v>39.018539267178241</v>
      </c>
      <c r="X32" s="120">
        <v>961621</v>
      </c>
      <c r="Y32" s="122">
        <v>53.943524338005787</v>
      </c>
      <c r="Z32" s="121">
        <v>704312</v>
      </c>
      <c r="AA32" s="122">
        <v>73.242160892908942</v>
      </c>
      <c r="AB32" s="121">
        <v>257309</v>
      </c>
      <c r="AC32" s="123">
        <v>26.757839107091051</v>
      </c>
    </row>
  </sheetData>
  <mergeCells count="25">
    <mergeCell ref="D7:H8"/>
    <mergeCell ref="Y9:Y10"/>
    <mergeCell ref="J9:J10"/>
    <mergeCell ref="J7:O7"/>
    <mergeCell ref="N9:O9"/>
    <mergeCell ref="R9:R10"/>
    <mergeCell ref="K9:K10"/>
    <mergeCell ref="X8:AC8"/>
    <mergeCell ref="U9:V9"/>
    <mergeCell ref="A4:AC4"/>
    <mergeCell ref="B7:B10"/>
    <mergeCell ref="G9:H9"/>
    <mergeCell ref="Q8:V8"/>
    <mergeCell ref="Z9:AA9"/>
    <mergeCell ref="X7:AC7"/>
    <mergeCell ref="B5:AC5"/>
    <mergeCell ref="Q9:Q10"/>
    <mergeCell ref="E9:F9"/>
    <mergeCell ref="AB9:AC9"/>
    <mergeCell ref="D9:D10"/>
    <mergeCell ref="X9:X10"/>
    <mergeCell ref="J8:O8"/>
    <mergeCell ref="S9:T9"/>
    <mergeCell ref="Q7:V7"/>
    <mergeCell ref="L9:M9"/>
  </mergeCells>
  <printOptions horizontalCentered="1" verticalCentered="1"/>
  <pageMargins left="0.27777777777777779" right="0.27777777777777779" top="0.27777777777777779" bottom="0.27777777777777779" header="0.1388888888888889" footer="0.1388888888888889"/>
  <pageSetup paperSize="9" scale="61"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2:AC32"/>
  <sheetViews>
    <sheetView showGridLines="0" workbookViewId="0"/>
  </sheetViews>
  <sheetFormatPr baseColWidth="10" defaultColWidth="8.7265625" defaultRowHeight="14.5"/>
  <cols>
    <col min="1" max="1" width="0.81640625" customWidth="1"/>
    <col min="2" max="2" width="28.1796875" customWidth="1"/>
    <col min="3" max="3" width="0.36328125" customWidth="1"/>
    <col min="4" max="5" width="10.81640625" customWidth="1"/>
    <col min="6" max="6" width="6.36328125" customWidth="1"/>
    <col min="7" max="7" width="10.81640625" customWidth="1"/>
    <col min="8" max="8" width="6.36328125" customWidth="1"/>
    <col min="9" max="9" width="0.36328125" customWidth="1"/>
    <col min="10" max="10" width="10.81640625" customWidth="1"/>
    <col min="11" max="11" width="6.36328125" customWidth="1"/>
    <col min="12" max="12" width="10.81640625" customWidth="1"/>
    <col min="13" max="13" width="6.36328125" customWidth="1"/>
    <col min="14" max="14" width="10.81640625" customWidth="1"/>
    <col min="15" max="15" width="6.36328125" customWidth="1"/>
    <col min="16" max="16" width="0.36328125" customWidth="1"/>
    <col min="17" max="17" width="10.81640625" customWidth="1"/>
    <col min="18" max="18" width="6.36328125" customWidth="1"/>
    <col min="19" max="19" width="10.81640625" customWidth="1"/>
    <col min="20" max="20" width="6.36328125" customWidth="1"/>
    <col min="21" max="21" width="10.81640625" customWidth="1"/>
    <col min="22" max="22" width="6.36328125" customWidth="1"/>
    <col min="23" max="23" width="0.36328125" customWidth="1"/>
    <col min="24" max="24" width="10.81640625" customWidth="1"/>
    <col min="25" max="25" width="6.36328125" customWidth="1"/>
    <col min="26" max="26" width="10.81640625" customWidth="1"/>
    <col min="27" max="27" width="6.36328125" customWidth="1"/>
    <col min="28" max="28" width="10.81640625" customWidth="1"/>
    <col min="29" max="29" width="6.36328125" customWidth="1"/>
  </cols>
  <sheetData>
    <row r="2" spans="1:29" ht="52.5" customHeight="1"/>
    <row r="3" spans="1:29" ht="4.5" customHeight="1"/>
    <row r="4" spans="1:29" ht="17.5" customHeight="1">
      <c r="A4" s="201" t="s">
        <v>229</v>
      </c>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row>
    <row r="5" spans="1:29" ht="17.5" customHeight="1">
      <c r="B5" s="203" t="s">
        <v>113</v>
      </c>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row>
    <row r="6" spans="1:29" ht="6" customHeight="1"/>
    <row r="7" spans="1:29" ht="13" customHeight="1">
      <c r="B7" s="222" t="s">
        <v>114</v>
      </c>
      <c r="D7" s="225" t="s">
        <v>213</v>
      </c>
      <c r="E7" s="215"/>
      <c r="F7" s="215"/>
      <c r="G7" s="215"/>
      <c r="H7" s="216"/>
      <c r="J7" s="214"/>
      <c r="K7" s="215"/>
      <c r="L7" s="215"/>
      <c r="M7" s="215"/>
      <c r="N7" s="215"/>
      <c r="O7" s="216"/>
      <c r="Q7" s="214"/>
      <c r="R7" s="215"/>
      <c r="S7" s="215"/>
      <c r="T7" s="215"/>
      <c r="U7" s="215"/>
      <c r="V7" s="216"/>
      <c r="X7" s="214"/>
      <c r="Y7" s="215"/>
      <c r="Z7" s="215"/>
      <c r="AA7" s="215"/>
      <c r="AB7" s="215"/>
      <c r="AC7" s="216"/>
    </row>
    <row r="8" spans="1:29" ht="34" customHeight="1">
      <c r="B8" s="223"/>
      <c r="D8" s="226"/>
      <c r="E8" s="202"/>
      <c r="F8" s="202"/>
      <c r="G8" s="202"/>
      <c r="H8" s="213"/>
      <c r="J8" s="212" t="s">
        <v>224</v>
      </c>
      <c r="K8" s="202"/>
      <c r="L8" s="202"/>
      <c r="M8" s="202"/>
      <c r="N8" s="202"/>
      <c r="O8" s="213"/>
      <c r="Q8" s="212" t="s">
        <v>225</v>
      </c>
      <c r="R8" s="202"/>
      <c r="S8" s="202"/>
      <c r="T8" s="202"/>
      <c r="U8" s="202"/>
      <c r="V8" s="213"/>
      <c r="X8" s="212" t="s">
        <v>226</v>
      </c>
      <c r="Y8" s="202"/>
      <c r="Z8" s="202"/>
      <c r="AA8" s="202"/>
      <c r="AB8" s="202"/>
      <c r="AC8" s="213"/>
    </row>
    <row r="9" spans="1:29" ht="22" customHeight="1">
      <c r="B9" s="223"/>
      <c r="D9" s="217" t="s">
        <v>119</v>
      </c>
      <c r="E9" s="219" t="s">
        <v>120</v>
      </c>
      <c r="F9" s="211"/>
      <c r="G9" s="219" t="s">
        <v>121</v>
      </c>
      <c r="H9" s="211"/>
      <c r="J9" s="217" t="s">
        <v>119</v>
      </c>
      <c r="K9" s="233" t="s">
        <v>230</v>
      </c>
      <c r="L9" s="219" t="s">
        <v>120</v>
      </c>
      <c r="M9" s="211"/>
      <c r="N9" s="219" t="s">
        <v>121</v>
      </c>
      <c r="O9" s="211"/>
      <c r="Q9" s="217" t="s">
        <v>119</v>
      </c>
      <c r="R9" s="233" t="s">
        <v>230</v>
      </c>
      <c r="S9" s="219" t="s">
        <v>120</v>
      </c>
      <c r="T9" s="211"/>
      <c r="U9" s="219" t="s">
        <v>121</v>
      </c>
      <c r="V9" s="211"/>
      <c r="X9" s="217" t="s">
        <v>119</v>
      </c>
      <c r="Y9" s="233" t="s">
        <v>230</v>
      </c>
      <c r="Z9" s="219" t="s">
        <v>120</v>
      </c>
      <c r="AA9" s="211"/>
      <c r="AB9" s="219" t="s">
        <v>121</v>
      </c>
      <c r="AC9" s="211"/>
    </row>
    <row r="10" spans="1:29" ht="37" customHeight="1">
      <c r="B10" s="224"/>
      <c r="D10" s="218"/>
      <c r="E10" s="13" t="s">
        <v>119</v>
      </c>
      <c r="F10" s="25" t="s">
        <v>231</v>
      </c>
      <c r="G10" s="13" t="s">
        <v>119</v>
      </c>
      <c r="H10" s="26" t="s">
        <v>231</v>
      </c>
      <c r="J10" s="218"/>
      <c r="K10" s="220"/>
      <c r="L10" s="13" t="s">
        <v>119</v>
      </c>
      <c r="M10" s="25" t="s">
        <v>231</v>
      </c>
      <c r="N10" s="13" t="s">
        <v>119</v>
      </c>
      <c r="O10" s="26" t="s">
        <v>231</v>
      </c>
      <c r="Q10" s="218"/>
      <c r="R10" s="220"/>
      <c r="S10" s="13" t="s">
        <v>119</v>
      </c>
      <c r="T10" s="25" t="s">
        <v>231</v>
      </c>
      <c r="U10" s="13" t="s">
        <v>119</v>
      </c>
      <c r="V10" s="26" t="s">
        <v>231</v>
      </c>
      <c r="X10" s="218"/>
      <c r="Y10" s="220"/>
      <c r="Z10" s="13" t="s">
        <v>119</v>
      </c>
      <c r="AA10" s="25" t="s">
        <v>231</v>
      </c>
      <c r="AB10" s="13" t="s">
        <v>119</v>
      </c>
      <c r="AC10" s="26" t="s">
        <v>231</v>
      </c>
    </row>
    <row r="11" spans="1:29" ht="4.5" customHeight="1"/>
    <row r="12" spans="1:29">
      <c r="B12" s="107" t="s">
        <v>88</v>
      </c>
      <c r="D12" s="40">
        <v>89743</v>
      </c>
      <c r="E12" s="108">
        <v>53231</v>
      </c>
      <c r="F12" s="109">
        <v>59.31493264098593</v>
      </c>
      <c r="G12" s="108">
        <v>36512</v>
      </c>
      <c r="H12" s="110">
        <v>40.68506735901407</v>
      </c>
      <c r="J12" s="40">
        <v>30291</v>
      </c>
      <c r="K12" s="109">
        <v>33.753050377188202</v>
      </c>
      <c r="L12" s="108">
        <v>11683</v>
      </c>
      <c r="M12" s="109">
        <v>38.569211977154943</v>
      </c>
      <c r="N12" s="108">
        <v>18608</v>
      </c>
      <c r="O12" s="110">
        <v>61.430788022845071</v>
      </c>
      <c r="Q12" s="40">
        <v>15354</v>
      </c>
      <c r="R12" s="109">
        <v>17.108855286763319</v>
      </c>
      <c r="S12" s="108">
        <v>8758</v>
      </c>
      <c r="T12" s="109">
        <v>57.040510616126092</v>
      </c>
      <c r="U12" s="108">
        <v>6596</v>
      </c>
      <c r="V12" s="110">
        <v>42.959489383873908</v>
      </c>
      <c r="X12" s="40">
        <v>44098</v>
      </c>
      <c r="Y12" s="109">
        <v>49.138094336048503</v>
      </c>
      <c r="Z12" s="108">
        <v>32790</v>
      </c>
      <c r="AA12" s="109">
        <v>74.357113701301643</v>
      </c>
      <c r="AB12" s="108">
        <v>11308</v>
      </c>
      <c r="AC12" s="110">
        <v>25.64288629869835</v>
      </c>
    </row>
    <row r="13" spans="1:29">
      <c r="B13" s="111" t="s">
        <v>89</v>
      </c>
      <c r="D13" s="42">
        <v>15173</v>
      </c>
      <c r="E13" s="112">
        <v>10115</v>
      </c>
      <c r="F13" s="113">
        <v>66.664469781849334</v>
      </c>
      <c r="G13" s="112">
        <v>5058</v>
      </c>
      <c r="H13" s="114">
        <v>33.335530218150659</v>
      </c>
      <c r="J13" s="42">
        <v>2751</v>
      </c>
      <c r="K13" s="113">
        <v>18.130890397416461</v>
      </c>
      <c r="L13" s="112">
        <v>1117</v>
      </c>
      <c r="M13" s="113">
        <v>40.603416939294803</v>
      </c>
      <c r="N13" s="112">
        <v>1634</v>
      </c>
      <c r="O13" s="114">
        <v>59.396583060705197</v>
      </c>
      <c r="Q13" s="42">
        <v>2278</v>
      </c>
      <c r="R13" s="113">
        <v>15.013510841626569</v>
      </c>
      <c r="S13" s="112">
        <v>1300</v>
      </c>
      <c r="T13" s="113">
        <v>57.067603160667261</v>
      </c>
      <c r="U13" s="112">
        <v>978</v>
      </c>
      <c r="V13" s="114">
        <v>42.932396839332753</v>
      </c>
      <c r="X13" s="42">
        <v>10144</v>
      </c>
      <c r="Y13" s="113">
        <v>66.855598760956951</v>
      </c>
      <c r="Z13" s="112">
        <v>7698</v>
      </c>
      <c r="AA13" s="113">
        <v>75.887223974763401</v>
      </c>
      <c r="AB13" s="112">
        <v>2446</v>
      </c>
      <c r="AC13" s="114">
        <v>24.112776025236592</v>
      </c>
    </row>
    <row r="14" spans="1:29">
      <c r="B14" s="111" t="s">
        <v>90</v>
      </c>
      <c r="D14" s="42">
        <v>7702</v>
      </c>
      <c r="E14" s="112">
        <v>5042</v>
      </c>
      <c r="F14" s="113">
        <v>65.463515969877946</v>
      </c>
      <c r="G14" s="112">
        <v>2660</v>
      </c>
      <c r="H14" s="114">
        <v>34.536484030122047</v>
      </c>
      <c r="J14" s="42">
        <v>1825</v>
      </c>
      <c r="K14" s="113">
        <v>23.695144118410798</v>
      </c>
      <c r="L14" s="112">
        <v>732</v>
      </c>
      <c r="M14" s="113">
        <v>40.109589041095887</v>
      </c>
      <c r="N14" s="112">
        <v>1093</v>
      </c>
      <c r="O14" s="114">
        <v>59.890410958904113</v>
      </c>
      <c r="Q14" s="42">
        <v>1419</v>
      </c>
      <c r="R14" s="113">
        <v>18.423786029602699</v>
      </c>
      <c r="S14" s="112">
        <v>814</v>
      </c>
      <c r="T14" s="113">
        <v>57.36434108527132</v>
      </c>
      <c r="U14" s="112">
        <v>605</v>
      </c>
      <c r="V14" s="114">
        <v>42.63565891472868</v>
      </c>
      <c r="X14" s="42">
        <v>4458</v>
      </c>
      <c r="Y14" s="113">
        <v>57.881069851986503</v>
      </c>
      <c r="Z14" s="112">
        <v>3496</v>
      </c>
      <c r="AA14" s="113">
        <v>78.42081650964559</v>
      </c>
      <c r="AB14" s="112">
        <v>962</v>
      </c>
      <c r="AC14" s="114">
        <v>21.579183490354421</v>
      </c>
    </row>
    <row r="15" spans="1:29">
      <c r="B15" s="111" t="s">
        <v>91</v>
      </c>
      <c r="D15" s="42">
        <v>8394</v>
      </c>
      <c r="E15" s="112">
        <v>5307</v>
      </c>
      <c r="F15" s="113">
        <v>63.223731236597573</v>
      </c>
      <c r="G15" s="112">
        <v>3087</v>
      </c>
      <c r="H15" s="114">
        <v>36.776268763402427</v>
      </c>
      <c r="J15" s="42">
        <v>1969</v>
      </c>
      <c r="K15" s="113">
        <v>23.45723135573029</v>
      </c>
      <c r="L15" s="112">
        <v>748</v>
      </c>
      <c r="M15" s="113">
        <v>37.988826815642447</v>
      </c>
      <c r="N15" s="112">
        <v>1221</v>
      </c>
      <c r="O15" s="114">
        <v>62.011173184357538</v>
      </c>
      <c r="Q15" s="42">
        <v>1466</v>
      </c>
      <c r="R15" s="113">
        <v>17.464855849416249</v>
      </c>
      <c r="S15" s="112">
        <v>826</v>
      </c>
      <c r="T15" s="113">
        <v>56.343792633015013</v>
      </c>
      <c r="U15" s="112">
        <v>640</v>
      </c>
      <c r="V15" s="114">
        <v>43.656207366984987</v>
      </c>
      <c r="X15" s="42">
        <v>4959</v>
      </c>
      <c r="Y15" s="113">
        <v>59.077912794853468</v>
      </c>
      <c r="Z15" s="112">
        <v>3733</v>
      </c>
      <c r="AA15" s="113">
        <v>75.277273643879823</v>
      </c>
      <c r="AB15" s="112">
        <v>1226</v>
      </c>
      <c r="AC15" s="114">
        <v>24.722726356120191</v>
      </c>
    </row>
    <row r="16" spans="1:29">
      <c r="B16" s="111" t="s">
        <v>92</v>
      </c>
      <c r="D16" s="42">
        <v>27047</v>
      </c>
      <c r="E16" s="112">
        <v>16392</v>
      </c>
      <c r="F16" s="113">
        <v>60.605612452397693</v>
      </c>
      <c r="G16" s="112">
        <v>10655</v>
      </c>
      <c r="H16" s="114">
        <v>39.394387547602321</v>
      </c>
      <c r="J16" s="42">
        <v>7640</v>
      </c>
      <c r="K16" s="113">
        <v>28.247125374348361</v>
      </c>
      <c r="L16" s="112">
        <v>3094</v>
      </c>
      <c r="M16" s="113">
        <v>40.497382198952877</v>
      </c>
      <c r="N16" s="112">
        <v>4546</v>
      </c>
      <c r="O16" s="114">
        <v>59.502617801047123</v>
      </c>
      <c r="Q16" s="42">
        <v>5388</v>
      </c>
      <c r="R16" s="113">
        <v>19.92087847081007</v>
      </c>
      <c r="S16" s="112">
        <v>3038</v>
      </c>
      <c r="T16" s="113">
        <v>56.384558277654051</v>
      </c>
      <c r="U16" s="112">
        <v>2350</v>
      </c>
      <c r="V16" s="114">
        <v>43.615441722345963</v>
      </c>
      <c r="X16" s="42">
        <v>14019</v>
      </c>
      <c r="Y16" s="113">
        <v>51.831996154841583</v>
      </c>
      <c r="Z16" s="112">
        <v>10260</v>
      </c>
      <c r="AA16" s="113">
        <v>73.18638989942221</v>
      </c>
      <c r="AB16" s="112">
        <v>3759</v>
      </c>
      <c r="AC16" s="114">
        <v>26.81361010057779</v>
      </c>
    </row>
    <row r="17" spans="2:29">
      <c r="B17" s="111" t="s">
        <v>93</v>
      </c>
      <c r="D17" s="42">
        <v>5211</v>
      </c>
      <c r="E17" s="112">
        <v>3327</v>
      </c>
      <c r="F17" s="113">
        <v>63.845710995970059</v>
      </c>
      <c r="G17" s="112">
        <v>1884</v>
      </c>
      <c r="H17" s="114">
        <v>36.154289004029941</v>
      </c>
      <c r="J17" s="42">
        <v>1288</v>
      </c>
      <c r="K17" s="113">
        <v>24.71694492419881</v>
      </c>
      <c r="L17" s="112">
        <v>520</v>
      </c>
      <c r="M17" s="113">
        <v>40.372670807453417</v>
      </c>
      <c r="N17" s="112">
        <v>768</v>
      </c>
      <c r="O17" s="114">
        <v>59.627329192546583</v>
      </c>
      <c r="Q17" s="42">
        <v>963</v>
      </c>
      <c r="R17" s="113">
        <v>18.480138169257341</v>
      </c>
      <c r="S17" s="112">
        <v>531</v>
      </c>
      <c r="T17" s="113">
        <v>55.140186915887853</v>
      </c>
      <c r="U17" s="112">
        <v>432</v>
      </c>
      <c r="V17" s="114">
        <v>44.859813084112147</v>
      </c>
      <c r="X17" s="42">
        <v>2960</v>
      </c>
      <c r="Y17" s="113">
        <v>56.802916906543857</v>
      </c>
      <c r="Z17" s="112">
        <v>2276</v>
      </c>
      <c r="AA17" s="113">
        <v>76.891891891891902</v>
      </c>
      <c r="AB17" s="112">
        <v>684</v>
      </c>
      <c r="AC17" s="114">
        <v>23.108108108108109</v>
      </c>
    </row>
    <row r="18" spans="2:29">
      <c r="B18" s="111" t="s">
        <v>94</v>
      </c>
      <c r="D18" s="42">
        <v>34451</v>
      </c>
      <c r="E18" s="112">
        <v>22527</v>
      </c>
      <c r="F18" s="113">
        <v>65.388522829525996</v>
      </c>
      <c r="G18" s="112">
        <v>11924</v>
      </c>
      <c r="H18" s="114">
        <v>34.611477170474011</v>
      </c>
      <c r="J18" s="42">
        <v>6687</v>
      </c>
      <c r="K18" s="113">
        <v>19.410176772807759</v>
      </c>
      <c r="L18" s="112">
        <v>2726</v>
      </c>
      <c r="M18" s="113">
        <v>40.765664722596092</v>
      </c>
      <c r="N18" s="112">
        <v>3961</v>
      </c>
      <c r="O18" s="114">
        <v>59.234335277403908</v>
      </c>
      <c r="Q18" s="42">
        <v>5169</v>
      </c>
      <c r="R18" s="113">
        <v>15.003918609038919</v>
      </c>
      <c r="S18" s="112">
        <v>2853</v>
      </c>
      <c r="T18" s="113">
        <v>55.194428322692978</v>
      </c>
      <c r="U18" s="112">
        <v>2316</v>
      </c>
      <c r="V18" s="114">
        <v>44.805571677307022</v>
      </c>
      <c r="X18" s="42">
        <v>22595</v>
      </c>
      <c r="Y18" s="113">
        <v>65.585904618153322</v>
      </c>
      <c r="Z18" s="112">
        <v>16948</v>
      </c>
      <c r="AA18" s="113">
        <v>75.007745076344321</v>
      </c>
      <c r="AB18" s="112">
        <v>5647</v>
      </c>
      <c r="AC18" s="114">
        <v>24.992254923655679</v>
      </c>
    </row>
    <row r="19" spans="2:29">
      <c r="B19" s="111" t="s">
        <v>95</v>
      </c>
      <c r="D19" s="42">
        <v>25261</v>
      </c>
      <c r="E19" s="112">
        <v>16080</v>
      </c>
      <c r="F19" s="113">
        <v>63.655437235263847</v>
      </c>
      <c r="G19" s="112">
        <v>9181</v>
      </c>
      <c r="H19" s="114">
        <v>36.344562764736153</v>
      </c>
      <c r="J19" s="42">
        <v>5624</v>
      </c>
      <c r="K19" s="113">
        <v>22.263568346462929</v>
      </c>
      <c r="L19" s="112">
        <v>2165</v>
      </c>
      <c r="M19" s="113">
        <v>38.495732574679941</v>
      </c>
      <c r="N19" s="112">
        <v>3459</v>
      </c>
      <c r="O19" s="114">
        <v>61.504267425320059</v>
      </c>
      <c r="Q19" s="42">
        <v>3711</v>
      </c>
      <c r="R19" s="113">
        <v>14.690629824630861</v>
      </c>
      <c r="S19" s="112">
        <v>2143</v>
      </c>
      <c r="T19" s="113">
        <v>57.747237941255733</v>
      </c>
      <c r="U19" s="112">
        <v>1568</v>
      </c>
      <c r="V19" s="114">
        <v>42.252762058744267</v>
      </c>
      <c r="X19" s="42">
        <v>15926</v>
      </c>
      <c r="Y19" s="113">
        <v>63.045801828906221</v>
      </c>
      <c r="Z19" s="112">
        <v>11772</v>
      </c>
      <c r="AA19" s="113">
        <v>73.91686550295114</v>
      </c>
      <c r="AB19" s="112">
        <v>4154</v>
      </c>
      <c r="AC19" s="114">
        <v>26.083134497048849</v>
      </c>
    </row>
    <row r="20" spans="2:29">
      <c r="B20" s="111" t="s">
        <v>96</v>
      </c>
      <c r="D20" s="42">
        <v>48041</v>
      </c>
      <c r="E20" s="112">
        <v>29956</v>
      </c>
      <c r="F20" s="113">
        <v>62.355071709581402</v>
      </c>
      <c r="G20" s="112">
        <v>18085</v>
      </c>
      <c r="H20" s="114">
        <v>37.644928290418598</v>
      </c>
      <c r="J20" s="42">
        <v>13779</v>
      </c>
      <c r="K20" s="113">
        <v>28.681751004350449</v>
      </c>
      <c r="L20" s="112">
        <v>5535</v>
      </c>
      <c r="M20" s="113">
        <v>40.169823644676683</v>
      </c>
      <c r="N20" s="112">
        <v>8244</v>
      </c>
      <c r="O20" s="114">
        <v>59.830176355323317</v>
      </c>
      <c r="Q20" s="42">
        <v>7540</v>
      </c>
      <c r="R20" s="113">
        <v>15.69492724964093</v>
      </c>
      <c r="S20" s="112">
        <v>4198</v>
      </c>
      <c r="T20" s="113">
        <v>55.676392572944302</v>
      </c>
      <c r="U20" s="112">
        <v>3342</v>
      </c>
      <c r="V20" s="114">
        <v>44.323607427055713</v>
      </c>
      <c r="X20" s="42">
        <v>26722</v>
      </c>
      <c r="Y20" s="113">
        <v>55.623321746008607</v>
      </c>
      <c r="Z20" s="112">
        <v>20223</v>
      </c>
      <c r="AA20" s="113">
        <v>75.679215627572788</v>
      </c>
      <c r="AB20" s="112">
        <v>6499</v>
      </c>
      <c r="AC20" s="114">
        <v>24.320784372427219</v>
      </c>
    </row>
    <row r="21" spans="2:29">
      <c r="B21" s="111" t="s">
        <v>97</v>
      </c>
      <c r="D21" s="42">
        <v>49738</v>
      </c>
      <c r="E21" s="112">
        <v>32249</v>
      </c>
      <c r="F21" s="113">
        <v>64.837749808999163</v>
      </c>
      <c r="G21" s="112">
        <v>17489</v>
      </c>
      <c r="H21" s="114">
        <v>35.162250191000837</v>
      </c>
      <c r="J21" s="42">
        <v>10360</v>
      </c>
      <c r="K21" s="113">
        <v>20.82914471832402</v>
      </c>
      <c r="L21" s="112">
        <v>4222</v>
      </c>
      <c r="M21" s="113">
        <v>40.752895752895753</v>
      </c>
      <c r="N21" s="112">
        <v>6138</v>
      </c>
      <c r="O21" s="114">
        <v>59.247104247104247</v>
      </c>
      <c r="Q21" s="42">
        <v>8737</v>
      </c>
      <c r="R21" s="113">
        <v>17.56604608146689</v>
      </c>
      <c r="S21" s="112">
        <v>4966</v>
      </c>
      <c r="T21" s="113">
        <v>56.838731830147651</v>
      </c>
      <c r="U21" s="112">
        <v>3771</v>
      </c>
      <c r="V21" s="114">
        <v>43.161268169852349</v>
      </c>
      <c r="X21" s="42">
        <v>30641</v>
      </c>
      <c r="Y21" s="113">
        <v>61.604809200209097</v>
      </c>
      <c r="Z21" s="112">
        <v>23061</v>
      </c>
      <c r="AA21" s="113">
        <v>75.261903984856886</v>
      </c>
      <c r="AB21" s="112">
        <v>7580</v>
      </c>
      <c r="AC21" s="114">
        <v>24.73809601514311</v>
      </c>
    </row>
    <row r="22" spans="2:29">
      <c r="B22" s="111" t="s">
        <v>98</v>
      </c>
      <c r="D22" s="42">
        <v>12373</v>
      </c>
      <c r="E22" s="112">
        <v>8081</v>
      </c>
      <c r="F22" s="113">
        <v>65.311565505536251</v>
      </c>
      <c r="G22" s="112">
        <v>4292</v>
      </c>
      <c r="H22" s="114">
        <v>34.688434494463749</v>
      </c>
      <c r="J22" s="42">
        <v>2703</v>
      </c>
      <c r="K22" s="113">
        <v>21.845954901802308</v>
      </c>
      <c r="L22" s="112">
        <v>1094</v>
      </c>
      <c r="M22" s="113">
        <v>40.47354790972993</v>
      </c>
      <c r="N22" s="112">
        <v>1609</v>
      </c>
      <c r="O22" s="114">
        <v>59.526452090270062</v>
      </c>
      <c r="Q22" s="42">
        <v>1911</v>
      </c>
      <c r="R22" s="113">
        <v>15.44492039117433</v>
      </c>
      <c r="S22" s="112">
        <v>1076</v>
      </c>
      <c r="T22" s="113">
        <v>56.305599162742013</v>
      </c>
      <c r="U22" s="112">
        <v>835</v>
      </c>
      <c r="V22" s="114">
        <v>43.69440083725798</v>
      </c>
      <c r="X22" s="42">
        <v>7759</v>
      </c>
      <c r="Y22" s="113">
        <v>62.709124707023363</v>
      </c>
      <c r="Z22" s="112">
        <v>5911</v>
      </c>
      <c r="AA22" s="113">
        <v>76.182497744554709</v>
      </c>
      <c r="AB22" s="112">
        <v>1848</v>
      </c>
      <c r="AC22" s="114">
        <v>23.817502255445291</v>
      </c>
    </row>
    <row r="23" spans="2:29">
      <c r="B23" s="111" t="s">
        <v>99</v>
      </c>
      <c r="D23" s="42">
        <v>27566</v>
      </c>
      <c r="E23" s="112">
        <v>18567</v>
      </c>
      <c r="F23" s="113">
        <v>67.354712326779364</v>
      </c>
      <c r="G23" s="112">
        <v>8999</v>
      </c>
      <c r="H23" s="114">
        <v>32.645287673220643</v>
      </c>
      <c r="J23" s="42">
        <v>5261</v>
      </c>
      <c r="K23" s="113">
        <v>19.085104839294779</v>
      </c>
      <c r="L23" s="112">
        <v>2234</v>
      </c>
      <c r="M23" s="113">
        <v>42.463409998099223</v>
      </c>
      <c r="N23" s="112">
        <v>3027</v>
      </c>
      <c r="O23" s="114">
        <v>57.536590001900777</v>
      </c>
      <c r="Q23" s="42">
        <v>4369</v>
      </c>
      <c r="R23" s="113">
        <v>15.84923456431836</v>
      </c>
      <c r="S23" s="112">
        <v>2432</v>
      </c>
      <c r="T23" s="113">
        <v>55.664911879148548</v>
      </c>
      <c r="U23" s="112">
        <v>1937</v>
      </c>
      <c r="V23" s="114">
        <v>44.335088120851452</v>
      </c>
      <c r="X23" s="42">
        <v>17936</v>
      </c>
      <c r="Y23" s="113">
        <v>65.065660596386849</v>
      </c>
      <c r="Z23" s="112">
        <v>13901</v>
      </c>
      <c r="AA23" s="113">
        <v>77.503345227475478</v>
      </c>
      <c r="AB23" s="112">
        <v>4035</v>
      </c>
      <c r="AC23" s="114">
        <v>22.496654772524529</v>
      </c>
    </row>
    <row r="24" spans="2:29">
      <c r="B24" s="111" t="s">
        <v>100</v>
      </c>
      <c r="D24" s="42">
        <v>73161</v>
      </c>
      <c r="E24" s="112">
        <v>47935</v>
      </c>
      <c r="F24" s="113">
        <v>65.519880810814499</v>
      </c>
      <c r="G24" s="112">
        <v>25226</v>
      </c>
      <c r="H24" s="114">
        <v>34.480119189185487</v>
      </c>
      <c r="J24" s="42">
        <v>17499</v>
      </c>
      <c r="K24" s="113">
        <v>23.918481157994009</v>
      </c>
      <c r="L24" s="112">
        <v>8041</v>
      </c>
      <c r="M24" s="113">
        <v>45.951197211269218</v>
      </c>
      <c r="N24" s="112">
        <v>9458</v>
      </c>
      <c r="O24" s="114">
        <v>54.048802788730789</v>
      </c>
      <c r="Q24" s="42">
        <v>11126</v>
      </c>
      <c r="R24" s="113">
        <v>15.207555938273121</v>
      </c>
      <c r="S24" s="112">
        <v>6487</v>
      </c>
      <c r="T24" s="113">
        <v>58.304871472227212</v>
      </c>
      <c r="U24" s="112">
        <v>4639</v>
      </c>
      <c r="V24" s="114">
        <v>41.695128527772788</v>
      </c>
      <c r="X24" s="42">
        <v>44536</v>
      </c>
      <c r="Y24" s="113">
        <v>60.87396290373286</v>
      </c>
      <c r="Z24" s="112">
        <v>33407</v>
      </c>
      <c r="AA24" s="113">
        <v>75.011226872642354</v>
      </c>
      <c r="AB24" s="112">
        <v>11129</v>
      </c>
      <c r="AC24" s="114">
        <v>24.988773127357639</v>
      </c>
    </row>
    <row r="25" spans="2:29">
      <c r="B25" s="111" t="s">
        <v>101</v>
      </c>
      <c r="D25" s="42">
        <v>14620</v>
      </c>
      <c r="E25" s="112">
        <v>8078</v>
      </c>
      <c r="F25" s="113">
        <v>55.2530779753762</v>
      </c>
      <c r="G25" s="112">
        <v>6542</v>
      </c>
      <c r="H25" s="114">
        <v>44.7469220246238</v>
      </c>
      <c r="J25" s="42">
        <v>5551</v>
      </c>
      <c r="K25" s="113">
        <v>37.968536251709992</v>
      </c>
      <c r="L25" s="112">
        <v>1954</v>
      </c>
      <c r="M25" s="113">
        <v>35.200864709061428</v>
      </c>
      <c r="N25" s="112">
        <v>3597</v>
      </c>
      <c r="O25" s="114">
        <v>64.799135290938565</v>
      </c>
      <c r="Q25" s="42">
        <v>2112</v>
      </c>
      <c r="R25" s="113">
        <v>14.445964432284541</v>
      </c>
      <c r="S25" s="112">
        <v>1120</v>
      </c>
      <c r="T25" s="113">
        <v>53.030303030303031</v>
      </c>
      <c r="U25" s="112">
        <v>992</v>
      </c>
      <c r="V25" s="114">
        <v>46.969696969696969</v>
      </c>
      <c r="X25" s="42">
        <v>6957</v>
      </c>
      <c r="Y25" s="113">
        <v>47.585499316005468</v>
      </c>
      <c r="Z25" s="112">
        <v>5004</v>
      </c>
      <c r="AA25" s="113">
        <v>71.92755498059509</v>
      </c>
      <c r="AB25" s="112">
        <v>1953</v>
      </c>
      <c r="AC25" s="114">
        <v>28.07244501940492</v>
      </c>
    </row>
    <row r="26" spans="2:29">
      <c r="B26" s="111" t="s">
        <v>102</v>
      </c>
      <c r="D26" s="42">
        <v>3058</v>
      </c>
      <c r="E26" s="112">
        <v>2088</v>
      </c>
      <c r="F26" s="113">
        <v>68.279921517331587</v>
      </c>
      <c r="G26" s="112">
        <v>970</v>
      </c>
      <c r="H26" s="114">
        <v>31.720078482668409</v>
      </c>
      <c r="J26" s="42">
        <v>634</v>
      </c>
      <c r="K26" s="113">
        <v>20.732504905166781</v>
      </c>
      <c r="L26" s="112">
        <v>293</v>
      </c>
      <c r="M26" s="113">
        <v>46.214511041009473</v>
      </c>
      <c r="N26" s="112">
        <v>341</v>
      </c>
      <c r="O26" s="114">
        <v>53.785488958990527</v>
      </c>
      <c r="Q26" s="42">
        <v>449</v>
      </c>
      <c r="R26" s="113">
        <v>14.68279921517332</v>
      </c>
      <c r="S26" s="112">
        <v>260</v>
      </c>
      <c r="T26" s="113">
        <v>57.906458797327403</v>
      </c>
      <c r="U26" s="112">
        <v>189</v>
      </c>
      <c r="V26" s="114">
        <v>42.093541202672597</v>
      </c>
      <c r="X26" s="42">
        <v>1975</v>
      </c>
      <c r="Y26" s="113">
        <v>64.584695879659904</v>
      </c>
      <c r="Z26" s="112">
        <v>1535</v>
      </c>
      <c r="AA26" s="113">
        <v>77.721518987341781</v>
      </c>
      <c r="AB26" s="112">
        <v>440</v>
      </c>
      <c r="AC26" s="114">
        <v>22.278481012658229</v>
      </c>
    </row>
    <row r="27" spans="2:29">
      <c r="B27" s="111" t="s">
        <v>103</v>
      </c>
      <c r="D27" s="42">
        <v>17092</v>
      </c>
      <c r="E27" s="112">
        <v>11360</v>
      </c>
      <c r="F27" s="113">
        <v>66.463842733442547</v>
      </c>
      <c r="G27" s="112">
        <v>5732</v>
      </c>
      <c r="H27" s="114">
        <v>33.536157266557453</v>
      </c>
      <c r="J27" s="42">
        <v>3282</v>
      </c>
      <c r="K27" s="113">
        <v>19.20196583196817</v>
      </c>
      <c r="L27" s="112">
        <v>1350</v>
      </c>
      <c r="M27" s="113">
        <v>41.133455210237663</v>
      </c>
      <c r="N27" s="112">
        <v>1932</v>
      </c>
      <c r="O27" s="114">
        <v>58.866544789762337</v>
      </c>
      <c r="Q27" s="42">
        <v>2542</v>
      </c>
      <c r="R27" s="113">
        <v>14.872454949684061</v>
      </c>
      <c r="S27" s="112">
        <v>1448</v>
      </c>
      <c r="T27" s="113">
        <v>56.963021243115662</v>
      </c>
      <c r="U27" s="112">
        <v>1094</v>
      </c>
      <c r="V27" s="114">
        <v>43.036978756884338</v>
      </c>
      <c r="X27" s="42">
        <v>11268</v>
      </c>
      <c r="Y27" s="113">
        <v>65.925579218347764</v>
      </c>
      <c r="Z27" s="112">
        <v>8562</v>
      </c>
      <c r="AA27" s="113">
        <v>75.985090521831737</v>
      </c>
      <c r="AB27" s="112">
        <v>2706</v>
      </c>
      <c r="AC27" s="114">
        <v>24.01490947816826</v>
      </c>
    </row>
    <row r="28" spans="2:29">
      <c r="B28" s="111" t="s">
        <v>104</v>
      </c>
      <c r="D28" s="42">
        <v>2074</v>
      </c>
      <c r="E28" s="112">
        <v>1331</v>
      </c>
      <c r="F28" s="113">
        <v>64.175506268081008</v>
      </c>
      <c r="G28" s="112">
        <v>743</v>
      </c>
      <c r="H28" s="114">
        <v>35.824493731918999</v>
      </c>
      <c r="J28" s="42">
        <v>497</v>
      </c>
      <c r="K28" s="113">
        <v>23.96335583413693</v>
      </c>
      <c r="L28" s="112">
        <v>212</v>
      </c>
      <c r="M28" s="113">
        <v>42.655935613682097</v>
      </c>
      <c r="N28" s="112">
        <v>285</v>
      </c>
      <c r="O28" s="114">
        <v>57.344064386317903</v>
      </c>
      <c r="Q28" s="42">
        <v>304</v>
      </c>
      <c r="R28" s="113">
        <v>14.65766634522662</v>
      </c>
      <c r="S28" s="112">
        <v>166</v>
      </c>
      <c r="T28" s="113">
        <v>54.605263157894733</v>
      </c>
      <c r="U28" s="112">
        <v>138</v>
      </c>
      <c r="V28" s="114">
        <v>45.394736842105267</v>
      </c>
      <c r="X28" s="42">
        <v>1273</v>
      </c>
      <c r="Y28" s="113">
        <v>61.37897782063645</v>
      </c>
      <c r="Z28" s="112">
        <v>953</v>
      </c>
      <c r="AA28" s="113">
        <v>74.862529457973295</v>
      </c>
      <c r="AB28" s="112">
        <v>320</v>
      </c>
      <c r="AC28" s="114">
        <v>25.137470542026708</v>
      </c>
    </row>
    <row r="29" spans="2:29">
      <c r="B29" s="111" t="s">
        <v>105</v>
      </c>
      <c r="D29" s="42">
        <v>427</v>
      </c>
      <c r="E29" s="112">
        <v>254</v>
      </c>
      <c r="F29" s="113">
        <v>59.484777517564403</v>
      </c>
      <c r="G29" s="112">
        <v>173</v>
      </c>
      <c r="H29" s="114">
        <v>40.515222482435597</v>
      </c>
      <c r="J29" s="42">
        <v>164</v>
      </c>
      <c r="K29" s="113">
        <v>38.40749414519906</v>
      </c>
      <c r="L29" s="112">
        <v>79</v>
      </c>
      <c r="M29" s="113">
        <v>48.170731707317067</v>
      </c>
      <c r="N29" s="112">
        <v>85</v>
      </c>
      <c r="O29" s="114">
        <v>51.829268292682933</v>
      </c>
      <c r="Q29" s="42">
        <v>98</v>
      </c>
      <c r="R29" s="113">
        <v>22.95081967213115</v>
      </c>
      <c r="S29" s="112">
        <v>59</v>
      </c>
      <c r="T29" s="113">
        <v>60.204081632653057</v>
      </c>
      <c r="U29" s="112">
        <v>39</v>
      </c>
      <c r="V29" s="114">
        <v>39.795918367346943</v>
      </c>
      <c r="X29" s="42">
        <v>165</v>
      </c>
      <c r="Y29" s="113">
        <v>38.641686182669787</v>
      </c>
      <c r="Z29" s="112">
        <v>116</v>
      </c>
      <c r="AA29" s="113">
        <v>70.303030303030297</v>
      </c>
      <c r="AB29" s="112">
        <v>49</v>
      </c>
      <c r="AC29" s="114">
        <v>29.696969696969699</v>
      </c>
    </row>
    <row r="30" spans="2:29">
      <c r="B30" s="115" t="s">
        <v>106</v>
      </c>
      <c r="D30" s="44">
        <v>862</v>
      </c>
      <c r="E30" s="116">
        <v>426</v>
      </c>
      <c r="F30" s="117">
        <v>49.419953596287712</v>
      </c>
      <c r="G30" s="116">
        <v>436</v>
      </c>
      <c r="H30" s="118">
        <v>50.580046403712288</v>
      </c>
      <c r="J30" s="44">
        <v>516</v>
      </c>
      <c r="K30" s="117">
        <v>59.86078886310905</v>
      </c>
      <c r="L30" s="116">
        <v>180</v>
      </c>
      <c r="M30" s="117">
        <v>34.883720930232563</v>
      </c>
      <c r="N30" s="116">
        <v>336</v>
      </c>
      <c r="O30" s="118">
        <v>65.116279069767444</v>
      </c>
      <c r="Q30" s="44">
        <v>103</v>
      </c>
      <c r="R30" s="117">
        <v>11.94895591647332</v>
      </c>
      <c r="S30" s="116">
        <v>59</v>
      </c>
      <c r="T30" s="117">
        <v>57.28155339805825</v>
      </c>
      <c r="U30" s="116">
        <v>44</v>
      </c>
      <c r="V30" s="118">
        <v>42.718446601941743</v>
      </c>
      <c r="X30" s="44">
        <v>243</v>
      </c>
      <c r="Y30" s="117">
        <v>28.19025522041763</v>
      </c>
      <c r="Z30" s="116">
        <v>187</v>
      </c>
      <c r="AA30" s="117">
        <v>76.954732510288068</v>
      </c>
      <c r="AB30" s="116">
        <v>56</v>
      </c>
      <c r="AC30" s="118">
        <v>23.045267489711939</v>
      </c>
    </row>
    <row r="31" spans="2:29" ht="8" customHeight="1"/>
    <row r="32" spans="2:29">
      <c r="B32" s="119" t="s">
        <v>49</v>
      </c>
      <c r="D32" s="120">
        <v>461994</v>
      </c>
      <c r="E32" s="121">
        <v>292346</v>
      </c>
      <c r="F32" s="122">
        <v>63.279176785845713</v>
      </c>
      <c r="G32" s="121">
        <v>169648</v>
      </c>
      <c r="H32" s="123">
        <v>36.720823214154287</v>
      </c>
      <c r="J32" s="120">
        <v>118321</v>
      </c>
      <c r="K32" s="122">
        <v>25.610938670199179</v>
      </c>
      <c r="L32" s="121">
        <v>47979</v>
      </c>
      <c r="M32" s="122">
        <v>40.54986012626668</v>
      </c>
      <c r="N32" s="121">
        <v>70342</v>
      </c>
      <c r="O32" s="123">
        <v>59.45013987373332</v>
      </c>
      <c r="Q32" s="120">
        <v>75039</v>
      </c>
      <c r="R32" s="122">
        <v>16.24241873271081</v>
      </c>
      <c r="S32" s="121">
        <v>42534</v>
      </c>
      <c r="T32" s="122">
        <v>56.682525086954783</v>
      </c>
      <c r="U32" s="121">
        <v>32505</v>
      </c>
      <c r="V32" s="123">
        <v>43.317474913045217</v>
      </c>
      <c r="X32" s="120">
        <v>268634</v>
      </c>
      <c r="Y32" s="122">
        <v>58.14664259709</v>
      </c>
      <c r="Z32" s="121">
        <v>201833</v>
      </c>
      <c r="AA32" s="122">
        <v>75.133080697156728</v>
      </c>
      <c r="AB32" s="121">
        <v>66801</v>
      </c>
      <c r="AC32" s="123">
        <v>24.866919302843279</v>
      </c>
    </row>
  </sheetData>
  <mergeCells count="25">
    <mergeCell ref="D7:H8"/>
    <mergeCell ref="Y9:Y10"/>
    <mergeCell ref="J9:J10"/>
    <mergeCell ref="J7:O7"/>
    <mergeCell ref="N9:O9"/>
    <mergeCell ref="R9:R10"/>
    <mergeCell ref="K9:K10"/>
    <mergeCell ref="X8:AC8"/>
    <mergeCell ref="U9:V9"/>
    <mergeCell ref="A4:AC4"/>
    <mergeCell ref="B7:B10"/>
    <mergeCell ref="G9:H9"/>
    <mergeCell ref="Q8:V8"/>
    <mergeCell ref="Z9:AA9"/>
    <mergeCell ref="X7:AC7"/>
    <mergeCell ref="B5:AC5"/>
    <mergeCell ref="Q9:Q10"/>
    <mergeCell ref="E9:F9"/>
    <mergeCell ref="AB9:AC9"/>
    <mergeCell ref="D9:D10"/>
    <mergeCell ref="X9:X10"/>
    <mergeCell ref="J8:O8"/>
    <mergeCell ref="S9:T9"/>
    <mergeCell ref="Q7:V7"/>
    <mergeCell ref="L9:M9"/>
  </mergeCells>
  <printOptions horizontalCentered="1" verticalCentered="1"/>
  <pageMargins left="0.27777777777777779" right="0.27777777777777779" top="0.27777777777777779" bottom="0.27777777777777779" header="0.1388888888888889" footer="0.1388888888888889"/>
  <pageSetup paperSize="9" scale="61"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2:AC32"/>
  <sheetViews>
    <sheetView showGridLines="0" workbookViewId="0"/>
  </sheetViews>
  <sheetFormatPr baseColWidth="10" defaultColWidth="8.7265625" defaultRowHeight="14.5"/>
  <cols>
    <col min="1" max="1" width="0.81640625" customWidth="1"/>
    <col min="2" max="2" width="28.1796875" customWidth="1"/>
    <col min="3" max="3" width="0.36328125" customWidth="1"/>
    <col min="4" max="5" width="10.81640625" customWidth="1"/>
    <col min="6" max="6" width="6.36328125" customWidth="1"/>
    <col min="7" max="7" width="10.81640625" customWidth="1"/>
    <col min="8" max="8" width="6.36328125" customWidth="1"/>
    <col min="9" max="9" width="0.36328125" customWidth="1"/>
    <col min="10" max="10" width="10.81640625" customWidth="1"/>
    <col min="11" max="11" width="6.36328125" customWidth="1"/>
    <col min="12" max="12" width="10.81640625" customWidth="1"/>
    <col min="13" max="13" width="6.36328125" customWidth="1"/>
    <col min="14" max="14" width="10.81640625" customWidth="1"/>
    <col min="15" max="15" width="6.36328125" customWidth="1"/>
    <col min="16" max="16" width="0.36328125" customWidth="1"/>
    <col min="17" max="17" width="10.81640625" customWidth="1"/>
    <col min="18" max="18" width="6.36328125" customWidth="1"/>
    <col min="19" max="19" width="10.81640625" customWidth="1"/>
    <col min="20" max="20" width="6.36328125" customWidth="1"/>
    <col min="21" max="21" width="10.81640625" customWidth="1"/>
    <col min="22" max="22" width="6.36328125" customWidth="1"/>
    <col min="23" max="23" width="0.36328125" customWidth="1"/>
    <col min="24" max="24" width="10.81640625" customWidth="1"/>
    <col min="25" max="25" width="6.36328125" customWidth="1"/>
    <col min="26" max="26" width="10.81640625" customWidth="1"/>
    <col min="27" max="27" width="6.36328125" customWidth="1"/>
    <col min="28" max="28" width="10.81640625" customWidth="1"/>
    <col min="29" max="29" width="6.36328125" customWidth="1"/>
  </cols>
  <sheetData>
    <row r="2" spans="1:29" ht="52.5" customHeight="1"/>
    <row r="3" spans="1:29" ht="4.5" customHeight="1"/>
    <row r="4" spans="1:29" ht="17.5" customHeight="1">
      <c r="A4" s="201" t="s">
        <v>232</v>
      </c>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row>
    <row r="5" spans="1:29" ht="17.5" customHeight="1">
      <c r="B5" s="203" t="s">
        <v>113</v>
      </c>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row>
    <row r="6" spans="1:29" ht="6" customHeight="1"/>
    <row r="7" spans="1:29" ht="13" customHeight="1">
      <c r="B7" s="222" t="s">
        <v>114</v>
      </c>
      <c r="D7" s="225" t="s">
        <v>216</v>
      </c>
      <c r="E7" s="215"/>
      <c r="F7" s="215"/>
      <c r="G7" s="215"/>
      <c r="H7" s="216"/>
      <c r="J7" s="214"/>
      <c r="K7" s="215"/>
      <c r="L7" s="215"/>
      <c r="M7" s="215"/>
      <c r="N7" s="215"/>
      <c r="O7" s="216"/>
      <c r="Q7" s="214"/>
      <c r="R7" s="215"/>
      <c r="S7" s="215"/>
      <c r="T7" s="215"/>
      <c r="U7" s="215"/>
      <c r="V7" s="216"/>
      <c r="X7" s="214"/>
      <c r="Y7" s="215"/>
      <c r="Z7" s="215"/>
      <c r="AA7" s="215"/>
      <c r="AB7" s="215"/>
      <c r="AC7" s="216"/>
    </row>
    <row r="8" spans="1:29" ht="34" customHeight="1">
      <c r="B8" s="223"/>
      <c r="D8" s="226"/>
      <c r="E8" s="202"/>
      <c r="F8" s="202"/>
      <c r="G8" s="202"/>
      <c r="H8" s="213"/>
      <c r="J8" s="212" t="s">
        <v>224</v>
      </c>
      <c r="K8" s="202"/>
      <c r="L8" s="202"/>
      <c r="M8" s="202"/>
      <c r="N8" s="202"/>
      <c r="O8" s="213"/>
      <c r="Q8" s="212" t="s">
        <v>225</v>
      </c>
      <c r="R8" s="202"/>
      <c r="S8" s="202"/>
      <c r="T8" s="202"/>
      <c r="U8" s="202"/>
      <c r="V8" s="213"/>
      <c r="X8" s="212" t="s">
        <v>226</v>
      </c>
      <c r="Y8" s="202"/>
      <c r="Z8" s="202"/>
      <c r="AA8" s="202"/>
      <c r="AB8" s="202"/>
      <c r="AC8" s="213"/>
    </row>
    <row r="9" spans="1:29" ht="22" customHeight="1">
      <c r="B9" s="223"/>
      <c r="D9" s="217" t="s">
        <v>119</v>
      </c>
      <c r="E9" s="219" t="s">
        <v>120</v>
      </c>
      <c r="F9" s="211"/>
      <c r="G9" s="219" t="s">
        <v>121</v>
      </c>
      <c r="H9" s="211"/>
      <c r="J9" s="217" t="s">
        <v>119</v>
      </c>
      <c r="K9" s="233" t="s">
        <v>230</v>
      </c>
      <c r="L9" s="219" t="s">
        <v>120</v>
      </c>
      <c r="M9" s="211"/>
      <c r="N9" s="219" t="s">
        <v>121</v>
      </c>
      <c r="O9" s="211"/>
      <c r="Q9" s="217" t="s">
        <v>119</v>
      </c>
      <c r="R9" s="233" t="s">
        <v>230</v>
      </c>
      <c r="S9" s="219" t="s">
        <v>120</v>
      </c>
      <c r="T9" s="211"/>
      <c r="U9" s="219" t="s">
        <v>121</v>
      </c>
      <c r="V9" s="211"/>
      <c r="X9" s="217" t="s">
        <v>119</v>
      </c>
      <c r="Y9" s="233" t="s">
        <v>230</v>
      </c>
      <c r="Z9" s="219" t="s">
        <v>120</v>
      </c>
      <c r="AA9" s="211"/>
      <c r="AB9" s="219" t="s">
        <v>121</v>
      </c>
      <c r="AC9" s="211"/>
    </row>
    <row r="10" spans="1:29" ht="37" customHeight="1">
      <c r="B10" s="224"/>
      <c r="D10" s="218"/>
      <c r="E10" s="13" t="s">
        <v>119</v>
      </c>
      <c r="F10" s="25" t="s">
        <v>231</v>
      </c>
      <c r="G10" s="13" t="s">
        <v>119</v>
      </c>
      <c r="H10" s="26" t="s">
        <v>231</v>
      </c>
      <c r="J10" s="218"/>
      <c r="K10" s="220"/>
      <c r="L10" s="13" t="s">
        <v>119</v>
      </c>
      <c r="M10" s="25" t="s">
        <v>231</v>
      </c>
      <c r="N10" s="13" t="s">
        <v>119</v>
      </c>
      <c r="O10" s="26" t="s">
        <v>231</v>
      </c>
      <c r="Q10" s="218"/>
      <c r="R10" s="220"/>
      <c r="S10" s="13" t="s">
        <v>119</v>
      </c>
      <c r="T10" s="25" t="s">
        <v>231</v>
      </c>
      <c r="U10" s="13" t="s">
        <v>119</v>
      </c>
      <c r="V10" s="26" t="s">
        <v>231</v>
      </c>
      <c r="X10" s="218"/>
      <c r="Y10" s="220"/>
      <c r="Z10" s="13" t="s">
        <v>119</v>
      </c>
      <c r="AA10" s="25" t="s">
        <v>231</v>
      </c>
      <c r="AB10" s="13" t="s">
        <v>119</v>
      </c>
      <c r="AC10" s="26" t="s">
        <v>231</v>
      </c>
    </row>
    <row r="11" spans="1:29" ht="4.5" customHeight="1"/>
    <row r="12" spans="1:29">
      <c r="B12" s="107" t="s">
        <v>88</v>
      </c>
      <c r="D12" s="40">
        <v>151880</v>
      </c>
      <c r="E12" s="108">
        <v>93990</v>
      </c>
      <c r="F12" s="109">
        <v>61.88438240716355</v>
      </c>
      <c r="G12" s="108">
        <v>57890</v>
      </c>
      <c r="H12" s="110">
        <v>38.11561759283645</v>
      </c>
      <c r="J12" s="40">
        <v>45069</v>
      </c>
      <c r="K12" s="109">
        <v>29.674084803792471</v>
      </c>
      <c r="L12" s="108">
        <v>17957</v>
      </c>
      <c r="M12" s="109">
        <v>39.843351305775577</v>
      </c>
      <c r="N12" s="108">
        <v>27112</v>
      </c>
      <c r="O12" s="110">
        <v>60.156648694224423</v>
      </c>
      <c r="Q12" s="40">
        <v>31591</v>
      </c>
      <c r="R12" s="109">
        <v>20.799973663418491</v>
      </c>
      <c r="S12" s="108">
        <v>19864</v>
      </c>
      <c r="T12" s="109">
        <v>62.878667975056189</v>
      </c>
      <c r="U12" s="108">
        <v>11727</v>
      </c>
      <c r="V12" s="110">
        <v>37.121332024943818</v>
      </c>
      <c r="X12" s="40">
        <v>75220</v>
      </c>
      <c r="Y12" s="109">
        <v>49.525941532789041</v>
      </c>
      <c r="Z12" s="108">
        <v>56169</v>
      </c>
      <c r="AA12" s="109">
        <v>74.672959319329962</v>
      </c>
      <c r="AB12" s="108">
        <v>19051</v>
      </c>
      <c r="AC12" s="110">
        <v>25.327040680670031</v>
      </c>
    </row>
    <row r="13" spans="1:29">
      <c r="B13" s="111" t="s">
        <v>89</v>
      </c>
      <c r="D13" s="42">
        <v>18475</v>
      </c>
      <c r="E13" s="112">
        <v>11561</v>
      </c>
      <c r="F13" s="113">
        <v>62.576454668470902</v>
      </c>
      <c r="G13" s="112">
        <v>6914</v>
      </c>
      <c r="H13" s="114">
        <v>37.423545331529098</v>
      </c>
      <c r="J13" s="42">
        <v>3901</v>
      </c>
      <c r="K13" s="113">
        <v>21.115020297699591</v>
      </c>
      <c r="L13" s="112">
        <v>1611</v>
      </c>
      <c r="M13" s="113">
        <v>41.297103306844399</v>
      </c>
      <c r="N13" s="112">
        <v>2290</v>
      </c>
      <c r="O13" s="114">
        <v>58.702896693155601</v>
      </c>
      <c r="Q13" s="42">
        <v>3273</v>
      </c>
      <c r="R13" s="113">
        <v>17.715832205683359</v>
      </c>
      <c r="S13" s="112">
        <v>1858</v>
      </c>
      <c r="T13" s="113">
        <v>56.767491597922387</v>
      </c>
      <c r="U13" s="112">
        <v>1415</v>
      </c>
      <c r="V13" s="114">
        <v>43.232508402077613</v>
      </c>
      <c r="X13" s="42">
        <v>11301</v>
      </c>
      <c r="Y13" s="113">
        <v>61.16914749661705</v>
      </c>
      <c r="Z13" s="112">
        <v>8092</v>
      </c>
      <c r="AA13" s="113">
        <v>71.60428280683125</v>
      </c>
      <c r="AB13" s="112">
        <v>3209</v>
      </c>
      <c r="AC13" s="114">
        <v>28.39571719316875</v>
      </c>
    </row>
    <row r="14" spans="1:29">
      <c r="B14" s="111" t="s">
        <v>90</v>
      </c>
      <c r="D14" s="42">
        <v>11974</v>
      </c>
      <c r="E14" s="112">
        <v>7695</v>
      </c>
      <c r="F14" s="113">
        <v>64.264239184900617</v>
      </c>
      <c r="G14" s="112">
        <v>4279</v>
      </c>
      <c r="H14" s="114">
        <v>35.735760815099383</v>
      </c>
      <c r="J14" s="42">
        <v>2814</v>
      </c>
      <c r="K14" s="113">
        <v>23.500918657090359</v>
      </c>
      <c r="L14" s="112">
        <v>1102</v>
      </c>
      <c r="M14" s="113">
        <v>39.16133617626155</v>
      </c>
      <c r="N14" s="112">
        <v>1712</v>
      </c>
      <c r="O14" s="114">
        <v>60.83866382373845</v>
      </c>
      <c r="Q14" s="42">
        <v>2463</v>
      </c>
      <c r="R14" s="113">
        <v>20.56956739602472</v>
      </c>
      <c r="S14" s="112">
        <v>1413</v>
      </c>
      <c r="T14" s="113">
        <v>57.369062119366617</v>
      </c>
      <c r="U14" s="112">
        <v>1050</v>
      </c>
      <c r="V14" s="114">
        <v>42.630937880633383</v>
      </c>
      <c r="X14" s="42">
        <v>6697</v>
      </c>
      <c r="Y14" s="113">
        <v>55.92951394688491</v>
      </c>
      <c r="Z14" s="112">
        <v>5180</v>
      </c>
      <c r="AA14" s="113">
        <v>77.348066298342545</v>
      </c>
      <c r="AB14" s="112">
        <v>1517</v>
      </c>
      <c r="AC14" s="114">
        <v>22.651933701657459</v>
      </c>
    </row>
    <row r="15" spans="1:29">
      <c r="B15" s="111" t="s">
        <v>91</v>
      </c>
      <c r="D15" s="42">
        <v>11378</v>
      </c>
      <c r="E15" s="112">
        <v>6668</v>
      </c>
      <c r="F15" s="113">
        <v>58.604324134294252</v>
      </c>
      <c r="G15" s="112">
        <v>4710</v>
      </c>
      <c r="H15" s="114">
        <v>41.395675865705748</v>
      </c>
      <c r="J15" s="42">
        <v>3501</v>
      </c>
      <c r="K15" s="113">
        <v>30.76990683775708</v>
      </c>
      <c r="L15" s="112">
        <v>1352</v>
      </c>
      <c r="M15" s="113">
        <v>38.617537846329618</v>
      </c>
      <c r="N15" s="112">
        <v>2149</v>
      </c>
      <c r="O15" s="114">
        <v>61.382462153670382</v>
      </c>
      <c r="Q15" s="42">
        <v>2296</v>
      </c>
      <c r="R15" s="113">
        <v>20.1792933731763</v>
      </c>
      <c r="S15" s="112">
        <v>1295</v>
      </c>
      <c r="T15" s="113">
        <v>56.40243902439024</v>
      </c>
      <c r="U15" s="112">
        <v>1001</v>
      </c>
      <c r="V15" s="114">
        <v>43.597560975609753</v>
      </c>
      <c r="X15" s="42">
        <v>5581</v>
      </c>
      <c r="Y15" s="113">
        <v>49.050799789066623</v>
      </c>
      <c r="Z15" s="112">
        <v>4021</v>
      </c>
      <c r="AA15" s="113">
        <v>72.048020068088164</v>
      </c>
      <c r="AB15" s="112">
        <v>1560</v>
      </c>
      <c r="AC15" s="114">
        <v>27.95197993191184</v>
      </c>
    </row>
    <row r="16" spans="1:29">
      <c r="B16" s="111" t="s">
        <v>92</v>
      </c>
      <c r="D16" s="42">
        <v>28806</v>
      </c>
      <c r="E16" s="112">
        <v>16748</v>
      </c>
      <c r="F16" s="113">
        <v>58.140665139207123</v>
      </c>
      <c r="G16" s="112">
        <v>12058</v>
      </c>
      <c r="H16" s="114">
        <v>41.859334860792892</v>
      </c>
      <c r="J16" s="42">
        <v>10460</v>
      </c>
      <c r="K16" s="113">
        <v>36.311879469554952</v>
      </c>
      <c r="L16" s="112">
        <v>4324</v>
      </c>
      <c r="M16" s="113">
        <v>41.338432122370939</v>
      </c>
      <c r="N16" s="112">
        <v>6136</v>
      </c>
      <c r="O16" s="114">
        <v>58.661567877629061</v>
      </c>
      <c r="Q16" s="42">
        <v>6835</v>
      </c>
      <c r="R16" s="113">
        <v>23.727695618968269</v>
      </c>
      <c r="S16" s="112">
        <v>4162</v>
      </c>
      <c r="T16" s="113">
        <v>60.89246525237747</v>
      </c>
      <c r="U16" s="112">
        <v>2673</v>
      </c>
      <c r="V16" s="114">
        <v>39.10753474762253</v>
      </c>
      <c r="X16" s="42">
        <v>11511</v>
      </c>
      <c r="Y16" s="113">
        <v>39.960424911476778</v>
      </c>
      <c r="Z16" s="112">
        <v>8262</v>
      </c>
      <c r="AA16" s="113">
        <v>71.774824081313525</v>
      </c>
      <c r="AB16" s="112">
        <v>3249</v>
      </c>
      <c r="AC16" s="114">
        <v>28.225175918686471</v>
      </c>
    </row>
    <row r="17" spans="2:29">
      <c r="B17" s="111" t="s">
        <v>93</v>
      </c>
      <c r="D17" s="42">
        <v>8847</v>
      </c>
      <c r="E17" s="112">
        <v>5590</v>
      </c>
      <c r="F17" s="113">
        <v>63.185260540296149</v>
      </c>
      <c r="G17" s="112">
        <v>3257</v>
      </c>
      <c r="H17" s="114">
        <v>36.814739459703851</v>
      </c>
      <c r="J17" s="42">
        <v>2072</v>
      </c>
      <c r="K17" s="113">
        <v>23.420368486492599</v>
      </c>
      <c r="L17" s="112">
        <v>827</v>
      </c>
      <c r="M17" s="113">
        <v>39.913127413127413</v>
      </c>
      <c r="N17" s="112">
        <v>1245</v>
      </c>
      <c r="O17" s="114">
        <v>60.086872586872587</v>
      </c>
      <c r="Q17" s="42">
        <v>1855</v>
      </c>
      <c r="R17" s="113">
        <v>20.96755962473155</v>
      </c>
      <c r="S17" s="112">
        <v>1021</v>
      </c>
      <c r="T17" s="113">
        <v>55.040431266846348</v>
      </c>
      <c r="U17" s="112">
        <v>834</v>
      </c>
      <c r="V17" s="114">
        <v>44.959568733153638</v>
      </c>
      <c r="X17" s="42">
        <v>4920</v>
      </c>
      <c r="Y17" s="113">
        <v>55.612071888775858</v>
      </c>
      <c r="Z17" s="112">
        <v>3742</v>
      </c>
      <c r="AA17" s="113">
        <v>76.056910569105696</v>
      </c>
      <c r="AB17" s="112">
        <v>1178</v>
      </c>
      <c r="AC17" s="114">
        <v>23.943089430894311</v>
      </c>
    </row>
    <row r="18" spans="2:29">
      <c r="B18" s="111" t="s">
        <v>94</v>
      </c>
      <c r="D18" s="42">
        <v>42717</v>
      </c>
      <c r="E18" s="112">
        <v>26613</v>
      </c>
      <c r="F18" s="113">
        <v>62.300723365404878</v>
      </c>
      <c r="G18" s="112">
        <v>16104</v>
      </c>
      <c r="H18" s="114">
        <v>37.699276634595122</v>
      </c>
      <c r="J18" s="42">
        <v>10104</v>
      </c>
      <c r="K18" s="113">
        <v>23.65334644286818</v>
      </c>
      <c r="L18" s="112">
        <v>4186</v>
      </c>
      <c r="M18" s="113">
        <v>41.429136975455258</v>
      </c>
      <c r="N18" s="112">
        <v>5918</v>
      </c>
      <c r="O18" s="114">
        <v>58.570863024544742</v>
      </c>
      <c r="Q18" s="42">
        <v>7439</v>
      </c>
      <c r="R18" s="113">
        <v>17.414612449376129</v>
      </c>
      <c r="S18" s="112">
        <v>4110</v>
      </c>
      <c r="T18" s="113">
        <v>55.249361473316313</v>
      </c>
      <c r="U18" s="112">
        <v>3329</v>
      </c>
      <c r="V18" s="114">
        <v>44.750638526683687</v>
      </c>
      <c r="X18" s="42">
        <v>25174</v>
      </c>
      <c r="Y18" s="113">
        <v>58.932041107755687</v>
      </c>
      <c r="Z18" s="112">
        <v>18317</v>
      </c>
      <c r="AA18" s="113">
        <v>72.761579407325016</v>
      </c>
      <c r="AB18" s="112">
        <v>6857</v>
      </c>
      <c r="AC18" s="114">
        <v>27.238420592674981</v>
      </c>
    </row>
    <row r="19" spans="2:29">
      <c r="B19" s="111" t="s">
        <v>95</v>
      </c>
      <c r="D19" s="42">
        <v>26924</v>
      </c>
      <c r="E19" s="112">
        <v>16271</v>
      </c>
      <c r="F19" s="113">
        <v>60.433070866141733</v>
      </c>
      <c r="G19" s="112">
        <v>10653</v>
      </c>
      <c r="H19" s="114">
        <v>39.566929133858267</v>
      </c>
      <c r="J19" s="42">
        <v>7025</v>
      </c>
      <c r="K19" s="113">
        <v>26.091962561283619</v>
      </c>
      <c r="L19" s="112">
        <v>2777</v>
      </c>
      <c r="M19" s="113">
        <v>39.530249110320277</v>
      </c>
      <c r="N19" s="112">
        <v>4248</v>
      </c>
      <c r="O19" s="114">
        <v>60.469750889679723</v>
      </c>
      <c r="Q19" s="42">
        <v>4851</v>
      </c>
      <c r="R19" s="113">
        <v>18.01738226117962</v>
      </c>
      <c r="S19" s="112">
        <v>2773</v>
      </c>
      <c r="T19" s="113">
        <v>57.163471449185742</v>
      </c>
      <c r="U19" s="112">
        <v>2078</v>
      </c>
      <c r="V19" s="114">
        <v>42.836528550814258</v>
      </c>
      <c r="X19" s="42">
        <v>15048</v>
      </c>
      <c r="Y19" s="113">
        <v>55.890655177536772</v>
      </c>
      <c r="Z19" s="112">
        <v>10721</v>
      </c>
      <c r="AA19" s="113">
        <v>71.245348219032437</v>
      </c>
      <c r="AB19" s="112">
        <v>4327</v>
      </c>
      <c r="AC19" s="114">
        <v>28.754651780967571</v>
      </c>
    </row>
    <row r="20" spans="2:29">
      <c r="B20" s="111" t="s">
        <v>96</v>
      </c>
      <c r="D20" s="42">
        <v>101897</v>
      </c>
      <c r="E20" s="112">
        <v>63878</v>
      </c>
      <c r="F20" s="113">
        <v>62.688793585679662</v>
      </c>
      <c r="G20" s="112">
        <v>38019</v>
      </c>
      <c r="H20" s="114">
        <v>37.311206414320338</v>
      </c>
      <c r="J20" s="42">
        <v>23644</v>
      </c>
      <c r="K20" s="113">
        <v>23.203823468796919</v>
      </c>
      <c r="L20" s="112">
        <v>9363</v>
      </c>
      <c r="M20" s="113">
        <v>39.599898494332599</v>
      </c>
      <c r="N20" s="112">
        <v>14281</v>
      </c>
      <c r="O20" s="114">
        <v>60.400101505667401</v>
      </c>
      <c r="Q20" s="42">
        <v>18751</v>
      </c>
      <c r="R20" s="113">
        <v>18.40191565993111</v>
      </c>
      <c r="S20" s="112">
        <v>10636</v>
      </c>
      <c r="T20" s="113">
        <v>56.722308143565677</v>
      </c>
      <c r="U20" s="112">
        <v>8115</v>
      </c>
      <c r="V20" s="114">
        <v>43.277691856434323</v>
      </c>
      <c r="X20" s="42">
        <v>59502</v>
      </c>
      <c r="Y20" s="113">
        <v>58.394260871271968</v>
      </c>
      <c r="Z20" s="112">
        <v>43879</v>
      </c>
      <c r="AA20" s="113">
        <v>73.743739706228368</v>
      </c>
      <c r="AB20" s="112">
        <v>15623</v>
      </c>
      <c r="AC20" s="114">
        <v>26.256260293771639</v>
      </c>
    </row>
    <row r="21" spans="2:29">
      <c r="B21" s="111" t="s">
        <v>97</v>
      </c>
      <c r="D21" s="42">
        <v>70472</v>
      </c>
      <c r="E21" s="112">
        <v>43814</v>
      </c>
      <c r="F21" s="113">
        <v>62.172210239527757</v>
      </c>
      <c r="G21" s="112">
        <v>26658</v>
      </c>
      <c r="H21" s="114">
        <v>37.82778976047225</v>
      </c>
      <c r="J21" s="42">
        <v>17451</v>
      </c>
      <c r="K21" s="113">
        <v>24.763026450221361</v>
      </c>
      <c r="L21" s="112">
        <v>7215</v>
      </c>
      <c r="M21" s="113">
        <v>41.344335568162279</v>
      </c>
      <c r="N21" s="112">
        <v>10236</v>
      </c>
      <c r="O21" s="114">
        <v>58.655664431837721</v>
      </c>
      <c r="Q21" s="42">
        <v>14601</v>
      </c>
      <c r="R21" s="113">
        <v>20.718867067771601</v>
      </c>
      <c r="S21" s="112">
        <v>8544</v>
      </c>
      <c r="T21" s="113">
        <v>58.516539963016243</v>
      </c>
      <c r="U21" s="112">
        <v>6057</v>
      </c>
      <c r="V21" s="114">
        <v>41.483460036983757</v>
      </c>
      <c r="X21" s="42">
        <v>38420</v>
      </c>
      <c r="Y21" s="113">
        <v>54.518106482007028</v>
      </c>
      <c r="Z21" s="112">
        <v>28055</v>
      </c>
      <c r="AA21" s="113">
        <v>73.021863612701722</v>
      </c>
      <c r="AB21" s="112">
        <v>10365</v>
      </c>
      <c r="AC21" s="114">
        <v>26.978136387298289</v>
      </c>
    </row>
    <row r="22" spans="2:29">
      <c r="B22" s="111" t="s">
        <v>98</v>
      </c>
      <c r="D22" s="42">
        <v>12897</v>
      </c>
      <c r="E22" s="112">
        <v>8100</v>
      </c>
      <c r="F22" s="113">
        <v>62.805303558967211</v>
      </c>
      <c r="G22" s="112">
        <v>4797</v>
      </c>
      <c r="H22" s="114">
        <v>37.194696441032796</v>
      </c>
      <c r="J22" s="42">
        <v>3455</v>
      </c>
      <c r="K22" s="113">
        <v>26.789175777312551</v>
      </c>
      <c r="L22" s="112">
        <v>1420</v>
      </c>
      <c r="M22" s="113">
        <v>41.099855282199712</v>
      </c>
      <c r="N22" s="112">
        <v>2035</v>
      </c>
      <c r="O22" s="114">
        <v>58.900144717800288</v>
      </c>
      <c r="Q22" s="42">
        <v>2363</v>
      </c>
      <c r="R22" s="113">
        <v>18.322090408622159</v>
      </c>
      <c r="S22" s="112">
        <v>1371</v>
      </c>
      <c r="T22" s="113">
        <v>58.019466779517558</v>
      </c>
      <c r="U22" s="112">
        <v>992</v>
      </c>
      <c r="V22" s="114">
        <v>41.980533220482442</v>
      </c>
      <c r="X22" s="42">
        <v>7079</v>
      </c>
      <c r="Y22" s="113">
        <v>54.888733814065283</v>
      </c>
      <c r="Z22" s="112">
        <v>5309</v>
      </c>
      <c r="AA22" s="113">
        <v>74.996468427744034</v>
      </c>
      <c r="AB22" s="112">
        <v>1770</v>
      </c>
      <c r="AC22" s="114">
        <v>25.003531572255969</v>
      </c>
    </row>
    <row r="23" spans="2:29">
      <c r="B23" s="111" t="s">
        <v>99</v>
      </c>
      <c r="D23" s="42">
        <v>33120</v>
      </c>
      <c r="E23" s="112">
        <v>20579</v>
      </c>
      <c r="F23" s="113">
        <v>62.134661835748787</v>
      </c>
      <c r="G23" s="112">
        <v>12541</v>
      </c>
      <c r="H23" s="114">
        <v>37.865338164251213</v>
      </c>
      <c r="J23" s="42">
        <v>8701</v>
      </c>
      <c r="K23" s="113">
        <v>26.27113526570049</v>
      </c>
      <c r="L23" s="112">
        <v>3370</v>
      </c>
      <c r="M23" s="113">
        <v>38.731180324100677</v>
      </c>
      <c r="N23" s="112">
        <v>5331</v>
      </c>
      <c r="O23" s="114">
        <v>61.268819675899323</v>
      </c>
      <c r="Q23" s="42">
        <v>5899</v>
      </c>
      <c r="R23" s="113">
        <v>17.810990338164249</v>
      </c>
      <c r="S23" s="112">
        <v>3387</v>
      </c>
      <c r="T23" s="113">
        <v>57.416511273097143</v>
      </c>
      <c r="U23" s="112">
        <v>2512</v>
      </c>
      <c r="V23" s="114">
        <v>42.583488726902857</v>
      </c>
      <c r="X23" s="42">
        <v>18520</v>
      </c>
      <c r="Y23" s="113">
        <v>55.917874396135268</v>
      </c>
      <c r="Z23" s="112">
        <v>13822</v>
      </c>
      <c r="AA23" s="113">
        <v>74.632829373650111</v>
      </c>
      <c r="AB23" s="112">
        <v>4698</v>
      </c>
      <c r="AC23" s="114">
        <v>25.367170626349889</v>
      </c>
    </row>
    <row r="24" spans="2:29">
      <c r="B24" s="111" t="s">
        <v>100</v>
      </c>
      <c r="D24" s="42">
        <v>87530</v>
      </c>
      <c r="E24" s="112">
        <v>55568</v>
      </c>
      <c r="F24" s="113">
        <v>63.484519593282307</v>
      </c>
      <c r="G24" s="112">
        <v>31962</v>
      </c>
      <c r="H24" s="114">
        <v>36.5154804067177</v>
      </c>
      <c r="J24" s="42">
        <v>23965</v>
      </c>
      <c r="K24" s="113">
        <v>27.379184279675538</v>
      </c>
      <c r="L24" s="112">
        <v>10562</v>
      </c>
      <c r="M24" s="113">
        <v>44.072605883580223</v>
      </c>
      <c r="N24" s="112">
        <v>13403</v>
      </c>
      <c r="O24" s="114">
        <v>55.927394116419777</v>
      </c>
      <c r="Q24" s="42">
        <v>15715</v>
      </c>
      <c r="R24" s="113">
        <v>17.95384439620701</v>
      </c>
      <c r="S24" s="112">
        <v>9661</v>
      </c>
      <c r="T24" s="113">
        <v>61.476296531975819</v>
      </c>
      <c r="U24" s="112">
        <v>6054</v>
      </c>
      <c r="V24" s="114">
        <v>38.523703468024181</v>
      </c>
      <c r="X24" s="42">
        <v>47850</v>
      </c>
      <c r="Y24" s="113">
        <v>54.666971324117441</v>
      </c>
      <c r="Z24" s="112">
        <v>35345</v>
      </c>
      <c r="AA24" s="113">
        <v>73.866248693834905</v>
      </c>
      <c r="AB24" s="112">
        <v>12505</v>
      </c>
      <c r="AC24" s="114">
        <v>26.133751306165099</v>
      </c>
    </row>
    <row r="25" spans="2:29">
      <c r="B25" s="111" t="s">
        <v>101</v>
      </c>
      <c r="D25" s="42">
        <v>19260</v>
      </c>
      <c r="E25" s="112">
        <v>10241</v>
      </c>
      <c r="F25" s="113">
        <v>53.172377985462091</v>
      </c>
      <c r="G25" s="112">
        <v>9019</v>
      </c>
      <c r="H25" s="114">
        <v>46.827622014537901</v>
      </c>
      <c r="J25" s="42">
        <v>8030</v>
      </c>
      <c r="K25" s="113">
        <v>41.692627206645902</v>
      </c>
      <c r="L25" s="112">
        <v>2836</v>
      </c>
      <c r="M25" s="113">
        <v>35.317559153175587</v>
      </c>
      <c r="N25" s="112">
        <v>5194</v>
      </c>
      <c r="O25" s="114">
        <v>64.682440846824406</v>
      </c>
      <c r="Q25" s="42">
        <v>3496</v>
      </c>
      <c r="R25" s="113">
        <v>18.151609553478711</v>
      </c>
      <c r="S25" s="112">
        <v>1876</v>
      </c>
      <c r="T25" s="113">
        <v>53.661327231121277</v>
      </c>
      <c r="U25" s="112">
        <v>1620</v>
      </c>
      <c r="V25" s="114">
        <v>46.338672768878723</v>
      </c>
      <c r="X25" s="42">
        <v>7734</v>
      </c>
      <c r="Y25" s="113">
        <v>40.155763239875391</v>
      </c>
      <c r="Z25" s="112">
        <v>5529</v>
      </c>
      <c r="AA25" s="113">
        <v>71.489526764934055</v>
      </c>
      <c r="AB25" s="112">
        <v>2205</v>
      </c>
      <c r="AC25" s="114">
        <v>28.510473235065941</v>
      </c>
    </row>
    <row r="26" spans="2:29">
      <c r="B26" s="111" t="s">
        <v>102</v>
      </c>
      <c r="D26" s="42">
        <v>6496</v>
      </c>
      <c r="E26" s="112">
        <v>4114</v>
      </c>
      <c r="F26" s="113">
        <v>63.331280788177338</v>
      </c>
      <c r="G26" s="112">
        <v>2382</v>
      </c>
      <c r="H26" s="114">
        <v>36.668719211822662</v>
      </c>
      <c r="J26" s="42">
        <v>1195</v>
      </c>
      <c r="K26" s="113">
        <v>18.395935960591139</v>
      </c>
      <c r="L26" s="112">
        <v>453</v>
      </c>
      <c r="M26" s="113">
        <v>37.90794979079498</v>
      </c>
      <c r="N26" s="112">
        <v>742</v>
      </c>
      <c r="O26" s="114">
        <v>62.09205020920502</v>
      </c>
      <c r="Q26" s="42">
        <v>892</v>
      </c>
      <c r="R26" s="113">
        <v>13.73152709359606</v>
      </c>
      <c r="S26" s="112">
        <v>447</v>
      </c>
      <c r="T26" s="113">
        <v>50.11210762331838</v>
      </c>
      <c r="U26" s="112">
        <v>445</v>
      </c>
      <c r="V26" s="114">
        <v>49.887892376681613</v>
      </c>
      <c r="X26" s="42">
        <v>4409</v>
      </c>
      <c r="Y26" s="113">
        <v>67.872536945812811</v>
      </c>
      <c r="Z26" s="112">
        <v>3214</v>
      </c>
      <c r="AA26" s="113">
        <v>72.896348378317072</v>
      </c>
      <c r="AB26" s="112">
        <v>1195</v>
      </c>
      <c r="AC26" s="114">
        <v>27.103651621682921</v>
      </c>
    </row>
    <row r="27" spans="2:29">
      <c r="B27" s="111" t="s">
        <v>103</v>
      </c>
      <c r="D27" s="42">
        <v>24505</v>
      </c>
      <c r="E27" s="112">
        <v>14984</v>
      </c>
      <c r="F27" s="113">
        <v>61.146704754131811</v>
      </c>
      <c r="G27" s="112">
        <v>9521</v>
      </c>
      <c r="H27" s="114">
        <v>38.853295245868189</v>
      </c>
      <c r="J27" s="42">
        <v>5952</v>
      </c>
      <c r="K27" s="113">
        <v>24.288920628443179</v>
      </c>
      <c r="L27" s="112">
        <v>2273</v>
      </c>
      <c r="M27" s="113">
        <v>38.188844086021497</v>
      </c>
      <c r="N27" s="112">
        <v>3679</v>
      </c>
      <c r="O27" s="114">
        <v>61.811155913978503</v>
      </c>
      <c r="Q27" s="42">
        <v>4350</v>
      </c>
      <c r="R27" s="113">
        <v>17.751479289940828</v>
      </c>
      <c r="S27" s="112">
        <v>2352</v>
      </c>
      <c r="T27" s="113">
        <v>54.068965517241367</v>
      </c>
      <c r="U27" s="112">
        <v>1998</v>
      </c>
      <c r="V27" s="114">
        <v>45.931034482758619</v>
      </c>
      <c r="X27" s="42">
        <v>14203</v>
      </c>
      <c r="Y27" s="113">
        <v>57.959600081615989</v>
      </c>
      <c r="Z27" s="112">
        <v>10359</v>
      </c>
      <c r="AA27" s="113">
        <v>72.935295360135171</v>
      </c>
      <c r="AB27" s="112">
        <v>3844</v>
      </c>
      <c r="AC27" s="114">
        <v>27.064704639864821</v>
      </c>
    </row>
    <row r="28" spans="2:29">
      <c r="B28" s="111" t="s">
        <v>104</v>
      </c>
      <c r="D28" s="42">
        <v>4311</v>
      </c>
      <c r="E28" s="112">
        <v>2762</v>
      </c>
      <c r="F28" s="113">
        <v>64.068661563442348</v>
      </c>
      <c r="G28" s="112">
        <v>1549</v>
      </c>
      <c r="H28" s="114">
        <v>35.931338436557638</v>
      </c>
      <c r="J28" s="42">
        <v>688</v>
      </c>
      <c r="K28" s="113">
        <v>15.95917420552076</v>
      </c>
      <c r="L28" s="112">
        <v>272</v>
      </c>
      <c r="M28" s="113">
        <v>39.534883720930232</v>
      </c>
      <c r="N28" s="112">
        <v>416</v>
      </c>
      <c r="O28" s="114">
        <v>60.465116279069761</v>
      </c>
      <c r="Q28" s="42">
        <v>760</v>
      </c>
      <c r="R28" s="113">
        <v>17.629320343307821</v>
      </c>
      <c r="S28" s="112">
        <v>415</v>
      </c>
      <c r="T28" s="113">
        <v>54.605263157894733</v>
      </c>
      <c r="U28" s="112">
        <v>345</v>
      </c>
      <c r="V28" s="114">
        <v>45.394736842105267</v>
      </c>
      <c r="X28" s="42">
        <v>2863</v>
      </c>
      <c r="Y28" s="113">
        <v>66.411505451171422</v>
      </c>
      <c r="Z28" s="112">
        <v>2075</v>
      </c>
      <c r="AA28" s="113">
        <v>72.476423332169048</v>
      </c>
      <c r="AB28" s="112">
        <v>788</v>
      </c>
      <c r="AC28" s="114">
        <v>27.523576667830941</v>
      </c>
    </row>
    <row r="29" spans="2:29">
      <c r="B29" s="111" t="s">
        <v>105</v>
      </c>
      <c r="D29" s="42">
        <v>586</v>
      </c>
      <c r="E29" s="112">
        <v>306</v>
      </c>
      <c r="F29" s="113">
        <v>52.218430034129703</v>
      </c>
      <c r="G29" s="112">
        <v>280</v>
      </c>
      <c r="H29" s="114">
        <v>47.781569965870297</v>
      </c>
      <c r="J29" s="42">
        <v>359</v>
      </c>
      <c r="K29" s="113">
        <v>61.262798634812277</v>
      </c>
      <c r="L29" s="112">
        <v>138</v>
      </c>
      <c r="M29" s="113">
        <v>38.440111420612823</v>
      </c>
      <c r="N29" s="112">
        <v>221</v>
      </c>
      <c r="O29" s="114">
        <v>61.559888579387191</v>
      </c>
      <c r="Q29" s="42">
        <v>74</v>
      </c>
      <c r="R29" s="113">
        <v>12.627986348122869</v>
      </c>
      <c r="S29" s="112">
        <v>50</v>
      </c>
      <c r="T29" s="113">
        <v>67.567567567567565</v>
      </c>
      <c r="U29" s="112">
        <v>24</v>
      </c>
      <c r="V29" s="114">
        <v>32.432432432432442</v>
      </c>
      <c r="X29" s="42">
        <v>153</v>
      </c>
      <c r="Y29" s="113">
        <v>26.109215017064852</v>
      </c>
      <c r="Z29" s="112">
        <v>118</v>
      </c>
      <c r="AA29" s="113">
        <v>77.124183006535958</v>
      </c>
      <c r="AB29" s="112">
        <v>35</v>
      </c>
      <c r="AC29" s="114">
        <v>22.875816993464049</v>
      </c>
    </row>
    <row r="30" spans="2:29">
      <c r="B30" s="115" t="s">
        <v>106</v>
      </c>
      <c r="D30" s="44">
        <v>953</v>
      </c>
      <c r="E30" s="116">
        <v>497</v>
      </c>
      <c r="F30" s="117">
        <v>52.151101783840502</v>
      </c>
      <c r="G30" s="116">
        <v>456</v>
      </c>
      <c r="H30" s="118">
        <v>47.848898216159498</v>
      </c>
      <c r="J30" s="44">
        <v>537</v>
      </c>
      <c r="K30" s="117">
        <v>56.348373557187827</v>
      </c>
      <c r="L30" s="116">
        <v>185</v>
      </c>
      <c r="M30" s="117">
        <v>34.450651769087528</v>
      </c>
      <c r="N30" s="116">
        <v>352</v>
      </c>
      <c r="O30" s="118">
        <v>65.549348230912472</v>
      </c>
      <c r="Q30" s="44">
        <v>158</v>
      </c>
      <c r="R30" s="117">
        <v>16.579223504721931</v>
      </c>
      <c r="S30" s="116">
        <v>108</v>
      </c>
      <c r="T30" s="117">
        <v>68.35443037974683</v>
      </c>
      <c r="U30" s="116">
        <v>50</v>
      </c>
      <c r="V30" s="118">
        <v>31.64556962025317</v>
      </c>
      <c r="X30" s="44">
        <v>258</v>
      </c>
      <c r="Y30" s="117">
        <v>27.072402938090239</v>
      </c>
      <c r="Z30" s="116">
        <v>204</v>
      </c>
      <c r="AA30" s="117">
        <v>79.069767441860463</v>
      </c>
      <c r="AB30" s="116">
        <v>54</v>
      </c>
      <c r="AC30" s="118">
        <v>20.93023255813954</v>
      </c>
    </row>
    <row r="31" spans="2:29" ht="8" customHeight="1"/>
    <row r="32" spans="2:29">
      <c r="B32" s="119" t="s">
        <v>49</v>
      </c>
      <c r="D32" s="120">
        <v>663028</v>
      </c>
      <c r="E32" s="121">
        <v>409979</v>
      </c>
      <c r="F32" s="122">
        <v>61.834341837750443</v>
      </c>
      <c r="G32" s="121">
        <v>253049</v>
      </c>
      <c r="H32" s="123">
        <v>38.165658162249557</v>
      </c>
      <c r="J32" s="120">
        <v>178923</v>
      </c>
      <c r="K32" s="122">
        <v>26.985738158871118</v>
      </c>
      <c r="L32" s="121">
        <v>72223</v>
      </c>
      <c r="M32" s="122">
        <v>40.365408583580653</v>
      </c>
      <c r="N32" s="121">
        <v>106700</v>
      </c>
      <c r="O32" s="123">
        <v>59.634591416419347</v>
      </c>
      <c r="Q32" s="120">
        <v>127662</v>
      </c>
      <c r="R32" s="122">
        <v>19.25439046314786</v>
      </c>
      <c r="S32" s="121">
        <v>75343</v>
      </c>
      <c r="T32" s="122">
        <v>59.017561999655342</v>
      </c>
      <c r="U32" s="121">
        <v>52319</v>
      </c>
      <c r="V32" s="123">
        <v>40.982438000344658</v>
      </c>
      <c r="X32" s="120">
        <v>356443</v>
      </c>
      <c r="Y32" s="122">
        <v>53.759871377981007</v>
      </c>
      <c r="Z32" s="121">
        <v>262413</v>
      </c>
      <c r="AA32" s="122">
        <v>73.619905566949001</v>
      </c>
      <c r="AB32" s="121">
        <v>94030</v>
      </c>
      <c r="AC32" s="123">
        <v>26.38009443305101</v>
      </c>
    </row>
  </sheetData>
  <mergeCells count="25">
    <mergeCell ref="D7:H8"/>
    <mergeCell ref="Y9:Y10"/>
    <mergeCell ref="J9:J10"/>
    <mergeCell ref="J7:O7"/>
    <mergeCell ref="N9:O9"/>
    <mergeCell ref="R9:R10"/>
    <mergeCell ref="K9:K10"/>
    <mergeCell ref="X8:AC8"/>
    <mergeCell ref="U9:V9"/>
    <mergeCell ref="A4:AC4"/>
    <mergeCell ref="B7:B10"/>
    <mergeCell ref="G9:H9"/>
    <mergeCell ref="Q8:V8"/>
    <mergeCell ref="Z9:AA9"/>
    <mergeCell ref="X7:AC7"/>
    <mergeCell ref="B5:AC5"/>
    <mergeCell ref="Q9:Q10"/>
    <mergeCell ref="E9:F9"/>
    <mergeCell ref="AB9:AC9"/>
    <mergeCell ref="D9:D10"/>
    <mergeCell ref="X9:X10"/>
    <mergeCell ref="J8:O8"/>
    <mergeCell ref="S9:T9"/>
    <mergeCell ref="Q7:V7"/>
    <mergeCell ref="L9:M9"/>
  </mergeCells>
  <printOptions horizontalCentered="1" verticalCentered="1"/>
  <pageMargins left="0.27777777777777779" right="0.27777777777777779" top="0.27777777777777779" bottom="0.27777777777777779" header="0.1388888888888889" footer="0.1388888888888889"/>
  <pageSetup paperSize="9" scale="61"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2:AC32"/>
  <sheetViews>
    <sheetView showGridLines="0" workbookViewId="0"/>
  </sheetViews>
  <sheetFormatPr baseColWidth="10" defaultColWidth="8.7265625" defaultRowHeight="14.5"/>
  <cols>
    <col min="1" max="1" width="0.81640625" customWidth="1"/>
    <col min="2" max="2" width="28.1796875" customWidth="1"/>
    <col min="3" max="3" width="0.36328125" customWidth="1"/>
    <col min="4" max="5" width="10.81640625" customWidth="1"/>
    <col min="6" max="6" width="6.36328125" customWidth="1"/>
    <col min="7" max="7" width="10.81640625" customWidth="1"/>
    <col min="8" max="8" width="6.36328125" customWidth="1"/>
    <col min="9" max="9" width="0.36328125" customWidth="1"/>
    <col min="10" max="10" width="10.81640625" customWidth="1"/>
    <col min="11" max="11" width="6.36328125" customWidth="1"/>
    <col min="12" max="12" width="10.81640625" customWidth="1"/>
    <col min="13" max="13" width="6.36328125" customWidth="1"/>
    <col min="14" max="14" width="10.81640625" customWidth="1"/>
    <col min="15" max="15" width="6.36328125" customWidth="1"/>
    <col min="16" max="16" width="0.36328125" customWidth="1"/>
    <col min="17" max="17" width="10.81640625" customWidth="1"/>
    <col min="18" max="18" width="6.36328125" customWidth="1"/>
    <col min="19" max="19" width="10.81640625" customWidth="1"/>
    <col min="20" max="20" width="6.36328125" customWidth="1"/>
    <col min="21" max="21" width="10.81640625" customWidth="1"/>
    <col min="22" max="22" width="6.36328125" customWidth="1"/>
    <col min="23" max="23" width="0.36328125" customWidth="1"/>
    <col min="24" max="24" width="10.81640625" customWidth="1"/>
    <col min="25" max="25" width="6.36328125" customWidth="1"/>
    <col min="26" max="26" width="10.81640625" customWidth="1"/>
    <col min="27" max="27" width="6.36328125" customWidth="1"/>
    <col min="28" max="28" width="10.81640625" customWidth="1"/>
    <col min="29" max="29" width="6.36328125" customWidth="1"/>
  </cols>
  <sheetData>
    <row r="2" spans="1:29" ht="52.5" customHeight="1"/>
    <row r="3" spans="1:29" ht="4.5" customHeight="1"/>
    <row r="4" spans="1:29" ht="17.5" customHeight="1">
      <c r="A4" s="201" t="s">
        <v>233</v>
      </c>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row>
    <row r="5" spans="1:29" ht="17.5" customHeight="1">
      <c r="B5" s="203" t="s">
        <v>113</v>
      </c>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row>
    <row r="6" spans="1:29" ht="6" customHeight="1"/>
    <row r="7" spans="1:29" ht="13" customHeight="1">
      <c r="B7" s="222" t="s">
        <v>114</v>
      </c>
      <c r="D7" s="225" t="s">
        <v>219</v>
      </c>
      <c r="E7" s="215"/>
      <c r="F7" s="215"/>
      <c r="G7" s="215"/>
      <c r="H7" s="216"/>
      <c r="J7" s="214"/>
      <c r="K7" s="215"/>
      <c r="L7" s="215"/>
      <c r="M7" s="215"/>
      <c r="N7" s="215"/>
      <c r="O7" s="216"/>
      <c r="Q7" s="214"/>
      <c r="R7" s="215"/>
      <c r="S7" s="215"/>
      <c r="T7" s="215"/>
      <c r="U7" s="215"/>
      <c r="V7" s="216"/>
      <c r="X7" s="214"/>
      <c r="Y7" s="215"/>
      <c r="Z7" s="215"/>
      <c r="AA7" s="215"/>
      <c r="AB7" s="215"/>
      <c r="AC7" s="216"/>
    </row>
    <row r="8" spans="1:29" ht="34" customHeight="1">
      <c r="B8" s="223"/>
      <c r="D8" s="226"/>
      <c r="E8" s="202"/>
      <c r="F8" s="202"/>
      <c r="G8" s="202"/>
      <c r="H8" s="213"/>
      <c r="J8" s="212" t="s">
        <v>224</v>
      </c>
      <c r="K8" s="202"/>
      <c r="L8" s="202"/>
      <c r="M8" s="202"/>
      <c r="N8" s="202"/>
      <c r="O8" s="213"/>
      <c r="Q8" s="212" t="s">
        <v>225</v>
      </c>
      <c r="R8" s="202"/>
      <c r="S8" s="202"/>
      <c r="T8" s="202"/>
      <c r="U8" s="202"/>
      <c r="V8" s="213"/>
      <c r="X8" s="212" t="s">
        <v>226</v>
      </c>
      <c r="Y8" s="202"/>
      <c r="Z8" s="202"/>
      <c r="AA8" s="202"/>
      <c r="AB8" s="202"/>
      <c r="AC8" s="213"/>
    </row>
    <row r="9" spans="1:29" ht="22" customHeight="1">
      <c r="B9" s="223"/>
      <c r="D9" s="217" t="s">
        <v>119</v>
      </c>
      <c r="E9" s="219" t="s">
        <v>120</v>
      </c>
      <c r="F9" s="211"/>
      <c r="G9" s="219" t="s">
        <v>121</v>
      </c>
      <c r="H9" s="211"/>
      <c r="J9" s="217" t="s">
        <v>119</v>
      </c>
      <c r="K9" s="233" t="s">
        <v>230</v>
      </c>
      <c r="L9" s="219" t="s">
        <v>120</v>
      </c>
      <c r="M9" s="211"/>
      <c r="N9" s="219" t="s">
        <v>121</v>
      </c>
      <c r="O9" s="211"/>
      <c r="Q9" s="217" t="s">
        <v>119</v>
      </c>
      <c r="R9" s="233" t="s">
        <v>230</v>
      </c>
      <c r="S9" s="219" t="s">
        <v>120</v>
      </c>
      <c r="T9" s="211"/>
      <c r="U9" s="219" t="s">
        <v>121</v>
      </c>
      <c r="V9" s="211"/>
      <c r="X9" s="217" t="s">
        <v>119</v>
      </c>
      <c r="Y9" s="233" t="s">
        <v>230</v>
      </c>
      <c r="Z9" s="219" t="s">
        <v>120</v>
      </c>
      <c r="AA9" s="211"/>
      <c r="AB9" s="219" t="s">
        <v>121</v>
      </c>
      <c r="AC9" s="211"/>
    </row>
    <row r="10" spans="1:29" ht="37" customHeight="1">
      <c r="B10" s="224"/>
      <c r="D10" s="218"/>
      <c r="E10" s="13" t="s">
        <v>119</v>
      </c>
      <c r="F10" s="25" t="s">
        <v>231</v>
      </c>
      <c r="G10" s="13" t="s">
        <v>119</v>
      </c>
      <c r="H10" s="26" t="s">
        <v>231</v>
      </c>
      <c r="J10" s="218"/>
      <c r="K10" s="220"/>
      <c r="L10" s="13" t="s">
        <v>119</v>
      </c>
      <c r="M10" s="25" t="s">
        <v>231</v>
      </c>
      <c r="N10" s="13" t="s">
        <v>119</v>
      </c>
      <c r="O10" s="26" t="s">
        <v>231</v>
      </c>
      <c r="Q10" s="218"/>
      <c r="R10" s="220"/>
      <c r="S10" s="13" t="s">
        <v>119</v>
      </c>
      <c r="T10" s="25" t="s">
        <v>231</v>
      </c>
      <c r="U10" s="13" t="s">
        <v>119</v>
      </c>
      <c r="V10" s="26" t="s">
        <v>231</v>
      </c>
      <c r="X10" s="218"/>
      <c r="Y10" s="220"/>
      <c r="Z10" s="13" t="s">
        <v>119</v>
      </c>
      <c r="AA10" s="25" t="s">
        <v>231</v>
      </c>
      <c r="AB10" s="13" t="s">
        <v>119</v>
      </c>
      <c r="AC10" s="26" t="s">
        <v>231</v>
      </c>
    </row>
    <row r="11" spans="1:29" ht="4.5" customHeight="1"/>
    <row r="12" spans="1:29">
      <c r="B12" s="107" t="s">
        <v>88</v>
      </c>
      <c r="D12" s="40">
        <v>120857</v>
      </c>
      <c r="E12" s="108">
        <v>77922</v>
      </c>
      <c r="F12" s="109">
        <v>64.474544296151649</v>
      </c>
      <c r="G12" s="108">
        <v>42935</v>
      </c>
      <c r="H12" s="110">
        <v>35.525455703848351</v>
      </c>
      <c r="J12" s="40">
        <v>26819</v>
      </c>
      <c r="K12" s="109">
        <v>22.190688168662138</v>
      </c>
      <c r="L12" s="108">
        <v>11604</v>
      </c>
      <c r="M12" s="109">
        <v>43.267832506804879</v>
      </c>
      <c r="N12" s="108">
        <v>15215</v>
      </c>
      <c r="O12" s="110">
        <v>56.732167493195121</v>
      </c>
      <c r="Q12" s="40">
        <v>32542</v>
      </c>
      <c r="R12" s="109">
        <v>26.92603655559876</v>
      </c>
      <c r="S12" s="108">
        <v>23145</v>
      </c>
      <c r="T12" s="109">
        <v>71.123471206440897</v>
      </c>
      <c r="U12" s="108">
        <v>9397</v>
      </c>
      <c r="V12" s="110">
        <v>28.876528793559089</v>
      </c>
      <c r="X12" s="40">
        <v>61496</v>
      </c>
      <c r="Y12" s="109">
        <v>50.883275275739088</v>
      </c>
      <c r="Z12" s="108">
        <v>43173</v>
      </c>
      <c r="AA12" s="109">
        <v>70.204566150643942</v>
      </c>
      <c r="AB12" s="108">
        <v>18323</v>
      </c>
      <c r="AC12" s="110">
        <v>29.795433849356058</v>
      </c>
    </row>
    <row r="13" spans="1:29">
      <c r="B13" s="111" t="s">
        <v>89</v>
      </c>
      <c r="D13" s="42">
        <v>18584</v>
      </c>
      <c r="E13" s="112">
        <v>11863</v>
      </c>
      <c r="F13" s="113">
        <v>63.834481274214383</v>
      </c>
      <c r="G13" s="112">
        <v>6721</v>
      </c>
      <c r="H13" s="114">
        <v>36.165518725785617</v>
      </c>
      <c r="J13" s="42">
        <v>3378</v>
      </c>
      <c r="K13" s="113">
        <v>18.176926388291001</v>
      </c>
      <c r="L13" s="112">
        <v>1478</v>
      </c>
      <c r="M13" s="113">
        <v>43.753700414446413</v>
      </c>
      <c r="N13" s="112">
        <v>1900</v>
      </c>
      <c r="O13" s="114">
        <v>56.246299585553587</v>
      </c>
      <c r="Q13" s="42">
        <v>4330</v>
      </c>
      <c r="R13" s="113">
        <v>23.29961256995265</v>
      </c>
      <c r="S13" s="112">
        <v>2731</v>
      </c>
      <c r="T13" s="113">
        <v>63.071593533487302</v>
      </c>
      <c r="U13" s="112">
        <v>1599</v>
      </c>
      <c r="V13" s="114">
        <v>36.928406466512698</v>
      </c>
      <c r="X13" s="42">
        <v>10876</v>
      </c>
      <c r="Y13" s="113">
        <v>58.523461041756363</v>
      </c>
      <c r="Z13" s="112">
        <v>7654</v>
      </c>
      <c r="AA13" s="113">
        <v>70.375137918352337</v>
      </c>
      <c r="AB13" s="112">
        <v>3222</v>
      </c>
      <c r="AC13" s="114">
        <v>29.62486208164766</v>
      </c>
    </row>
    <row r="14" spans="1:29">
      <c r="B14" s="111" t="s">
        <v>90</v>
      </c>
      <c r="D14" s="42">
        <v>17764</v>
      </c>
      <c r="E14" s="112">
        <v>11482</v>
      </c>
      <c r="F14" s="113">
        <v>64.636343165953619</v>
      </c>
      <c r="G14" s="112">
        <v>6282</v>
      </c>
      <c r="H14" s="114">
        <v>35.363656834046388</v>
      </c>
      <c r="J14" s="42">
        <v>3717</v>
      </c>
      <c r="K14" s="113">
        <v>20.924341364557531</v>
      </c>
      <c r="L14" s="112">
        <v>1592</v>
      </c>
      <c r="M14" s="113">
        <v>42.830239440408931</v>
      </c>
      <c r="N14" s="112">
        <v>2125</v>
      </c>
      <c r="O14" s="114">
        <v>57.169760559591069</v>
      </c>
      <c r="Q14" s="42">
        <v>4123</v>
      </c>
      <c r="R14" s="113">
        <v>23.20986264354875</v>
      </c>
      <c r="S14" s="112">
        <v>2461</v>
      </c>
      <c r="T14" s="113">
        <v>59.689546446762073</v>
      </c>
      <c r="U14" s="112">
        <v>1662</v>
      </c>
      <c r="V14" s="114">
        <v>40.310453553237927</v>
      </c>
      <c r="X14" s="42">
        <v>9924</v>
      </c>
      <c r="Y14" s="113">
        <v>55.865795991893719</v>
      </c>
      <c r="Z14" s="112">
        <v>7429</v>
      </c>
      <c r="AA14" s="113">
        <v>74.858927851672703</v>
      </c>
      <c r="AB14" s="112">
        <v>2495</v>
      </c>
      <c r="AC14" s="114">
        <v>25.141072148327289</v>
      </c>
    </row>
    <row r="15" spans="1:29">
      <c r="B15" s="111" t="s">
        <v>91</v>
      </c>
      <c r="D15" s="42">
        <v>15938</v>
      </c>
      <c r="E15" s="112">
        <v>9792</v>
      </c>
      <c r="F15" s="113">
        <v>61.438072531057863</v>
      </c>
      <c r="G15" s="112">
        <v>6146</v>
      </c>
      <c r="H15" s="114">
        <v>38.561927468942152</v>
      </c>
      <c r="J15" s="42">
        <v>4534</v>
      </c>
      <c r="K15" s="113">
        <v>28.447734973020459</v>
      </c>
      <c r="L15" s="112">
        <v>2067</v>
      </c>
      <c r="M15" s="113">
        <v>45.588883987648877</v>
      </c>
      <c r="N15" s="112">
        <v>2467</v>
      </c>
      <c r="O15" s="114">
        <v>54.411116012351123</v>
      </c>
      <c r="Q15" s="42">
        <v>3923</v>
      </c>
      <c r="R15" s="113">
        <v>24.614129752792071</v>
      </c>
      <c r="S15" s="112">
        <v>2444</v>
      </c>
      <c r="T15" s="113">
        <v>62.299260769819021</v>
      </c>
      <c r="U15" s="112">
        <v>1479</v>
      </c>
      <c r="V15" s="114">
        <v>37.700739230180993</v>
      </c>
      <c r="X15" s="42">
        <v>7481</v>
      </c>
      <c r="Y15" s="113">
        <v>46.938135274187466</v>
      </c>
      <c r="Z15" s="112">
        <v>5281</v>
      </c>
      <c r="AA15" s="113">
        <v>70.592166822617301</v>
      </c>
      <c r="AB15" s="112">
        <v>2200</v>
      </c>
      <c r="AC15" s="114">
        <v>29.407833177382699</v>
      </c>
    </row>
    <row r="16" spans="1:29">
      <c r="B16" s="111" t="s">
        <v>92</v>
      </c>
      <c r="D16" s="42">
        <v>23975</v>
      </c>
      <c r="E16" s="112">
        <v>13942</v>
      </c>
      <c r="F16" s="113">
        <v>58.152241918665283</v>
      </c>
      <c r="G16" s="112">
        <v>10033</v>
      </c>
      <c r="H16" s="114">
        <v>41.847758081334717</v>
      </c>
      <c r="J16" s="42">
        <v>9334</v>
      </c>
      <c r="K16" s="113">
        <v>38.932221063607933</v>
      </c>
      <c r="L16" s="112">
        <v>4082</v>
      </c>
      <c r="M16" s="113">
        <v>43.732590529247908</v>
      </c>
      <c r="N16" s="112">
        <v>5252</v>
      </c>
      <c r="O16" s="114">
        <v>56.267409470752092</v>
      </c>
      <c r="Q16" s="42">
        <v>6493</v>
      </c>
      <c r="R16" s="113">
        <v>27.08237747653806</v>
      </c>
      <c r="S16" s="112">
        <v>4180</v>
      </c>
      <c r="T16" s="113">
        <v>64.377021407669801</v>
      </c>
      <c r="U16" s="112">
        <v>2313</v>
      </c>
      <c r="V16" s="114">
        <v>35.622978592330199</v>
      </c>
      <c r="X16" s="42">
        <v>8148</v>
      </c>
      <c r="Y16" s="113">
        <v>33.985401459854018</v>
      </c>
      <c r="Z16" s="112">
        <v>5680</v>
      </c>
      <c r="AA16" s="113">
        <v>69.710358370152179</v>
      </c>
      <c r="AB16" s="112">
        <v>2468</v>
      </c>
      <c r="AC16" s="114">
        <v>30.289641629847811</v>
      </c>
    </row>
    <row r="17" spans="2:29">
      <c r="B17" s="111" t="s">
        <v>93</v>
      </c>
      <c r="D17" s="42">
        <v>6300</v>
      </c>
      <c r="E17" s="112">
        <v>3769</v>
      </c>
      <c r="F17" s="113">
        <v>59.825396825396822</v>
      </c>
      <c r="G17" s="112">
        <v>2531</v>
      </c>
      <c r="H17" s="114">
        <v>40.174603174603178</v>
      </c>
      <c r="J17" s="42">
        <v>1758</v>
      </c>
      <c r="K17" s="113">
        <v>27.904761904761909</v>
      </c>
      <c r="L17" s="112">
        <v>749</v>
      </c>
      <c r="M17" s="113">
        <v>42.605233219567687</v>
      </c>
      <c r="N17" s="112">
        <v>1009</v>
      </c>
      <c r="O17" s="114">
        <v>57.394766780432313</v>
      </c>
      <c r="Q17" s="42">
        <v>1460</v>
      </c>
      <c r="R17" s="113">
        <v>23.17460317460317</v>
      </c>
      <c r="S17" s="112">
        <v>831</v>
      </c>
      <c r="T17" s="113">
        <v>56.917808219178077</v>
      </c>
      <c r="U17" s="112">
        <v>629</v>
      </c>
      <c r="V17" s="114">
        <v>43.082191780821923</v>
      </c>
      <c r="X17" s="42">
        <v>3082</v>
      </c>
      <c r="Y17" s="113">
        <v>48.920634920634917</v>
      </c>
      <c r="Z17" s="112">
        <v>2189</v>
      </c>
      <c r="AA17" s="113">
        <v>71.025308241401689</v>
      </c>
      <c r="AB17" s="112">
        <v>893</v>
      </c>
      <c r="AC17" s="114">
        <v>28.974691758598311</v>
      </c>
    </row>
    <row r="18" spans="2:29">
      <c r="B18" s="111" t="s">
        <v>94</v>
      </c>
      <c r="D18" s="42">
        <v>52425</v>
      </c>
      <c r="E18" s="112">
        <v>32666</v>
      </c>
      <c r="F18" s="113">
        <v>62.309966618979487</v>
      </c>
      <c r="G18" s="112">
        <v>19759</v>
      </c>
      <c r="H18" s="114">
        <v>37.690033381020513</v>
      </c>
      <c r="J18" s="42">
        <v>10354</v>
      </c>
      <c r="K18" s="113">
        <v>19.750119217930379</v>
      </c>
      <c r="L18" s="112">
        <v>4455</v>
      </c>
      <c r="M18" s="113">
        <v>43.026849526752947</v>
      </c>
      <c r="N18" s="112">
        <v>5899</v>
      </c>
      <c r="O18" s="114">
        <v>56.97315047324706</v>
      </c>
      <c r="Q18" s="42">
        <v>10155</v>
      </c>
      <c r="R18" s="113">
        <v>19.370529327610871</v>
      </c>
      <c r="S18" s="112">
        <v>5803</v>
      </c>
      <c r="T18" s="113">
        <v>57.144263909404238</v>
      </c>
      <c r="U18" s="112">
        <v>4352</v>
      </c>
      <c r="V18" s="114">
        <v>42.855736090595762</v>
      </c>
      <c r="X18" s="42">
        <v>31916</v>
      </c>
      <c r="Y18" s="113">
        <v>60.87935145445875</v>
      </c>
      <c r="Z18" s="112">
        <v>22408</v>
      </c>
      <c r="AA18" s="113">
        <v>70.209299410953747</v>
      </c>
      <c r="AB18" s="112">
        <v>9508</v>
      </c>
      <c r="AC18" s="114">
        <v>29.790700589046249</v>
      </c>
    </row>
    <row r="19" spans="2:29">
      <c r="B19" s="111" t="s">
        <v>95</v>
      </c>
      <c r="D19" s="42">
        <v>30853</v>
      </c>
      <c r="E19" s="112">
        <v>19714</v>
      </c>
      <c r="F19" s="113">
        <v>63.896541665316178</v>
      </c>
      <c r="G19" s="112">
        <v>11139</v>
      </c>
      <c r="H19" s="114">
        <v>36.103458334683822</v>
      </c>
      <c r="J19" s="42">
        <v>6374</v>
      </c>
      <c r="K19" s="113">
        <v>20.659255177778501</v>
      </c>
      <c r="L19" s="112">
        <v>2722</v>
      </c>
      <c r="M19" s="113">
        <v>42.704737998117352</v>
      </c>
      <c r="N19" s="112">
        <v>3652</v>
      </c>
      <c r="O19" s="114">
        <v>57.295262001882662</v>
      </c>
      <c r="Q19" s="42">
        <v>6802</v>
      </c>
      <c r="R19" s="113">
        <v>22.046478462386151</v>
      </c>
      <c r="S19" s="112">
        <v>4409</v>
      </c>
      <c r="T19" s="113">
        <v>64.819170832108213</v>
      </c>
      <c r="U19" s="112">
        <v>2393</v>
      </c>
      <c r="V19" s="114">
        <v>35.180829167891787</v>
      </c>
      <c r="X19" s="42">
        <v>17677</v>
      </c>
      <c r="Y19" s="113">
        <v>57.294266359835348</v>
      </c>
      <c r="Z19" s="112">
        <v>12583</v>
      </c>
      <c r="AA19" s="113">
        <v>71.182893024834527</v>
      </c>
      <c r="AB19" s="112">
        <v>5094</v>
      </c>
      <c r="AC19" s="114">
        <v>28.817106975165469</v>
      </c>
    </row>
    <row r="20" spans="2:29">
      <c r="B20" s="111" t="s">
        <v>96</v>
      </c>
      <c r="D20" s="42">
        <v>120434</v>
      </c>
      <c r="E20" s="112">
        <v>75132</v>
      </c>
      <c r="F20" s="113">
        <v>62.38437650497368</v>
      </c>
      <c r="G20" s="112">
        <v>45302</v>
      </c>
      <c r="H20" s="114">
        <v>37.615623495026327</v>
      </c>
      <c r="J20" s="42">
        <v>33711</v>
      </c>
      <c r="K20" s="113">
        <v>27.991264925187242</v>
      </c>
      <c r="L20" s="112">
        <v>14952</v>
      </c>
      <c r="M20" s="113">
        <v>44.353475126813208</v>
      </c>
      <c r="N20" s="112">
        <v>18759</v>
      </c>
      <c r="O20" s="114">
        <v>55.646524873186799</v>
      </c>
      <c r="Q20" s="42">
        <v>27618</v>
      </c>
      <c r="R20" s="113">
        <v>22.932062374412538</v>
      </c>
      <c r="S20" s="112">
        <v>17723</v>
      </c>
      <c r="T20" s="113">
        <v>64.17191686581215</v>
      </c>
      <c r="U20" s="112">
        <v>9895</v>
      </c>
      <c r="V20" s="114">
        <v>35.82808313418785</v>
      </c>
      <c r="X20" s="42">
        <v>59105</v>
      </c>
      <c r="Y20" s="113">
        <v>49.076672700400223</v>
      </c>
      <c r="Z20" s="112">
        <v>42457</v>
      </c>
      <c r="AA20" s="113">
        <v>71.833178242111501</v>
      </c>
      <c r="AB20" s="112">
        <v>16648</v>
      </c>
      <c r="AC20" s="114">
        <v>28.16682175788851</v>
      </c>
    </row>
    <row r="21" spans="2:29">
      <c r="B21" s="111" t="s">
        <v>97</v>
      </c>
      <c r="D21" s="42">
        <v>65755</v>
      </c>
      <c r="E21" s="112">
        <v>39855</v>
      </c>
      <c r="F21" s="113">
        <v>60.611360352824882</v>
      </c>
      <c r="G21" s="112">
        <v>25900</v>
      </c>
      <c r="H21" s="114">
        <v>39.388639647175133</v>
      </c>
      <c r="J21" s="42">
        <v>19725</v>
      </c>
      <c r="K21" s="113">
        <v>29.99771880465364</v>
      </c>
      <c r="L21" s="112">
        <v>7788</v>
      </c>
      <c r="M21" s="113">
        <v>39.482889733840302</v>
      </c>
      <c r="N21" s="112">
        <v>11937</v>
      </c>
      <c r="O21" s="114">
        <v>60.51711026615969</v>
      </c>
      <c r="Q21" s="42">
        <v>15010</v>
      </c>
      <c r="R21" s="113">
        <v>22.827161432590682</v>
      </c>
      <c r="S21" s="112">
        <v>9730</v>
      </c>
      <c r="T21" s="113">
        <v>64.823451032644911</v>
      </c>
      <c r="U21" s="112">
        <v>5280</v>
      </c>
      <c r="V21" s="114">
        <v>35.176548967355103</v>
      </c>
      <c r="X21" s="42">
        <v>31020</v>
      </c>
      <c r="Y21" s="113">
        <v>47.175119762755678</v>
      </c>
      <c r="Z21" s="112">
        <v>22337</v>
      </c>
      <c r="AA21" s="113">
        <v>72.008381689232749</v>
      </c>
      <c r="AB21" s="112">
        <v>8683</v>
      </c>
      <c r="AC21" s="114">
        <v>27.991618310767251</v>
      </c>
    </row>
    <row r="22" spans="2:29">
      <c r="B22" s="111" t="s">
        <v>98</v>
      </c>
      <c r="D22" s="42">
        <v>12784</v>
      </c>
      <c r="E22" s="112">
        <v>8082</v>
      </c>
      <c r="F22" s="113">
        <v>63.219649561952437</v>
      </c>
      <c r="G22" s="112">
        <v>4702</v>
      </c>
      <c r="H22" s="114">
        <v>36.780350438047563</v>
      </c>
      <c r="J22" s="42">
        <v>3549</v>
      </c>
      <c r="K22" s="113">
        <v>27.761264080100119</v>
      </c>
      <c r="L22" s="112">
        <v>1506</v>
      </c>
      <c r="M22" s="113">
        <v>42.434488588334737</v>
      </c>
      <c r="N22" s="112">
        <v>2043</v>
      </c>
      <c r="O22" s="114">
        <v>57.565511411665263</v>
      </c>
      <c r="Q22" s="42">
        <v>2741</v>
      </c>
      <c r="R22" s="113">
        <v>21.440863579474339</v>
      </c>
      <c r="S22" s="112">
        <v>1780</v>
      </c>
      <c r="T22" s="113">
        <v>64.9398029916089</v>
      </c>
      <c r="U22" s="112">
        <v>961</v>
      </c>
      <c r="V22" s="114">
        <v>35.0601970083911</v>
      </c>
      <c r="X22" s="42">
        <v>6494</v>
      </c>
      <c r="Y22" s="113">
        <v>50.797872340425528</v>
      </c>
      <c r="Z22" s="112">
        <v>4796</v>
      </c>
      <c r="AA22" s="113">
        <v>73.852787188173693</v>
      </c>
      <c r="AB22" s="112">
        <v>1698</v>
      </c>
      <c r="AC22" s="114">
        <v>26.1472128118263</v>
      </c>
    </row>
    <row r="23" spans="2:29">
      <c r="B23" s="111" t="s">
        <v>99</v>
      </c>
      <c r="D23" s="42">
        <v>38538</v>
      </c>
      <c r="E23" s="112">
        <v>22559</v>
      </c>
      <c r="F23" s="113">
        <v>58.537028387565513</v>
      </c>
      <c r="G23" s="112">
        <v>15979</v>
      </c>
      <c r="H23" s="114">
        <v>41.46297161243448</v>
      </c>
      <c r="J23" s="42">
        <v>12071</v>
      </c>
      <c r="K23" s="113">
        <v>31.322331205563341</v>
      </c>
      <c r="L23" s="112">
        <v>4553</v>
      </c>
      <c r="M23" s="113">
        <v>37.718498881617087</v>
      </c>
      <c r="N23" s="112">
        <v>7518</v>
      </c>
      <c r="O23" s="114">
        <v>62.281501118382899</v>
      </c>
      <c r="Q23" s="42">
        <v>7368</v>
      </c>
      <c r="R23" s="113">
        <v>19.11879184181846</v>
      </c>
      <c r="S23" s="112">
        <v>4331</v>
      </c>
      <c r="T23" s="113">
        <v>58.78121606948968</v>
      </c>
      <c r="U23" s="112">
        <v>3037</v>
      </c>
      <c r="V23" s="114">
        <v>41.21878393051032</v>
      </c>
      <c r="X23" s="42">
        <v>19099</v>
      </c>
      <c r="Y23" s="113">
        <v>49.558876952618199</v>
      </c>
      <c r="Z23" s="112">
        <v>13675</v>
      </c>
      <c r="AA23" s="113">
        <v>71.600607361641963</v>
      </c>
      <c r="AB23" s="112">
        <v>5424</v>
      </c>
      <c r="AC23" s="114">
        <v>28.39939263835803</v>
      </c>
    </row>
    <row r="24" spans="2:29">
      <c r="B24" s="111" t="s">
        <v>100</v>
      </c>
      <c r="D24" s="42">
        <v>68472</v>
      </c>
      <c r="E24" s="112">
        <v>44240</v>
      </c>
      <c r="F24" s="113">
        <v>64.61035167659773</v>
      </c>
      <c r="G24" s="112">
        <v>24232</v>
      </c>
      <c r="H24" s="114">
        <v>35.38964832340227</v>
      </c>
      <c r="J24" s="42">
        <v>16780</v>
      </c>
      <c r="K24" s="113">
        <v>24.506367566304469</v>
      </c>
      <c r="L24" s="112">
        <v>7609</v>
      </c>
      <c r="M24" s="113">
        <v>45.345649582836707</v>
      </c>
      <c r="N24" s="112">
        <v>9171</v>
      </c>
      <c r="O24" s="114">
        <v>54.654350417163293</v>
      </c>
      <c r="Q24" s="42">
        <v>15162</v>
      </c>
      <c r="R24" s="113">
        <v>22.14335786890992</v>
      </c>
      <c r="S24" s="112">
        <v>10198</v>
      </c>
      <c r="T24" s="113">
        <v>67.260255902915176</v>
      </c>
      <c r="U24" s="112">
        <v>4964</v>
      </c>
      <c r="V24" s="114">
        <v>32.739744097084817</v>
      </c>
      <c r="X24" s="42">
        <v>36530</v>
      </c>
      <c r="Y24" s="113">
        <v>53.350274564785607</v>
      </c>
      <c r="Z24" s="112">
        <v>26433</v>
      </c>
      <c r="AA24" s="113">
        <v>72.359704352586917</v>
      </c>
      <c r="AB24" s="112">
        <v>10097</v>
      </c>
      <c r="AC24" s="114">
        <v>27.64029564741309</v>
      </c>
    </row>
    <row r="25" spans="2:29">
      <c r="B25" s="111" t="s">
        <v>101</v>
      </c>
      <c r="D25" s="42">
        <v>18884</v>
      </c>
      <c r="E25" s="112">
        <v>11581</v>
      </c>
      <c r="F25" s="113">
        <v>61.327049353950443</v>
      </c>
      <c r="G25" s="112">
        <v>7303</v>
      </c>
      <c r="H25" s="114">
        <v>38.672950646049557</v>
      </c>
      <c r="J25" s="42">
        <v>5195</v>
      </c>
      <c r="K25" s="113">
        <v>27.510061427663629</v>
      </c>
      <c r="L25" s="112">
        <v>1993</v>
      </c>
      <c r="M25" s="113">
        <v>38.363811357074113</v>
      </c>
      <c r="N25" s="112">
        <v>3202</v>
      </c>
      <c r="O25" s="114">
        <v>61.636188642925887</v>
      </c>
      <c r="Q25" s="42">
        <v>4667</v>
      </c>
      <c r="R25" s="113">
        <v>24.714043634823131</v>
      </c>
      <c r="S25" s="112">
        <v>3163</v>
      </c>
      <c r="T25" s="113">
        <v>67.773730447825159</v>
      </c>
      <c r="U25" s="112">
        <v>1504</v>
      </c>
      <c r="V25" s="114">
        <v>32.226269552174848</v>
      </c>
      <c r="X25" s="42">
        <v>9022</v>
      </c>
      <c r="Y25" s="113">
        <v>47.775894937513243</v>
      </c>
      <c r="Z25" s="112">
        <v>6425</v>
      </c>
      <c r="AA25" s="113">
        <v>71.214808246508525</v>
      </c>
      <c r="AB25" s="112">
        <v>2597</v>
      </c>
      <c r="AC25" s="114">
        <v>28.785191753491471</v>
      </c>
    </row>
    <row r="26" spans="2:29">
      <c r="B26" s="111" t="s">
        <v>102</v>
      </c>
      <c r="D26" s="42">
        <v>7750</v>
      </c>
      <c r="E26" s="112">
        <v>4746</v>
      </c>
      <c r="F26" s="113">
        <v>61.238709677419358</v>
      </c>
      <c r="G26" s="112">
        <v>3004</v>
      </c>
      <c r="H26" s="114">
        <v>38.761290322580642</v>
      </c>
      <c r="J26" s="42">
        <v>1752</v>
      </c>
      <c r="K26" s="113">
        <v>22.606451612903221</v>
      </c>
      <c r="L26" s="112">
        <v>729</v>
      </c>
      <c r="M26" s="113">
        <v>41.609589041095887</v>
      </c>
      <c r="N26" s="112">
        <v>1023</v>
      </c>
      <c r="O26" s="114">
        <v>58.390410958904113</v>
      </c>
      <c r="Q26" s="42">
        <v>1511</v>
      </c>
      <c r="R26" s="113">
        <v>19.49677419354839</v>
      </c>
      <c r="S26" s="112">
        <v>862</v>
      </c>
      <c r="T26" s="113">
        <v>57.048312375909987</v>
      </c>
      <c r="U26" s="112">
        <v>649</v>
      </c>
      <c r="V26" s="114">
        <v>42.951687624090013</v>
      </c>
      <c r="X26" s="42">
        <v>4487</v>
      </c>
      <c r="Y26" s="113">
        <v>57.896774193548382</v>
      </c>
      <c r="Z26" s="112">
        <v>3155</v>
      </c>
      <c r="AA26" s="113">
        <v>70.31424114107422</v>
      </c>
      <c r="AB26" s="112">
        <v>1332</v>
      </c>
      <c r="AC26" s="114">
        <v>29.685758858925791</v>
      </c>
    </row>
    <row r="27" spans="2:29">
      <c r="B27" s="111" t="s">
        <v>103</v>
      </c>
      <c r="D27" s="42">
        <v>33660</v>
      </c>
      <c r="E27" s="112">
        <v>19852</v>
      </c>
      <c r="F27" s="113">
        <v>58.978015448603678</v>
      </c>
      <c r="G27" s="112">
        <v>13808</v>
      </c>
      <c r="H27" s="114">
        <v>41.021984551396322</v>
      </c>
      <c r="J27" s="42">
        <v>9298</v>
      </c>
      <c r="K27" s="113">
        <v>27.6232917409388</v>
      </c>
      <c r="L27" s="112">
        <v>3581</v>
      </c>
      <c r="M27" s="113">
        <v>38.513658851365882</v>
      </c>
      <c r="N27" s="112">
        <v>5717</v>
      </c>
      <c r="O27" s="114">
        <v>61.486341148634118</v>
      </c>
      <c r="Q27" s="42">
        <v>6775</v>
      </c>
      <c r="R27" s="113">
        <v>20.127748068924539</v>
      </c>
      <c r="S27" s="112">
        <v>3790</v>
      </c>
      <c r="T27" s="113">
        <v>55.940959409594093</v>
      </c>
      <c r="U27" s="112">
        <v>2985</v>
      </c>
      <c r="V27" s="114">
        <v>44.059040590405907</v>
      </c>
      <c r="X27" s="42">
        <v>17587</v>
      </c>
      <c r="Y27" s="113">
        <v>52.248960190136657</v>
      </c>
      <c r="Z27" s="112">
        <v>12481</v>
      </c>
      <c r="AA27" s="113">
        <v>70.967191675669525</v>
      </c>
      <c r="AB27" s="112">
        <v>5106</v>
      </c>
      <c r="AC27" s="114">
        <v>29.032808324330471</v>
      </c>
    </row>
    <row r="28" spans="2:29">
      <c r="B28" s="111" t="s">
        <v>104</v>
      </c>
      <c r="D28" s="42">
        <v>3350</v>
      </c>
      <c r="E28" s="112">
        <v>2270</v>
      </c>
      <c r="F28" s="113">
        <v>67.761194029850742</v>
      </c>
      <c r="G28" s="112">
        <v>1080</v>
      </c>
      <c r="H28" s="114">
        <v>32.238805970149251</v>
      </c>
      <c r="J28" s="42">
        <v>411</v>
      </c>
      <c r="K28" s="113">
        <v>12.26865671641791</v>
      </c>
      <c r="L28" s="112">
        <v>193</v>
      </c>
      <c r="M28" s="113">
        <v>46.958637469586371</v>
      </c>
      <c r="N28" s="112">
        <v>218</v>
      </c>
      <c r="O28" s="114">
        <v>53.041362530413629</v>
      </c>
      <c r="Q28" s="42">
        <v>697</v>
      </c>
      <c r="R28" s="113">
        <v>20.805970149253731</v>
      </c>
      <c r="S28" s="112">
        <v>443</v>
      </c>
      <c r="T28" s="113">
        <v>63.558106169296991</v>
      </c>
      <c r="U28" s="112">
        <v>254</v>
      </c>
      <c r="V28" s="114">
        <v>36.441893830703023</v>
      </c>
      <c r="X28" s="42">
        <v>2242</v>
      </c>
      <c r="Y28" s="113">
        <v>66.925373134328353</v>
      </c>
      <c r="Z28" s="112">
        <v>1634</v>
      </c>
      <c r="AA28" s="113">
        <v>72.881355932203391</v>
      </c>
      <c r="AB28" s="112">
        <v>608</v>
      </c>
      <c r="AC28" s="114">
        <v>27.118644067796609</v>
      </c>
    </row>
    <row r="29" spans="2:29">
      <c r="B29" s="111" t="s">
        <v>105</v>
      </c>
      <c r="D29" s="42">
        <v>654</v>
      </c>
      <c r="E29" s="112">
        <v>315</v>
      </c>
      <c r="F29" s="113">
        <v>48.165137614678898</v>
      </c>
      <c r="G29" s="112">
        <v>339</v>
      </c>
      <c r="H29" s="114">
        <v>51.834862385321102</v>
      </c>
      <c r="J29" s="42">
        <v>393</v>
      </c>
      <c r="K29" s="113">
        <v>60.091743119266049</v>
      </c>
      <c r="L29" s="112">
        <v>133</v>
      </c>
      <c r="M29" s="113">
        <v>33.842239185750643</v>
      </c>
      <c r="N29" s="112">
        <v>260</v>
      </c>
      <c r="O29" s="114">
        <v>66.157760814249372</v>
      </c>
      <c r="Q29" s="42">
        <v>104</v>
      </c>
      <c r="R29" s="113">
        <v>15.90214067278287</v>
      </c>
      <c r="S29" s="112">
        <v>71</v>
      </c>
      <c r="T29" s="113">
        <v>68.269230769230774</v>
      </c>
      <c r="U29" s="112">
        <v>33</v>
      </c>
      <c r="V29" s="114">
        <v>31.73076923076923</v>
      </c>
      <c r="X29" s="42">
        <v>157</v>
      </c>
      <c r="Y29" s="113">
        <v>24.00611620795107</v>
      </c>
      <c r="Z29" s="112">
        <v>111</v>
      </c>
      <c r="AA29" s="113">
        <v>70.70063694267516</v>
      </c>
      <c r="AB29" s="112">
        <v>46</v>
      </c>
      <c r="AC29" s="114">
        <v>29.29936305732484</v>
      </c>
    </row>
    <row r="30" spans="2:29">
      <c r="B30" s="115" t="s">
        <v>106</v>
      </c>
      <c r="D30" s="44">
        <v>645</v>
      </c>
      <c r="E30" s="116">
        <v>387</v>
      </c>
      <c r="F30" s="117">
        <v>60</v>
      </c>
      <c r="G30" s="116">
        <v>258</v>
      </c>
      <c r="H30" s="118">
        <v>40</v>
      </c>
      <c r="J30" s="44">
        <v>297</v>
      </c>
      <c r="K30" s="117">
        <v>46.04651162790698</v>
      </c>
      <c r="L30" s="116">
        <v>119</v>
      </c>
      <c r="M30" s="117">
        <v>40.067340067340069</v>
      </c>
      <c r="N30" s="116">
        <v>178</v>
      </c>
      <c r="O30" s="118">
        <v>59.932659932659938</v>
      </c>
      <c r="Q30" s="44">
        <v>147</v>
      </c>
      <c r="R30" s="117">
        <v>22.79069767441861</v>
      </c>
      <c r="S30" s="116">
        <v>103</v>
      </c>
      <c r="T30" s="117">
        <v>70.068027210884352</v>
      </c>
      <c r="U30" s="116">
        <v>44</v>
      </c>
      <c r="V30" s="118">
        <v>29.931972789115651</v>
      </c>
      <c r="X30" s="44">
        <v>201</v>
      </c>
      <c r="Y30" s="117">
        <v>31.162790697674421</v>
      </c>
      <c r="Z30" s="116">
        <v>165</v>
      </c>
      <c r="AA30" s="117">
        <v>82.089552238805979</v>
      </c>
      <c r="AB30" s="116">
        <v>36</v>
      </c>
      <c r="AC30" s="118">
        <v>17.910447761194028</v>
      </c>
    </row>
    <row r="31" spans="2:29" ht="8" customHeight="1"/>
    <row r="32" spans="2:29">
      <c r="B32" s="119" t="s">
        <v>49</v>
      </c>
      <c r="D32" s="120">
        <v>657622</v>
      </c>
      <c r="E32" s="121">
        <v>410169</v>
      </c>
      <c r="F32" s="122">
        <v>62.371544747590548</v>
      </c>
      <c r="G32" s="121">
        <v>247453</v>
      </c>
      <c r="H32" s="123">
        <v>37.628455252409438</v>
      </c>
      <c r="J32" s="120">
        <v>169450</v>
      </c>
      <c r="K32" s="122">
        <v>25.767082001514549</v>
      </c>
      <c r="L32" s="121">
        <v>71905</v>
      </c>
      <c r="M32" s="122">
        <v>42.434346414871641</v>
      </c>
      <c r="N32" s="121">
        <v>97545</v>
      </c>
      <c r="O32" s="123">
        <v>57.565653585128352</v>
      </c>
      <c r="Q32" s="120">
        <v>151628</v>
      </c>
      <c r="R32" s="122">
        <v>23.05701451593773</v>
      </c>
      <c r="S32" s="121">
        <v>98198</v>
      </c>
      <c r="T32" s="122">
        <v>64.762444931015381</v>
      </c>
      <c r="U32" s="121">
        <v>53430</v>
      </c>
      <c r="V32" s="123">
        <v>35.237555068984619</v>
      </c>
      <c r="X32" s="120">
        <v>336544</v>
      </c>
      <c r="Y32" s="122">
        <v>51.175903482547717</v>
      </c>
      <c r="Z32" s="121">
        <v>240066</v>
      </c>
      <c r="AA32" s="122">
        <v>71.332723210040882</v>
      </c>
      <c r="AB32" s="121">
        <v>96478</v>
      </c>
      <c r="AC32" s="123">
        <v>28.667276789959111</v>
      </c>
    </row>
  </sheetData>
  <mergeCells count="25">
    <mergeCell ref="D7:H8"/>
    <mergeCell ref="Y9:Y10"/>
    <mergeCell ref="J9:J10"/>
    <mergeCell ref="J7:O7"/>
    <mergeCell ref="N9:O9"/>
    <mergeCell ref="R9:R10"/>
    <mergeCell ref="K9:K10"/>
    <mergeCell ref="X8:AC8"/>
    <mergeCell ref="U9:V9"/>
    <mergeCell ref="A4:AC4"/>
    <mergeCell ref="B7:B10"/>
    <mergeCell ref="G9:H9"/>
    <mergeCell ref="Q8:V8"/>
    <mergeCell ref="Z9:AA9"/>
    <mergeCell ref="X7:AC7"/>
    <mergeCell ref="B5:AC5"/>
    <mergeCell ref="Q9:Q10"/>
    <mergeCell ref="E9:F9"/>
    <mergeCell ref="AB9:AC9"/>
    <mergeCell ref="D9:D10"/>
    <mergeCell ref="X9:X10"/>
    <mergeCell ref="J8:O8"/>
    <mergeCell ref="S9:T9"/>
    <mergeCell ref="Q7:V7"/>
    <mergeCell ref="L9:M9"/>
  </mergeCells>
  <printOptions horizontalCentered="1" verticalCentered="1"/>
  <pageMargins left="0.27777777777777779" right="0.27777777777777779" top="0.27777777777777779" bottom="0.27777777777777779" header="0.1388888888888889" footer="0.1388888888888889"/>
  <pageSetup paperSize="9" scale="61" orientation="landscape"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N34"/>
  <sheetViews>
    <sheetView showGridLines="0" workbookViewId="0"/>
  </sheetViews>
  <sheetFormatPr baseColWidth="10" defaultColWidth="8.7265625" defaultRowHeight="14.5"/>
  <cols>
    <col min="1" max="1" width="0.7265625" customWidth="1"/>
    <col min="2" max="2" width="28.08984375" customWidth="1"/>
    <col min="3" max="3" width="0.36328125" customWidth="1"/>
    <col min="4" max="4" width="15.54296875" customWidth="1"/>
    <col min="5" max="5" width="8.08984375" customWidth="1"/>
    <col min="6" max="6" width="0.36328125" customWidth="1"/>
    <col min="7" max="7" width="15.54296875" customWidth="1"/>
    <col min="8" max="8" width="8.08984375" customWidth="1"/>
    <col min="9" max="9" width="0.36328125" customWidth="1"/>
    <col min="10" max="10" width="15.54296875" customWidth="1"/>
    <col min="11" max="11" width="8.08984375" customWidth="1"/>
    <col min="12" max="12" width="0.36328125" customWidth="1"/>
    <col min="13" max="13" width="15.54296875" customWidth="1"/>
    <col min="14" max="14" width="8.08984375" customWidth="1"/>
  </cols>
  <sheetData>
    <row r="1" spans="1:14" ht="14.5" customHeight="1"/>
    <row r="2" spans="1:14" ht="52.5" customHeight="1"/>
    <row r="3" spans="1:14" ht="4.5" customHeight="1"/>
    <row r="4" spans="1:14" ht="17" customHeight="1">
      <c r="A4" s="201" t="s">
        <v>234</v>
      </c>
      <c r="B4" s="202"/>
      <c r="C4" s="202"/>
      <c r="D4" s="202"/>
      <c r="E4" s="202"/>
      <c r="F4" s="202"/>
      <c r="G4" s="202"/>
      <c r="H4" s="202"/>
      <c r="I4" s="202"/>
      <c r="J4" s="202"/>
      <c r="K4" s="202"/>
      <c r="L4" s="202"/>
      <c r="M4" s="202"/>
      <c r="N4" s="202"/>
    </row>
    <row r="5" spans="1:14" ht="17" customHeight="1">
      <c r="B5" s="203" t="s">
        <v>113</v>
      </c>
      <c r="C5" s="202"/>
      <c r="D5" s="202"/>
      <c r="E5" s="202"/>
      <c r="F5" s="202"/>
      <c r="G5" s="202"/>
      <c r="H5" s="202"/>
      <c r="I5" s="202"/>
      <c r="J5" s="202"/>
      <c r="K5" s="202"/>
      <c r="L5" s="202"/>
      <c r="M5" s="202"/>
      <c r="N5" s="202"/>
    </row>
    <row r="6" spans="1:14" ht="6" customHeight="1"/>
    <row r="7" spans="1:14" ht="13" customHeight="1">
      <c r="B7" s="241" t="s">
        <v>114</v>
      </c>
      <c r="D7" s="252" t="s">
        <v>204</v>
      </c>
      <c r="E7" s="216"/>
      <c r="G7" s="239"/>
      <c r="H7" s="216"/>
      <c r="J7" s="239"/>
      <c r="K7" s="216"/>
      <c r="M7" s="239"/>
      <c r="N7" s="216"/>
    </row>
    <row r="8" spans="1:14" ht="34" customHeight="1">
      <c r="B8" s="223"/>
      <c r="D8" s="226"/>
      <c r="E8" s="213"/>
      <c r="G8" s="237" t="s">
        <v>224</v>
      </c>
      <c r="H8" s="211"/>
      <c r="J8" s="237" t="s">
        <v>225</v>
      </c>
      <c r="K8" s="211"/>
      <c r="M8" s="237" t="s">
        <v>226</v>
      </c>
      <c r="N8" s="211"/>
    </row>
    <row r="9" spans="1:14" ht="6" customHeight="1">
      <c r="B9" s="223"/>
      <c r="D9" s="240" t="s">
        <v>119</v>
      </c>
      <c r="E9" s="238" t="s">
        <v>123</v>
      </c>
      <c r="G9" s="236" t="s">
        <v>119</v>
      </c>
      <c r="H9" s="234" t="s">
        <v>123</v>
      </c>
      <c r="J9" s="236" t="s">
        <v>119</v>
      </c>
      <c r="K9" s="234" t="s">
        <v>123</v>
      </c>
      <c r="M9" s="236" t="s">
        <v>119</v>
      </c>
      <c r="N9" s="234" t="s">
        <v>123</v>
      </c>
    </row>
    <row r="10" spans="1:14" ht="27.5" customHeight="1">
      <c r="B10" s="231"/>
      <c r="D10" s="218"/>
      <c r="E10" s="235"/>
      <c r="G10" s="218"/>
      <c r="H10" s="235"/>
      <c r="J10" s="218"/>
      <c r="K10" s="235"/>
      <c r="M10" s="218"/>
      <c r="N10" s="235"/>
    </row>
    <row r="11" spans="1:14" ht="4.5" customHeight="1"/>
    <row r="12" spans="1:14">
      <c r="B12" s="107" t="s">
        <v>88</v>
      </c>
      <c r="D12" s="40">
        <v>362480</v>
      </c>
      <c r="E12" s="110">
        <v>4.1776188747974032</v>
      </c>
      <c r="G12" s="40">
        <v>102179</v>
      </c>
      <c r="H12" s="110">
        <v>1.456137870728806</v>
      </c>
      <c r="J12" s="40">
        <v>79487</v>
      </c>
      <c r="K12" s="110">
        <v>6.571237248061375</v>
      </c>
      <c r="M12" s="40">
        <v>180814</v>
      </c>
      <c r="N12" s="110">
        <v>40.18365709637775</v>
      </c>
    </row>
    <row r="13" spans="1:14">
      <c r="B13" s="111" t="s">
        <v>89</v>
      </c>
      <c r="D13" s="42">
        <v>52232</v>
      </c>
      <c r="E13" s="114">
        <v>3.827582896643098</v>
      </c>
      <c r="G13" s="42">
        <v>10030</v>
      </c>
      <c r="H13" s="114">
        <v>0.94963254995748902</v>
      </c>
      <c r="J13" s="42">
        <v>9881</v>
      </c>
      <c r="K13" s="114">
        <v>4.7103521919035902</v>
      </c>
      <c r="M13" s="42">
        <v>32321</v>
      </c>
      <c r="N13" s="114">
        <v>32.762972499011667</v>
      </c>
    </row>
    <row r="14" spans="1:14">
      <c r="B14" s="111" t="s">
        <v>90</v>
      </c>
      <c r="D14" s="42">
        <v>37440</v>
      </c>
      <c r="E14" s="114">
        <v>3.6882048372224978</v>
      </c>
      <c r="G14" s="42">
        <v>8356</v>
      </c>
      <c r="H14" s="114">
        <v>1.14902540479219</v>
      </c>
      <c r="J14" s="42">
        <v>8005</v>
      </c>
      <c r="K14" s="114">
        <v>3.9741839394315499</v>
      </c>
      <c r="M14" s="42">
        <v>21079</v>
      </c>
      <c r="N14" s="114">
        <v>24.374985545456649</v>
      </c>
    </row>
    <row r="15" spans="1:14">
      <c r="B15" s="111" t="s">
        <v>91</v>
      </c>
      <c r="D15" s="42">
        <v>35710</v>
      </c>
      <c r="E15" s="114">
        <v>2.8571565731403279</v>
      </c>
      <c r="G15" s="42">
        <v>10004</v>
      </c>
      <c r="H15" s="114">
        <v>0.96252743309019995</v>
      </c>
      <c r="J15" s="42">
        <v>7685</v>
      </c>
      <c r="K15" s="114">
        <v>4.9850804359107421</v>
      </c>
      <c r="M15" s="42">
        <v>18021</v>
      </c>
      <c r="N15" s="114">
        <v>31.987858778422709</v>
      </c>
    </row>
    <row r="16" spans="1:14">
      <c r="B16" s="111" t="s">
        <v>92</v>
      </c>
      <c r="D16" s="42">
        <v>79828</v>
      </c>
      <c r="E16" s="114">
        <v>3.5339856370408871</v>
      </c>
      <c r="G16" s="42">
        <v>27434</v>
      </c>
      <c r="H16" s="114">
        <v>1.484497300643441</v>
      </c>
      <c r="J16" s="42">
        <v>18716</v>
      </c>
      <c r="K16" s="114">
        <v>6.125828898358896</v>
      </c>
      <c r="M16" s="42">
        <v>33678</v>
      </c>
      <c r="N16" s="114">
        <v>31.980780005127858</v>
      </c>
    </row>
    <row r="17" spans="2:14">
      <c r="B17" s="111" t="s">
        <v>93</v>
      </c>
      <c r="D17" s="42">
        <v>20358</v>
      </c>
      <c r="E17" s="114">
        <v>3.4294493306357738</v>
      </c>
      <c r="G17" s="42">
        <v>5118</v>
      </c>
      <c r="H17" s="114">
        <v>1.142209297913984</v>
      </c>
      <c r="J17" s="42">
        <v>4278</v>
      </c>
      <c r="K17" s="114">
        <v>4.1381311665699361</v>
      </c>
      <c r="M17" s="42">
        <v>10962</v>
      </c>
      <c r="N17" s="114">
        <v>25.998482117446169</v>
      </c>
    </row>
    <row r="18" spans="2:14">
      <c r="B18" s="111" t="s">
        <v>94</v>
      </c>
      <c r="D18" s="42">
        <v>129593</v>
      </c>
      <c r="E18" s="114">
        <v>5.396962628596035</v>
      </c>
      <c r="G18" s="42">
        <v>27145</v>
      </c>
      <c r="H18" s="114">
        <v>1.5540093383681439</v>
      </c>
      <c r="J18" s="42">
        <v>22763</v>
      </c>
      <c r="K18" s="114">
        <v>5.2822841707837211</v>
      </c>
      <c r="M18" s="42">
        <v>79685</v>
      </c>
      <c r="N18" s="114">
        <v>35.650372676920867</v>
      </c>
    </row>
    <row r="19" spans="2:14">
      <c r="B19" s="111" t="s">
        <v>95</v>
      </c>
      <c r="D19" s="42">
        <v>83038</v>
      </c>
      <c r="E19" s="114">
        <v>3.9051382209560108</v>
      </c>
      <c r="G19" s="42">
        <v>19023</v>
      </c>
      <c r="H19" s="114">
        <v>1.1193476562132241</v>
      </c>
      <c r="J19" s="42">
        <v>15364</v>
      </c>
      <c r="K19" s="114">
        <v>5.2544819048009899</v>
      </c>
      <c r="M19" s="42">
        <v>48651</v>
      </c>
      <c r="N19" s="114">
        <v>36.169595860469258</v>
      </c>
    </row>
    <row r="20" spans="2:14">
      <c r="B20" s="111" t="s">
        <v>96</v>
      </c>
      <c r="D20" s="42">
        <v>270372</v>
      </c>
      <c r="E20" s="114">
        <v>3.3280133764542792</v>
      </c>
      <c r="G20" s="42">
        <v>71134</v>
      </c>
      <c r="H20" s="114">
        <v>1.0906544616727729</v>
      </c>
      <c r="J20" s="42">
        <v>53909</v>
      </c>
      <c r="K20" s="114">
        <v>4.8000648212207579</v>
      </c>
      <c r="M20" s="42">
        <v>145329</v>
      </c>
      <c r="N20" s="114">
        <v>30.34654561096518</v>
      </c>
    </row>
    <row r="21" spans="2:14">
      <c r="B21" s="111" t="s">
        <v>97</v>
      </c>
      <c r="D21" s="42">
        <v>185965</v>
      </c>
      <c r="E21" s="114">
        <v>3.427811269741734</v>
      </c>
      <c r="G21" s="42">
        <v>47536</v>
      </c>
      <c r="H21" s="114">
        <v>1.1006592934348971</v>
      </c>
      <c r="J21" s="42">
        <v>38348</v>
      </c>
      <c r="K21" s="114">
        <v>4.8237206096192651</v>
      </c>
      <c r="M21" s="42">
        <v>100081</v>
      </c>
      <c r="N21" s="114">
        <v>32.146482166718059</v>
      </c>
    </row>
    <row r="22" spans="2:14">
      <c r="B22" s="111" t="s">
        <v>98</v>
      </c>
      <c r="D22" s="42">
        <v>38054</v>
      </c>
      <c r="E22" s="114">
        <v>3.6126815051099119</v>
      </c>
      <c r="G22" s="42">
        <v>9707</v>
      </c>
      <c r="H22" s="114">
        <v>1.195868973070465</v>
      </c>
      <c r="J22" s="42">
        <v>7015</v>
      </c>
      <c r="K22" s="114">
        <v>4.2368018940286154</v>
      </c>
      <c r="M22" s="42">
        <v>21332</v>
      </c>
      <c r="N22" s="114">
        <v>28.045910519188549</v>
      </c>
    </row>
    <row r="23" spans="2:14">
      <c r="B23" s="111" t="s">
        <v>99</v>
      </c>
      <c r="D23" s="42">
        <v>99224</v>
      </c>
      <c r="E23" s="114">
        <v>3.655007973136295</v>
      </c>
      <c r="G23" s="42">
        <v>26033</v>
      </c>
      <c r="H23" s="114">
        <v>1.311544290124701</v>
      </c>
      <c r="J23" s="42">
        <v>17636</v>
      </c>
      <c r="K23" s="114">
        <v>3.6409956789499001</v>
      </c>
      <c r="M23" s="42">
        <v>55555</v>
      </c>
      <c r="N23" s="114">
        <v>22.63338439475914</v>
      </c>
    </row>
    <row r="24" spans="2:14">
      <c r="B24" s="111" t="s">
        <v>100</v>
      </c>
      <c r="D24" s="42">
        <v>229163</v>
      </c>
      <c r="E24" s="114">
        <v>3.2213476572438751</v>
      </c>
      <c r="G24" s="42">
        <v>58244</v>
      </c>
      <c r="H24" s="114">
        <v>1.009211541787048</v>
      </c>
      <c r="J24" s="42">
        <v>42003</v>
      </c>
      <c r="K24" s="114">
        <v>4.4990504468202017</v>
      </c>
      <c r="M24" s="42">
        <v>128916</v>
      </c>
      <c r="N24" s="114">
        <v>31.515874548650409</v>
      </c>
    </row>
    <row r="25" spans="2:14">
      <c r="B25" s="111" t="s">
        <v>101</v>
      </c>
      <c r="D25" s="42">
        <v>52764</v>
      </c>
      <c r="E25" s="114">
        <v>3.3247867502547281</v>
      </c>
      <c r="G25" s="42">
        <v>18776</v>
      </c>
      <c r="H25" s="114">
        <v>1.4260379522350199</v>
      </c>
      <c r="J25" s="42">
        <v>10275</v>
      </c>
      <c r="K25" s="114">
        <v>5.2415981390413613</v>
      </c>
      <c r="M25" s="42">
        <v>23713</v>
      </c>
      <c r="N25" s="114">
        <v>31.912631550615021</v>
      </c>
    </row>
    <row r="26" spans="2:14">
      <c r="B26" s="111" t="s">
        <v>102</v>
      </c>
      <c r="D26" s="42">
        <v>17304</v>
      </c>
      <c r="E26" s="114">
        <v>2.530364668481869</v>
      </c>
      <c r="G26" s="42">
        <v>3581</v>
      </c>
      <c r="H26" s="114">
        <v>0.66275540420491552</v>
      </c>
      <c r="J26" s="42">
        <v>2852</v>
      </c>
      <c r="K26" s="114">
        <v>2.860725211896284</v>
      </c>
      <c r="M26" s="42">
        <v>10871</v>
      </c>
      <c r="N26" s="114">
        <v>24.797554688747461</v>
      </c>
    </row>
    <row r="27" spans="2:14">
      <c r="B27" s="111" t="s">
        <v>103</v>
      </c>
      <c r="D27" s="42">
        <v>75257</v>
      </c>
      <c r="E27" s="114">
        <v>3.3561769987909971</v>
      </c>
      <c r="G27" s="42">
        <v>18532</v>
      </c>
      <c r="H27" s="114">
        <v>1.0900381383946109</v>
      </c>
      <c r="J27" s="42">
        <v>13667</v>
      </c>
      <c r="K27" s="114">
        <v>3.6438822930303121</v>
      </c>
      <c r="M27" s="42">
        <v>43058</v>
      </c>
      <c r="N27" s="114">
        <v>25.75978749880348</v>
      </c>
    </row>
    <row r="28" spans="2:14">
      <c r="B28" s="111" t="s">
        <v>104</v>
      </c>
      <c r="D28" s="42">
        <v>9735</v>
      </c>
      <c r="E28" s="114">
        <v>2.978858823205417</v>
      </c>
      <c r="G28" s="42">
        <v>1596</v>
      </c>
      <c r="H28" s="114">
        <v>0.63008290564547964</v>
      </c>
      <c r="J28" s="42">
        <v>1761</v>
      </c>
      <c r="K28" s="114">
        <v>3.482164043344143</v>
      </c>
      <c r="M28" s="42">
        <v>6378</v>
      </c>
      <c r="N28" s="114">
        <v>27.81387641184423</v>
      </c>
    </row>
    <row r="29" spans="2:14">
      <c r="B29" s="111" t="s">
        <v>105</v>
      </c>
      <c r="D29" s="42">
        <v>1667</v>
      </c>
      <c r="E29" s="114">
        <v>1.994806562399033</v>
      </c>
      <c r="G29" s="42">
        <v>916</v>
      </c>
      <c r="H29" s="114">
        <v>1.269946900691816</v>
      </c>
      <c r="J29" s="42">
        <v>276</v>
      </c>
      <c r="K29" s="114">
        <v>3.130316434161279</v>
      </c>
      <c r="M29" s="42">
        <v>475</v>
      </c>
      <c r="N29" s="114">
        <v>18.12285387256772</v>
      </c>
    </row>
    <row r="30" spans="2:14">
      <c r="B30" s="115" t="s">
        <v>106</v>
      </c>
      <c r="D30" s="44">
        <v>2460</v>
      </c>
      <c r="E30" s="118">
        <v>2.8254103161932771</v>
      </c>
      <c r="G30" s="44">
        <v>1350</v>
      </c>
      <c r="H30" s="118">
        <v>1.7756615983585</v>
      </c>
      <c r="J30" s="44">
        <v>408</v>
      </c>
      <c r="K30" s="118">
        <v>4.7381256532342357</v>
      </c>
      <c r="M30" s="44">
        <v>702</v>
      </c>
      <c r="N30" s="118">
        <v>28.912685337726518</v>
      </c>
    </row>
    <row r="31" spans="2:14" ht="8" customHeight="1"/>
    <row r="32" spans="2:14">
      <c r="B32" s="119" t="s">
        <v>49</v>
      </c>
      <c r="D32" s="120">
        <v>1782644</v>
      </c>
      <c r="E32" s="123">
        <v>3.6285483292856662</v>
      </c>
      <c r="G32" s="120">
        <v>466694</v>
      </c>
      <c r="H32" s="123">
        <v>1.198197509853228</v>
      </c>
      <c r="J32" s="120">
        <v>354329</v>
      </c>
      <c r="K32" s="123">
        <v>4.9572990849264276</v>
      </c>
      <c r="M32" s="120">
        <v>961621</v>
      </c>
      <c r="N32" s="123">
        <v>31.726164573245221</v>
      </c>
    </row>
    <row r="34" spans="2:14">
      <c r="B34" s="221" t="s">
        <v>125</v>
      </c>
      <c r="C34" s="202"/>
      <c r="D34" s="202"/>
      <c r="E34" s="202"/>
      <c r="F34" s="202"/>
      <c r="G34" s="202"/>
      <c r="H34" s="202"/>
      <c r="I34" s="202"/>
      <c r="J34" s="202"/>
      <c r="K34" s="202"/>
      <c r="L34" s="202"/>
      <c r="M34" s="202"/>
      <c r="N34" s="202"/>
    </row>
  </sheetData>
  <mergeCells count="19">
    <mergeCell ref="A4:N4"/>
    <mergeCell ref="M9:M10"/>
    <mergeCell ref="B7:B10"/>
    <mergeCell ref="J8:K8"/>
    <mergeCell ref="B5:N5"/>
    <mergeCell ref="B34:N34"/>
    <mergeCell ref="H9:H10"/>
    <mergeCell ref="D7:E8"/>
    <mergeCell ref="J9:J10"/>
    <mergeCell ref="G8:H8"/>
    <mergeCell ref="E9:E10"/>
    <mergeCell ref="G7:H7"/>
    <mergeCell ref="M7:N7"/>
    <mergeCell ref="D9:D10"/>
    <mergeCell ref="N9:N10"/>
    <mergeCell ref="J7:K7"/>
    <mergeCell ref="M8:N8"/>
    <mergeCell ref="G9:G10"/>
    <mergeCell ref="K9:K10"/>
  </mergeCells>
  <printOptions horizontalCentered="1" verticalCentered="1"/>
  <pageMargins left="0.27777777777777779" right="0.27777777777777779" top="0.27777777777777779" bottom="0.27777777777777779" header="0.1388888888888889" footer="0.1388888888888889"/>
  <pageSetup paperSize="9"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6:T7"/>
  <sheetViews>
    <sheetView showGridLines="0" workbookViewId="0"/>
  </sheetViews>
  <sheetFormatPr baseColWidth="10" defaultColWidth="8.7265625" defaultRowHeight="14.5"/>
  <sheetData>
    <row r="6" spans="1:20" ht="21">
      <c r="A6" s="201" t="s">
        <v>235</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72" orientation="landscape"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X35"/>
  <sheetViews>
    <sheetView showGridLines="0" workbookViewId="0"/>
  </sheetViews>
  <sheetFormatPr baseColWidth="10" defaultColWidth="8.7265625" defaultRowHeight="14.5"/>
  <cols>
    <col min="1" max="1" width="3" customWidth="1"/>
    <col min="2" max="2" width="34" customWidth="1"/>
    <col min="3" max="3" width="0.36328125" customWidth="1"/>
    <col min="4" max="4" width="14" customWidth="1"/>
    <col min="5" max="5" width="0.36328125" customWidth="1"/>
    <col min="6" max="7" width="14" customWidth="1"/>
    <col min="8" max="8" width="0.36328125" customWidth="1"/>
    <col min="9" max="10" width="14" customWidth="1"/>
    <col min="11" max="11" width="9" customWidth="1"/>
    <col min="12" max="12" width="11" customWidth="1"/>
    <col min="13" max="13" width="9" customWidth="1"/>
    <col min="14" max="14" width="11" customWidth="1"/>
    <col min="15" max="15" width="9" customWidth="1"/>
    <col min="16" max="16" width="11" customWidth="1"/>
    <col min="17" max="17" width="9" customWidth="1"/>
    <col min="18" max="18" width="11" customWidth="1"/>
    <col min="19" max="19" width="9" customWidth="1"/>
    <col min="20" max="20" width="11" customWidth="1"/>
    <col min="21" max="21" width="9" customWidth="1"/>
    <col min="22" max="22" width="11" customWidth="1"/>
    <col min="23" max="23" width="9" customWidth="1"/>
    <col min="24" max="24" width="11" customWidth="1"/>
  </cols>
  <sheetData>
    <row r="1" spans="1:24" ht="14.5" customHeight="1"/>
    <row r="2" spans="1:24" ht="14.5" customHeight="1"/>
    <row r="3" spans="1:24" ht="32.5" customHeight="1"/>
    <row r="4" spans="1:24" ht="19.5" customHeight="1">
      <c r="A4" s="201" t="s">
        <v>236</v>
      </c>
      <c r="B4" s="202"/>
      <c r="C4" s="202"/>
      <c r="D4" s="202"/>
      <c r="E4" s="202"/>
      <c r="F4" s="202"/>
      <c r="G4" s="202"/>
      <c r="H4" s="202"/>
      <c r="I4" s="202"/>
      <c r="J4" s="202"/>
      <c r="K4" s="202"/>
      <c r="L4" s="202"/>
      <c r="M4" s="202"/>
      <c r="N4" s="202"/>
      <c r="O4" s="202"/>
      <c r="P4" s="202"/>
      <c r="Q4" s="202"/>
      <c r="R4" s="202"/>
      <c r="S4" s="202"/>
      <c r="T4" s="202"/>
      <c r="U4" s="202"/>
      <c r="V4" s="202"/>
    </row>
    <row r="5" spans="1:24" ht="16" customHeight="1">
      <c r="B5" s="203" t="s">
        <v>113</v>
      </c>
      <c r="C5" s="202"/>
      <c r="D5" s="202"/>
      <c r="E5" s="202"/>
      <c r="F5" s="202"/>
      <c r="G5" s="202"/>
      <c r="H5" s="202"/>
      <c r="I5" s="202"/>
      <c r="J5" s="202"/>
      <c r="K5" s="202"/>
      <c r="L5" s="202"/>
      <c r="M5" s="202"/>
      <c r="N5" s="202"/>
      <c r="O5" s="202"/>
      <c r="P5" s="202"/>
      <c r="Q5" s="202"/>
      <c r="R5" s="202"/>
      <c r="S5" s="202"/>
      <c r="T5" s="202"/>
      <c r="U5" s="202"/>
      <c r="V5" s="202"/>
    </row>
    <row r="6" spans="1:24" ht="6" customHeight="1"/>
    <row r="7" spans="1:24" ht="7.5" customHeight="1">
      <c r="B7" s="241" t="s">
        <v>114</v>
      </c>
      <c r="D7" s="228" t="s">
        <v>204</v>
      </c>
      <c r="E7" s="5"/>
      <c r="F7" s="5"/>
      <c r="G7" s="5"/>
      <c r="H7" s="5"/>
      <c r="I7" s="5"/>
      <c r="J7" s="5"/>
      <c r="K7" s="5"/>
      <c r="L7" s="5"/>
      <c r="M7" s="5"/>
      <c r="N7" s="5"/>
      <c r="O7" s="5"/>
      <c r="P7" s="5"/>
      <c r="Q7" s="5"/>
      <c r="R7" s="5"/>
      <c r="S7" s="5"/>
      <c r="T7" s="5"/>
      <c r="U7" s="5"/>
      <c r="V7" s="5"/>
      <c r="W7" s="5"/>
      <c r="X7" s="6"/>
    </row>
    <row r="8" spans="1:24" ht="15" customHeight="1">
      <c r="B8" s="223"/>
      <c r="D8" s="243"/>
      <c r="E8" s="9"/>
      <c r="F8" s="219" t="s">
        <v>237</v>
      </c>
      <c r="G8" s="206"/>
      <c r="H8" s="9"/>
      <c r="I8" s="219" t="s">
        <v>238</v>
      </c>
      <c r="J8" s="206"/>
      <c r="K8" s="246" t="s">
        <v>149</v>
      </c>
      <c r="L8" s="202"/>
      <c r="M8" s="202"/>
      <c r="N8" s="202"/>
      <c r="O8" s="202"/>
      <c r="P8" s="202"/>
      <c r="Q8" s="202"/>
      <c r="R8" s="202"/>
      <c r="S8" s="202"/>
      <c r="T8" s="202"/>
      <c r="U8" s="202"/>
      <c r="V8" s="202"/>
      <c r="W8" s="202"/>
      <c r="X8" s="213"/>
    </row>
    <row r="9" spans="1:24" ht="25.5" customHeight="1">
      <c r="B9" s="223"/>
      <c r="D9" s="218"/>
      <c r="E9" s="9"/>
      <c r="F9" s="207"/>
      <c r="G9" s="209"/>
      <c r="H9" s="9"/>
      <c r="I9" s="207"/>
      <c r="J9" s="209"/>
      <c r="K9" s="245" t="s">
        <v>150</v>
      </c>
      <c r="L9" s="211"/>
      <c r="M9" s="245" t="s">
        <v>151</v>
      </c>
      <c r="N9" s="211"/>
      <c r="O9" s="245" t="s">
        <v>152</v>
      </c>
      <c r="P9" s="211"/>
      <c r="Q9" s="245" t="s">
        <v>153</v>
      </c>
      <c r="R9" s="211"/>
      <c r="S9" s="245" t="s">
        <v>154</v>
      </c>
      <c r="T9" s="211"/>
      <c r="U9" s="245" t="s">
        <v>62</v>
      </c>
      <c r="V9" s="211"/>
      <c r="W9" s="245" t="s">
        <v>155</v>
      </c>
      <c r="X9" s="211"/>
    </row>
    <row r="10" spans="1:24" ht="39" customHeight="1">
      <c r="B10" s="231"/>
      <c r="D10" s="247" t="s">
        <v>119</v>
      </c>
      <c r="E10" s="10"/>
      <c r="F10" s="242" t="s">
        <v>119</v>
      </c>
      <c r="G10" s="242" t="s">
        <v>239</v>
      </c>
      <c r="H10" s="10"/>
      <c r="I10" s="242" t="s">
        <v>119</v>
      </c>
      <c r="J10" s="242" t="s">
        <v>239</v>
      </c>
      <c r="K10" s="242" t="s">
        <v>119</v>
      </c>
      <c r="L10" s="242" t="s">
        <v>157</v>
      </c>
      <c r="M10" s="242" t="s">
        <v>119</v>
      </c>
      <c r="N10" s="242" t="s">
        <v>157</v>
      </c>
      <c r="O10" s="242" t="s">
        <v>119</v>
      </c>
      <c r="P10" s="242" t="s">
        <v>157</v>
      </c>
      <c r="Q10" s="242" t="s">
        <v>119</v>
      </c>
      <c r="R10" s="242" t="s">
        <v>157</v>
      </c>
      <c r="S10" s="242" t="s">
        <v>119</v>
      </c>
      <c r="T10" s="242" t="s">
        <v>157</v>
      </c>
      <c r="U10" s="242" t="s">
        <v>119</v>
      </c>
      <c r="V10" s="242" t="s">
        <v>157</v>
      </c>
      <c r="W10" s="242" t="s">
        <v>119</v>
      </c>
      <c r="X10" s="248" t="s">
        <v>157</v>
      </c>
    </row>
    <row r="11" spans="1:24" ht="8.5" customHeight="1"/>
    <row r="12" spans="1:24">
      <c r="B12" s="107" t="s">
        <v>88</v>
      </c>
      <c r="D12" s="130">
        <v>362480</v>
      </c>
      <c r="F12" s="40">
        <v>5386</v>
      </c>
      <c r="G12" s="110">
        <v>1.485875082763187</v>
      </c>
      <c r="I12" s="40">
        <v>2744</v>
      </c>
      <c r="J12" s="110">
        <v>0.75700728316045018</v>
      </c>
      <c r="K12" s="40">
        <v>2565</v>
      </c>
      <c r="L12" s="109">
        <v>93.476676384839649</v>
      </c>
      <c r="M12" s="108">
        <v>28</v>
      </c>
      <c r="N12" s="109">
        <v>1.0204081632653059</v>
      </c>
      <c r="O12" s="108">
        <v>10</v>
      </c>
      <c r="P12" s="109">
        <v>0.36443148688046639</v>
      </c>
      <c r="Q12" s="108">
        <v>129</v>
      </c>
      <c r="R12" s="109">
        <v>4.7011661807580172</v>
      </c>
      <c r="S12" s="108">
        <v>0</v>
      </c>
      <c r="T12" s="109">
        <v>0</v>
      </c>
      <c r="U12" s="108">
        <v>7</v>
      </c>
      <c r="V12" s="109">
        <v>0.25510204081632648</v>
      </c>
      <c r="W12" s="108">
        <v>5</v>
      </c>
      <c r="X12" s="110">
        <v>0.1822157434402332</v>
      </c>
    </row>
    <row r="13" spans="1:24">
      <c r="B13" s="111" t="s">
        <v>89</v>
      </c>
      <c r="D13" s="131">
        <v>52232</v>
      </c>
      <c r="F13" s="42">
        <v>815</v>
      </c>
      <c r="G13" s="114">
        <v>1.560346147955276</v>
      </c>
      <c r="I13" s="42">
        <v>552</v>
      </c>
      <c r="J13" s="114">
        <v>1.056823403277684</v>
      </c>
      <c r="K13" s="42">
        <v>537</v>
      </c>
      <c r="L13" s="113">
        <v>97.282608695652172</v>
      </c>
      <c r="M13" s="112">
        <v>7</v>
      </c>
      <c r="N13" s="113">
        <v>1.268115942028986</v>
      </c>
      <c r="O13" s="112">
        <v>0</v>
      </c>
      <c r="P13" s="113">
        <v>0</v>
      </c>
      <c r="Q13" s="112">
        <v>0</v>
      </c>
      <c r="R13" s="113">
        <v>0</v>
      </c>
      <c r="S13" s="112">
        <v>1</v>
      </c>
      <c r="T13" s="113">
        <v>0.1811594202898551</v>
      </c>
      <c r="U13" s="112">
        <v>6</v>
      </c>
      <c r="V13" s="113">
        <v>1.0869565217391299</v>
      </c>
      <c r="W13" s="112">
        <v>1</v>
      </c>
      <c r="X13" s="114">
        <v>0.1811594202898551</v>
      </c>
    </row>
    <row r="14" spans="1:24">
      <c r="B14" s="111" t="s">
        <v>90</v>
      </c>
      <c r="D14" s="131">
        <v>37440</v>
      </c>
      <c r="F14" s="42">
        <v>905</v>
      </c>
      <c r="G14" s="114">
        <v>2.4172008547008552</v>
      </c>
      <c r="I14" s="42">
        <v>380</v>
      </c>
      <c r="J14" s="114">
        <v>1.0149572649572649</v>
      </c>
      <c r="K14" s="42">
        <v>351</v>
      </c>
      <c r="L14" s="113">
        <v>92.368421052631575</v>
      </c>
      <c r="M14" s="112">
        <v>2</v>
      </c>
      <c r="N14" s="113">
        <v>0.52631578947368418</v>
      </c>
      <c r="O14" s="112">
        <v>6</v>
      </c>
      <c r="P14" s="113">
        <v>1.5789473684210531</v>
      </c>
      <c r="Q14" s="112">
        <v>0</v>
      </c>
      <c r="R14" s="113">
        <v>0</v>
      </c>
      <c r="S14" s="112">
        <v>0</v>
      </c>
      <c r="T14" s="113">
        <v>0</v>
      </c>
      <c r="U14" s="112">
        <v>10</v>
      </c>
      <c r="V14" s="113">
        <v>2.6315789473684208</v>
      </c>
      <c r="W14" s="112">
        <v>11</v>
      </c>
      <c r="X14" s="114">
        <v>2.8947368421052628</v>
      </c>
    </row>
    <row r="15" spans="1:24">
      <c r="B15" s="111" t="s">
        <v>91</v>
      </c>
      <c r="D15" s="131">
        <v>35710</v>
      </c>
      <c r="F15" s="42">
        <v>579</v>
      </c>
      <c r="G15" s="114">
        <v>1.6213945673480821</v>
      </c>
      <c r="I15" s="42">
        <v>398</v>
      </c>
      <c r="J15" s="114">
        <v>1.114533744049286</v>
      </c>
      <c r="K15" s="42">
        <v>315</v>
      </c>
      <c r="L15" s="113">
        <v>79.145728643216088</v>
      </c>
      <c r="M15" s="112">
        <v>8</v>
      </c>
      <c r="N15" s="113">
        <v>2.0100502512562808</v>
      </c>
      <c r="O15" s="112">
        <v>68</v>
      </c>
      <c r="P15" s="113">
        <v>17.08542713567839</v>
      </c>
      <c r="Q15" s="112">
        <v>0</v>
      </c>
      <c r="R15" s="113">
        <v>0</v>
      </c>
      <c r="S15" s="112">
        <v>0</v>
      </c>
      <c r="T15" s="113">
        <v>0</v>
      </c>
      <c r="U15" s="112">
        <v>7</v>
      </c>
      <c r="V15" s="113">
        <v>1.7587939698492461</v>
      </c>
      <c r="W15" s="112">
        <v>0</v>
      </c>
      <c r="X15" s="114">
        <v>0</v>
      </c>
    </row>
    <row r="16" spans="1:24">
      <c r="B16" s="111" t="s">
        <v>92</v>
      </c>
      <c r="D16" s="131">
        <v>79828</v>
      </c>
      <c r="F16" s="42">
        <v>2079</v>
      </c>
      <c r="G16" s="114">
        <v>2.604349351104875</v>
      </c>
      <c r="I16" s="42">
        <v>659</v>
      </c>
      <c r="J16" s="114">
        <v>0.82552487848875089</v>
      </c>
      <c r="K16" s="42">
        <v>635</v>
      </c>
      <c r="L16" s="113">
        <v>96.358118361153259</v>
      </c>
      <c r="M16" s="112">
        <v>10</v>
      </c>
      <c r="N16" s="113">
        <v>1.5174506828528069</v>
      </c>
      <c r="O16" s="112">
        <v>4</v>
      </c>
      <c r="P16" s="113">
        <v>0.60698027314112291</v>
      </c>
      <c r="Q16" s="112">
        <v>2</v>
      </c>
      <c r="R16" s="113">
        <v>0.30349013657056151</v>
      </c>
      <c r="S16" s="112">
        <v>0</v>
      </c>
      <c r="T16" s="113">
        <v>0</v>
      </c>
      <c r="U16" s="112">
        <v>7</v>
      </c>
      <c r="V16" s="113">
        <v>1.062215477996965</v>
      </c>
      <c r="W16" s="112">
        <v>1</v>
      </c>
      <c r="X16" s="114">
        <v>0.1517450682852807</v>
      </c>
    </row>
    <row r="17" spans="2:24">
      <c r="B17" s="111" t="s">
        <v>93</v>
      </c>
      <c r="D17" s="131">
        <v>20358</v>
      </c>
      <c r="F17" s="42">
        <v>893</v>
      </c>
      <c r="G17" s="114">
        <v>4.3864819726888697</v>
      </c>
      <c r="I17" s="42">
        <v>207</v>
      </c>
      <c r="J17" s="114">
        <v>1.016799292661362</v>
      </c>
      <c r="K17" s="42">
        <v>191</v>
      </c>
      <c r="L17" s="113">
        <v>92.270531400966178</v>
      </c>
      <c r="M17" s="112">
        <v>2</v>
      </c>
      <c r="N17" s="113">
        <v>0.96618357487922701</v>
      </c>
      <c r="O17" s="112">
        <v>4</v>
      </c>
      <c r="P17" s="113">
        <v>1.932367149758454</v>
      </c>
      <c r="Q17" s="112">
        <v>5</v>
      </c>
      <c r="R17" s="113">
        <v>2.4154589371980681</v>
      </c>
      <c r="S17" s="112">
        <v>0</v>
      </c>
      <c r="T17" s="113">
        <v>0</v>
      </c>
      <c r="U17" s="112">
        <v>4</v>
      </c>
      <c r="V17" s="113">
        <v>1.932367149758454</v>
      </c>
      <c r="W17" s="112">
        <v>1</v>
      </c>
      <c r="X17" s="114">
        <v>0.48309178743961351</v>
      </c>
    </row>
    <row r="18" spans="2:24">
      <c r="B18" s="111" t="s">
        <v>94</v>
      </c>
      <c r="D18" s="131">
        <v>129593</v>
      </c>
      <c r="F18" s="42">
        <v>1667</v>
      </c>
      <c r="G18" s="114">
        <v>1.2863349100645869</v>
      </c>
      <c r="I18" s="42">
        <v>1230</v>
      </c>
      <c r="J18" s="114">
        <v>0.94912533855995318</v>
      </c>
      <c r="K18" s="42">
        <v>1181</v>
      </c>
      <c r="L18" s="113">
        <v>96.016260162601625</v>
      </c>
      <c r="M18" s="112">
        <v>16</v>
      </c>
      <c r="N18" s="113">
        <v>1.300813008130081</v>
      </c>
      <c r="O18" s="112">
        <v>0</v>
      </c>
      <c r="P18" s="113">
        <v>0</v>
      </c>
      <c r="Q18" s="112">
        <v>0</v>
      </c>
      <c r="R18" s="113">
        <v>0</v>
      </c>
      <c r="S18" s="112">
        <v>0</v>
      </c>
      <c r="T18" s="113">
        <v>0</v>
      </c>
      <c r="U18" s="112">
        <v>28</v>
      </c>
      <c r="V18" s="113">
        <v>2.2764227642276418</v>
      </c>
      <c r="W18" s="112">
        <v>5</v>
      </c>
      <c r="X18" s="114">
        <v>0.40650406504065051</v>
      </c>
    </row>
    <row r="19" spans="2:24">
      <c r="B19" s="111" t="s">
        <v>95</v>
      </c>
      <c r="D19" s="131">
        <v>83038</v>
      </c>
      <c r="F19" s="42">
        <v>1283</v>
      </c>
      <c r="G19" s="114">
        <v>1.5450757484525159</v>
      </c>
      <c r="I19" s="42">
        <v>953</v>
      </c>
      <c r="J19" s="114">
        <v>1.1476673330282521</v>
      </c>
      <c r="K19" s="42">
        <v>826</v>
      </c>
      <c r="L19" s="113">
        <v>86.673662119622236</v>
      </c>
      <c r="M19" s="112">
        <v>14</v>
      </c>
      <c r="N19" s="113">
        <v>1.4690451206715629</v>
      </c>
      <c r="O19" s="112">
        <v>48</v>
      </c>
      <c r="P19" s="113">
        <v>5.036726128016789</v>
      </c>
      <c r="Q19" s="112">
        <v>8</v>
      </c>
      <c r="R19" s="113">
        <v>0.83945435466946483</v>
      </c>
      <c r="S19" s="112">
        <v>0</v>
      </c>
      <c r="T19" s="113">
        <v>0</v>
      </c>
      <c r="U19" s="112">
        <v>16</v>
      </c>
      <c r="V19" s="113">
        <v>1.6789087093389301</v>
      </c>
      <c r="W19" s="112">
        <v>41</v>
      </c>
      <c r="X19" s="114">
        <v>4.3022035676810084</v>
      </c>
    </row>
    <row r="20" spans="2:24">
      <c r="B20" s="111" t="s">
        <v>96</v>
      </c>
      <c r="D20" s="131">
        <v>270372</v>
      </c>
      <c r="F20" s="42">
        <v>6362</v>
      </c>
      <c r="G20" s="114">
        <v>2.3530543103575821</v>
      </c>
      <c r="I20" s="42">
        <v>2855</v>
      </c>
      <c r="J20" s="114">
        <v>1.055952539464146</v>
      </c>
      <c r="K20" s="42">
        <v>2171</v>
      </c>
      <c r="L20" s="113">
        <v>76.042031523642734</v>
      </c>
      <c r="M20" s="112">
        <v>26</v>
      </c>
      <c r="N20" s="113">
        <v>0.91068301225919435</v>
      </c>
      <c r="O20" s="112">
        <v>599</v>
      </c>
      <c r="P20" s="113">
        <v>20.980735551663749</v>
      </c>
      <c r="Q20" s="112">
        <v>0</v>
      </c>
      <c r="R20" s="113">
        <v>0</v>
      </c>
      <c r="S20" s="112">
        <v>15</v>
      </c>
      <c r="T20" s="113">
        <v>0.52539404553415059</v>
      </c>
      <c r="U20" s="112">
        <v>43</v>
      </c>
      <c r="V20" s="113">
        <v>1.5061295971978981</v>
      </c>
      <c r="W20" s="112">
        <v>1</v>
      </c>
      <c r="X20" s="114">
        <v>3.5026269702276708E-2</v>
      </c>
    </row>
    <row r="21" spans="2:24">
      <c r="B21" s="111" t="s">
        <v>97</v>
      </c>
      <c r="D21" s="131">
        <v>185965</v>
      </c>
      <c r="F21" s="42">
        <v>1710</v>
      </c>
      <c r="G21" s="114">
        <v>0.91952786814723209</v>
      </c>
      <c r="I21" s="42">
        <v>1703</v>
      </c>
      <c r="J21" s="114">
        <v>0.91576371897937781</v>
      </c>
      <c r="K21" s="42">
        <v>1590</v>
      </c>
      <c r="L21" s="113">
        <v>93.364650616559004</v>
      </c>
      <c r="M21" s="112">
        <v>32</v>
      </c>
      <c r="N21" s="113">
        <v>1.87903699354081</v>
      </c>
      <c r="O21" s="112">
        <v>29</v>
      </c>
      <c r="P21" s="113">
        <v>1.702877275396359</v>
      </c>
      <c r="Q21" s="112">
        <v>0</v>
      </c>
      <c r="R21" s="113">
        <v>0</v>
      </c>
      <c r="S21" s="112">
        <v>37</v>
      </c>
      <c r="T21" s="113">
        <v>2.1726365237815619</v>
      </c>
      <c r="U21" s="112">
        <v>0</v>
      </c>
      <c r="V21" s="113">
        <v>0</v>
      </c>
      <c r="W21" s="112">
        <v>15</v>
      </c>
      <c r="X21" s="114">
        <v>0.88079859072225475</v>
      </c>
    </row>
    <row r="22" spans="2:24">
      <c r="B22" s="111" t="s">
        <v>98</v>
      </c>
      <c r="D22" s="131">
        <v>38054</v>
      </c>
      <c r="F22" s="42">
        <v>977</v>
      </c>
      <c r="G22" s="114">
        <v>2.567404215062806</v>
      </c>
      <c r="I22" s="42">
        <v>400</v>
      </c>
      <c r="J22" s="114">
        <v>1.0511378567299099</v>
      </c>
      <c r="K22" s="42">
        <v>338</v>
      </c>
      <c r="L22" s="113">
        <v>84.5</v>
      </c>
      <c r="M22" s="112">
        <v>5</v>
      </c>
      <c r="N22" s="113">
        <v>1.25</v>
      </c>
      <c r="O22" s="112">
        <v>31</v>
      </c>
      <c r="P22" s="113">
        <v>7.75</v>
      </c>
      <c r="Q22" s="112">
        <v>3</v>
      </c>
      <c r="R22" s="113">
        <v>0.75</v>
      </c>
      <c r="S22" s="112">
        <v>0</v>
      </c>
      <c r="T22" s="113">
        <v>0</v>
      </c>
      <c r="U22" s="112">
        <v>3</v>
      </c>
      <c r="V22" s="113">
        <v>0.75</v>
      </c>
      <c r="W22" s="112">
        <v>20</v>
      </c>
      <c r="X22" s="114">
        <v>5</v>
      </c>
    </row>
    <row r="23" spans="2:24">
      <c r="B23" s="111" t="s">
        <v>99</v>
      </c>
      <c r="D23" s="131">
        <v>99224</v>
      </c>
      <c r="F23" s="42">
        <v>1677</v>
      </c>
      <c r="G23" s="114">
        <v>1.690115294686769</v>
      </c>
      <c r="I23" s="42">
        <v>1031</v>
      </c>
      <c r="J23" s="114">
        <v>1.03906312988793</v>
      </c>
      <c r="K23" s="42">
        <v>960</v>
      </c>
      <c r="L23" s="113">
        <v>93.113482056256061</v>
      </c>
      <c r="M23" s="112">
        <v>2</v>
      </c>
      <c r="N23" s="113">
        <v>0.19398642095053351</v>
      </c>
      <c r="O23" s="112">
        <v>2</v>
      </c>
      <c r="P23" s="113">
        <v>0.19398642095053351</v>
      </c>
      <c r="Q23" s="112">
        <v>0</v>
      </c>
      <c r="R23" s="113">
        <v>0</v>
      </c>
      <c r="S23" s="112">
        <v>0</v>
      </c>
      <c r="T23" s="113">
        <v>0</v>
      </c>
      <c r="U23" s="112">
        <v>66</v>
      </c>
      <c r="V23" s="113">
        <v>6.4015518913676042</v>
      </c>
      <c r="W23" s="112">
        <v>1</v>
      </c>
      <c r="X23" s="114">
        <v>9.6993210475266739E-2</v>
      </c>
    </row>
    <row r="24" spans="2:24">
      <c r="B24" s="111" t="s">
        <v>100</v>
      </c>
      <c r="D24" s="131">
        <v>229163</v>
      </c>
      <c r="F24" s="42">
        <v>4808</v>
      </c>
      <c r="G24" s="114">
        <v>2.098069932755287</v>
      </c>
      <c r="I24" s="42">
        <v>2226</v>
      </c>
      <c r="J24" s="114">
        <v>0.97136099632139561</v>
      </c>
      <c r="K24" s="42">
        <v>1719</v>
      </c>
      <c r="L24" s="113">
        <v>77.223719676549862</v>
      </c>
      <c r="M24" s="112">
        <v>105</v>
      </c>
      <c r="N24" s="113">
        <v>4.716981132075472</v>
      </c>
      <c r="O24" s="112">
        <v>1</v>
      </c>
      <c r="P24" s="113">
        <v>4.4923629829290213E-2</v>
      </c>
      <c r="Q24" s="112">
        <v>0</v>
      </c>
      <c r="R24" s="113">
        <v>0</v>
      </c>
      <c r="S24" s="112">
        <v>0</v>
      </c>
      <c r="T24" s="113">
        <v>0</v>
      </c>
      <c r="U24" s="112">
        <v>32</v>
      </c>
      <c r="V24" s="113">
        <v>1.437556154537287</v>
      </c>
      <c r="W24" s="112">
        <v>369</v>
      </c>
      <c r="X24" s="114">
        <v>16.576819407008092</v>
      </c>
    </row>
    <row r="25" spans="2:24">
      <c r="B25" s="111" t="s">
        <v>101</v>
      </c>
      <c r="D25" s="131">
        <v>52764</v>
      </c>
      <c r="F25" s="42">
        <v>788</v>
      </c>
      <c r="G25" s="114">
        <v>1.4934424986733379</v>
      </c>
      <c r="I25" s="42">
        <v>530</v>
      </c>
      <c r="J25" s="114">
        <v>1.004472746569631</v>
      </c>
      <c r="K25" s="42">
        <v>373</v>
      </c>
      <c r="L25" s="113">
        <v>70.377358490566039</v>
      </c>
      <c r="M25" s="112">
        <v>10</v>
      </c>
      <c r="N25" s="113">
        <v>1.8867924528301889</v>
      </c>
      <c r="O25" s="112">
        <v>1</v>
      </c>
      <c r="P25" s="113">
        <v>0.18867924528301891</v>
      </c>
      <c r="Q25" s="112">
        <v>61</v>
      </c>
      <c r="R25" s="113">
        <v>11.509433962264151</v>
      </c>
      <c r="S25" s="112">
        <v>40</v>
      </c>
      <c r="T25" s="113">
        <v>7.5471698113207548</v>
      </c>
      <c r="U25" s="112">
        <v>1</v>
      </c>
      <c r="V25" s="113">
        <v>0.18867924528301891</v>
      </c>
      <c r="W25" s="112">
        <v>44</v>
      </c>
      <c r="X25" s="114">
        <v>8.3018867924528301</v>
      </c>
    </row>
    <row r="26" spans="2:24">
      <c r="B26" s="111" t="s">
        <v>102</v>
      </c>
      <c r="D26" s="131">
        <v>17304</v>
      </c>
      <c r="F26" s="42">
        <v>436</v>
      </c>
      <c r="G26" s="114">
        <v>2.5196486361534909</v>
      </c>
      <c r="I26" s="42">
        <v>213</v>
      </c>
      <c r="J26" s="114">
        <v>1.2309292649098471</v>
      </c>
      <c r="K26" s="42">
        <v>209</v>
      </c>
      <c r="L26" s="113">
        <v>98.122065727699521</v>
      </c>
      <c r="M26" s="112">
        <v>4</v>
      </c>
      <c r="N26" s="113">
        <v>1.8779342723004691</v>
      </c>
      <c r="O26" s="112">
        <v>0</v>
      </c>
      <c r="P26" s="113">
        <v>0</v>
      </c>
      <c r="Q26" s="112">
        <v>0</v>
      </c>
      <c r="R26" s="113">
        <v>0</v>
      </c>
      <c r="S26" s="112">
        <v>0</v>
      </c>
      <c r="T26" s="113">
        <v>0</v>
      </c>
      <c r="U26" s="112">
        <v>0</v>
      </c>
      <c r="V26" s="113">
        <v>0</v>
      </c>
      <c r="W26" s="112">
        <v>0</v>
      </c>
      <c r="X26" s="114">
        <v>0</v>
      </c>
    </row>
    <row r="27" spans="2:24">
      <c r="B27" s="111" t="s">
        <v>103</v>
      </c>
      <c r="D27" s="131">
        <v>75257</v>
      </c>
      <c r="F27" s="42">
        <v>1041</v>
      </c>
      <c r="G27" s="114">
        <v>1.3832600289674051</v>
      </c>
      <c r="I27" s="42">
        <v>873</v>
      </c>
      <c r="J27" s="114">
        <v>1.1600249810648839</v>
      </c>
      <c r="K27" s="42">
        <v>744</v>
      </c>
      <c r="L27" s="113">
        <v>85.223367697594497</v>
      </c>
      <c r="M27" s="112">
        <v>23</v>
      </c>
      <c r="N27" s="113">
        <v>2.6345933562428412</v>
      </c>
      <c r="O27" s="112">
        <v>60</v>
      </c>
      <c r="P27" s="113">
        <v>6.8728522336769764</v>
      </c>
      <c r="Q27" s="112">
        <v>12</v>
      </c>
      <c r="R27" s="113">
        <v>1.374570446735395</v>
      </c>
      <c r="S27" s="112">
        <v>10</v>
      </c>
      <c r="T27" s="113">
        <v>1.1454753722794959</v>
      </c>
      <c r="U27" s="112">
        <v>20</v>
      </c>
      <c r="V27" s="113">
        <v>2.2909507445589918</v>
      </c>
      <c r="W27" s="112">
        <v>4</v>
      </c>
      <c r="X27" s="114">
        <v>0.45819014891179838</v>
      </c>
    </row>
    <row r="28" spans="2:24">
      <c r="B28" s="111" t="s">
        <v>104</v>
      </c>
      <c r="D28" s="131">
        <v>9735</v>
      </c>
      <c r="F28" s="42">
        <v>186</v>
      </c>
      <c r="G28" s="114">
        <v>1.9106317411402161</v>
      </c>
      <c r="I28" s="42">
        <v>200</v>
      </c>
      <c r="J28" s="114">
        <v>2.0544427324088339</v>
      </c>
      <c r="K28" s="42">
        <v>66</v>
      </c>
      <c r="L28" s="113">
        <v>33</v>
      </c>
      <c r="M28" s="112">
        <v>1</v>
      </c>
      <c r="N28" s="113">
        <v>0.5</v>
      </c>
      <c r="O28" s="112">
        <v>133</v>
      </c>
      <c r="P28" s="113">
        <v>66.5</v>
      </c>
      <c r="Q28" s="112">
        <v>0</v>
      </c>
      <c r="R28" s="113">
        <v>0</v>
      </c>
      <c r="S28" s="112">
        <v>0</v>
      </c>
      <c r="T28" s="113">
        <v>0</v>
      </c>
      <c r="U28" s="112">
        <v>0</v>
      </c>
      <c r="V28" s="113">
        <v>0</v>
      </c>
      <c r="W28" s="112">
        <v>0</v>
      </c>
      <c r="X28" s="114">
        <v>0</v>
      </c>
    </row>
    <row r="29" spans="2:24">
      <c r="B29" s="111" t="s">
        <v>105</v>
      </c>
      <c r="D29" s="131">
        <v>1667</v>
      </c>
      <c r="F29" s="42">
        <v>13</v>
      </c>
      <c r="G29" s="114">
        <v>0.77984403119376122</v>
      </c>
      <c r="I29" s="42">
        <v>18</v>
      </c>
      <c r="J29" s="114">
        <v>1.0797840431913619</v>
      </c>
      <c r="K29" s="42">
        <v>12</v>
      </c>
      <c r="L29" s="113">
        <v>66.666666666666657</v>
      </c>
      <c r="M29" s="112">
        <v>0</v>
      </c>
      <c r="N29" s="113">
        <v>0</v>
      </c>
      <c r="O29" s="112">
        <v>1</v>
      </c>
      <c r="P29" s="113">
        <v>5.5555555555555554</v>
      </c>
      <c r="Q29" s="112">
        <v>1</v>
      </c>
      <c r="R29" s="113">
        <v>5.5555555555555554</v>
      </c>
      <c r="S29" s="112">
        <v>0</v>
      </c>
      <c r="T29" s="113">
        <v>0</v>
      </c>
      <c r="U29" s="112">
        <v>4</v>
      </c>
      <c r="V29" s="113">
        <v>22.222222222222221</v>
      </c>
      <c r="W29" s="112">
        <v>0</v>
      </c>
      <c r="X29" s="114">
        <v>0</v>
      </c>
    </row>
    <row r="30" spans="2:24">
      <c r="B30" s="115" t="s">
        <v>106</v>
      </c>
      <c r="D30" s="132">
        <v>2460</v>
      </c>
      <c r="F30" s="44">
        <v>31</v>
      </c>
      <c r="G30" s="118">
        <v>1.2601626016260159</v>
      </c>
      <c r="I30" s="44">
        <v>6</v>
      </c>
      <c r="J30" s="118">
        <v>0.24390243902439021</v>
      </c>
      <c r="K30" s="44">
        <v>4</v>
      </c>
      <c r="L30" s="117">
        <v>66.666666666666657</v>
      </c>
      <c r="M30" s="116">
        <v>1</v>
      </c>
      <c r="N30" s="117">
        <v>16.666666666666661</v>
      </c>
      <c r="O30" s="116">
        <v>0</v>
      </c>
      <c r="P30" s="117">
        <v>0</v>
      </c>
      <c r="Q30" s="116">
        <v>1</v>
      </c>
      <c r="R30" s="117">
        <v>16.666666666666661</v>
      </c>
      <c r="S30" s="116">
        <v>0</v>
      </c>
      <c r="T30" s="117">
        <v>0</v>
      </c>
      <c r="U30" s="116">
        <v>0</v>
      </c>
      <c r="V30" s="117">
        <v>0</v>
      </c>
      <c r="W30" s="116">
        <v>0</v>
      </c>
      <c r="X30" s="118">
        <v>0</v>
      </c>
    </row>
    <row r="31" spans="2:24" ht="8" customHeight="1"/>
    <row r="32" spans="2:24">
      <c r="B32" s="119" t="s">
        <v>49</v>
      </c>
      <c r="D32" s="133">
        <v>1782644</v>
      </c>
      <c r="F32" s="120">
        <v>31636</v>
      </c>
      <c r="G32" s="123">
        <v>1.7746672919550961</v>
      </c>
      <c r="I32" s="120">
        <v>17178</v>
      </c>
      <c r="J32" s="123">
        <v>0.96362481796701971</v>
      </c>
      <c r="K32" s="120">
        <v>14787</v>
      </c>
      <c r="L32" s="122">
        <v>86.081033880544894</v>
      </c>
      <c r="M32" s="121">
        <v>296</v>
      </c>
      <c r="N32" s="122">
        <v>1.72313424147165</v>
      </c>
      <c r="O32" s="121">
        <v>997</v>
      </c>
      <c r="P32" s="122">
        <v>5.8039352660379553</v>
      </c>
      <c r="Q32" s="121">
        <v>222</v>
      </c>
      <c r="R32" s="122">
        <v>1.2923506811037371</v>
      </c>
      <c r="S32" s="121">
        <v>103</v>
      </c>
      <c r="T32" s="122">
        <v>0.59960414483641866</v>
      </c>
      <c r="U32" s="121">
        <v>254</v>
      </c>
      <c r="V32" s="122">
        <v>1.478635463965537</v>
      </c>
      <c r="W32" s="121">
        <v>519</v>
      </c>
      <c r="X32" s="123">
        <v>3.021306322039818</v>
      </c>
    </row>
    <row r="34" spans="2:22">
      <c r="B34" s="244" t="s">
        <v>158</v>
      </c>
      <c r="C34" s="202"/>
      <c r="D34" s="202"/>
      <c r="E34" s="202"/>
      <c r="F34" s="202"/>
      <c r="G34" s="202"/>
      <c r="H34" s="202"/>
      <c r="I34" s="202"/>
      <c r="J34" s="202"/>
      <c r="K34" s="202"/>
      <c r="L34" s="202"/>
      <c r="M34" s="202"/>
      <c r="N34" s="202"/>
      <c r="O34" s="202"/>
      <c r="P34" s="202"/>
      <c r="Q34" s="202"/>
      <c r="R34" s="202"/>
      <c r="S34" s="202"/>
      <c r="T34" s="202"/>
      <c r="U34" s="202"/>
      <c r="V34" s="202"/>
    </row>
    <row r="35" spans="2:22">
      <c r="B35" s="202"/>
      <c r="C35" s="202"/>
      <c r="D35" s="202"/>
      <c r="E35" s="202"/>
      <c r="F35" s="202"/>
      <c r="G35" s="202"/>
      <c r="H35" s="202"/>
      <c r="I35" s="202"/>
      <c r="J35" s="202"/>
      <c r="K35" s="202"/>
      <c r="L35" s="202"/>
      <c r="M35" s="202"/>
      <c r="N35" s="202"/>
      <c r="O35" s="202"/>
      <c r="P35" s="202"/>
      <c r="Q35" s="202"/>
      <c r="R35" s="202"/>
      <c r="S35" s="202"/>
      <c r="T35" s="202"/>
      <c r="U35" s="202"/>
      <c r="V35" s="202"/>
    </row>
  </sheetData>
  <mergeCells count="34">
    <mergeCell ref="A4:V4"/>
    <mergeCell ref="K10"/>
    <mergeCell ref="O10"/>
    <mergeCell ref="D10"/>
    <mergeCell ref="F10"/>
    <mergeCell ref="J10"/>
    <mergeCell ref="P10"/>
    <mergeCell ref="R10"/>
    <mergeCell ref="B5:V5"/>
    <mergeCell ref="K8:X8"/>
    <mergeCell ref="T10"/>
    <mergeCell ref="F8:G9"/>
    <mergeCell ref="U9:V9"/>
    <mergeCell ref="K9:L9"/>
    <mergeCell ref="M9:N9"/>
    <mergeCell ref="O9:P9"/>
    <mergeCell ref="W9:X9"/>
    <mergeCell ref="Q10"/>
    <mergeCell ref="X10"/>
    <mergeCell ref="I10"/>
    <mergeCell ref="I8:J9"/>
    <mergeCell ref="U10"/>
    <mergeCell ref="W10"/>
    <mergeCell ref="Q9:R9"/>
    <mergeCell ref="D7:D9"/>
    <mergeCell ref="B34:V35"/>
    <mergeCell ref="S10"/>
    <mergeCell ref="B7:B10"/>
    <mergeCell ref="L10"/>
    <mergeCell ref="N10"/>
    <mergeCell ref="V10"/>
    <mergeCell ref="S9:T9"/>
    <mergeCell ref="G10"/>
    <mergeCell ref="M10"/>
  </mergeCells>
  <printOptions horizontalCentered="1" verticalCentered="1"/>
  <pageMargins left="0.27777777777777779" right="0.27777777777777779" top="0.27777777777777779" bottom="0.27777777777777779" header="0.1388888888888889" footer="0.1388888888888889"/>
  <pageSetup paperSize="9" scale="57" orientation="landscape"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B2:AD43"/>
  <sheetViews>
    <sheetView showGridLines="0" workbookViewId="0"/>
  </sheetViews>
  <sheetFormatPr baseColWidth="10" defaultColWidth="8.7265625" defaultRowHeight="14.5"/>
  <cols>
    <col min="1" max="1" width="0.7265625" customWidth="1"/>
    <col min="3" max="3" width="0.7265625" customWidth="1"/>
    <col min="4" max="4" width="10" customWidth="1"/>
    <col min="7" max="7" width="0.7265625" customWidth="1"/>
    <col min="10" max="10" width="0.7265625" customWidth="1"/>
    <col min="13" max="13" width="0.7265625" customWidth="1"/>
    <col min="16" max="16" width="0.7265625" customWidth="1"/>
    <col min="19" max="19" width="0.7265625" customWidth="1"/>
    <col min="22" max="22" width="0.7265625" customWidth="1"/>
    <col min="25" max="25" width="0.7265625" customWidth="1"/>
    <col min="28" max="28" width="0.7265625" customWidth="1"/>
  </cols>
  <sheetData>
    <row r="2" spans="2:30" ht="49" customHeight="1"/>
    <row r="3" spans="2:30" ht="9" customHeight="1"/>
    <row r="4" spans="2:30" ht="21">
      <c r="B4" s="201" t="s">
        <v>240</v>
      </c>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c r="AD4" s="202"/>
    </row>
    <row r="5" spans="2:30" ht="23" customHeight="1">
      <c r="B5" s="203" t="s">
        <v>113</v>
      </c>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row>
    <row r="7" spans="2:30" ht="9" customHeight="1"/>
    <row r="8" spans="2:30" ht="23" customHeight="1">
      <c r="B8" s="204" t="s">
        <v>159</v>
      </c>
      <c r="D8" s="204" t="s">
        <v>199</v>
      </c>
      <c r="E8" s="204" t="s">
        <v>160</v>
      </c>
      <c r="F8" s="210"/>
      <c r="G8" s="210"/>
      <c r="H8" s="210"/>
      <c r="I8" s="210"/>
      <c r="J8" s="210"/>
      <c r="K8" s="210"/>
      <c r="L8" s="210"/>
      <c r="M8" s="210"/>
      <c r="N8" s="210"/>
      <c r="O8" s="210"/>
      <c r="P8" s="210"/>
      <c r="Q8" s="210"/>
      <c r="R8" s="210"/>
      <c r="S8" s="210"/>
      <c r="T8" s="210"/>
      <c r="U8" s="210"/>
      <c r="V8" s="210"/>
      <c r="W8" s="210"/>
      <c r="X8" s="210"/>
      <c r="Y8" s="210"/>
      <c r="Z8" s="210"/>
      <c r="AA8" s="211"/>
      <c r="AC8" s="204" t="s">
        <v>161</v>
      </c>
      <c r="AD8" s="206"/>
    </row>
    <row r="9" spans="2:30" ht="23" customHeight="1">
      <c r="B9" s="249"/>
      <c r="D9" s="249"/>
      <c r="E9" s="204" t="s">
        <v>162</v>
      </c>
      <c r="F9" s="211"/>
      <c r="H9" s="204" t="s">
        <v>163</v>
      </c>
      <c r="I9" s="211"/>
      <c r="K9" s="204" t="s">
        <v>164</v>
      </c>
      <c r="L9" s="211"/>
      <c r="N9" s="204" t="s">
        <v>165</v>
      </c>
      <c r="O9" s="211"/>
      <c r="Q9" s="204" t="s">
        <v>166</v>
      </c>
      <c r="R9" s="211"/>
      <c r="T9" s="204" t="s">
        <v>167</v>
      </c>
      <c r="U9" s="211"/>
      <c r="W9" s="204" t="s">
        <v>168</v>
      </c>
      <c r="X9" s="211"/>
      <c r="Z9" s="204" t="s">
        <v>169</v>
      </c>
      <c r="AA9" s="211"/>
      <c r="AC9" s="207"/>
      <c r="AD9" s="209"/>
    </row>
    <row r="10" spans="2:30" ht="23" customHeight="1">
      <c r="B10" s="220"/>
      <c r="D10" s="220"/>
      <c r="E10" s="4" t="s">
        <v>119</v>
      </c>
      <c r="F10" s="4" t="s">
        <v>170</v>
      </c>
      <c r="H10" s="4" t="s">
        <v>119</v>
      </c>
      <c r="I10" s="4" t="s">
        <v>170</v>
      </c>
      <c r="K10" s="4" t="s">
        <v>119</v>
      </c>
      <c r="L10" s="4" t="s">
        <v>170</v>
      </c>
      <c r="N10" s="4" t="s">
        <v>119</v>
      </c>
      <c r="O10" s="4" t="s">
        <v>170</v>
      </c>
      <c r="Q10" s="4" t="s">
        <v>119</v>
      </c>
      <c r="R10" s="4" t="s">
        <v>170</v>
      </c>
      <c r="T10" s="4" t="s">
        <v>119</v>
      </c>
      <c r="U10" s="4" t="s">
        <v>170</v>
      </c>
      <c r="W10" s="4" t="s">
        <v>119</v>
      </c>
      <c r="X10" s="4" t="s">
        <v>170</v>
      </c>
      <c r="Z10" s="4" t="s">
        <v>119</v>
      </c>
      <c r="AA10" s="4" t="s">
        <v>170</v>
      </c>
      <c r="AC10" s="4" t="s">
        <v>119</v>
      </c>
      <c r="AD10" s="4" t="s">
        <v>170</v>
      </c>
    </row>
    <row r="11" spans="2:30" ht="9" customHeight="1"/>
    <row r="12" spans="2:30" ht="23" customHeight="1">
      <c r="B12" s="256" t="s">
        <v>120</v>
      </c>
      <c r="D12" s="34" t="s">
        <v>66</v>
      </c>
      <c r="E12" s="95">
        <v>584</v>
      </c>
      <c r="F12" s="124">
        <f t="shared" ref="F12:F19" si="0">IFERROR(E12/AC12*100,"-")</f>
        <v>0.19976329417881553</v>
      </c>
      <c r="H12" s="95">
        <v>11285</v>
      </c>
      <c r="I12" s="124">
        <f t="shared" ref="I12:I19" si="1">IFERROR(H12/AC12*100,"-")</f>
        <v>3.8601520116574193</v>
      </c>
      <c r="K12" s="95">
        <v>6486</v>
      </c>
      <c r="L12" s="124">
        <f t="shared" ref="L12:L19" si="2">IFERROR(K12/AC12*100,"-")</f>
        <v>2.2186039829517079</v>
      </c>
      <c r="N12" s="95">
        <v>8612</v>
      </c>
      <c r="O12" s="124">
        <f t="shared" ref="O12:O19" si="3">IFERROR(N12/AC12*100,"-")</f>
        <v>2.9458244682670531</v>
      </c>
      <c r="Q12" s="95">
        <v>8633</v>
      </c>
      <c r="R12" s="124">
        <f t="shared" ref="R12:R19" si="4">IFERROR(Q12/AC12*100,"-")</f>
        <v>2.9530077374070451</v>
      </c>
      <c r="T12" s="95">
        <v>12379</v>
      </c>
      <c r="U12" s="124">
        <f t="shared" ref="U12:U19" si="5">IFERROR(T12/AC12*100,"-")</f>
        <v>4.2343661278074611</v>
      </c>
      <c r="W12" s="95">
        <v>42534</v>
      </c>
      <c r="X12" s="124">
        <f t="shared" ref="X12:X19" si="6">IFERROR(W12/AC12*100,"-")</f>
        <v>14.549198552400238</v>
      </c>
      <c r="Z12" s="95">
        <v>201833</v>
      </c>
      <c r="AA12" s="124">
        <f t="shared" ref="AA12:AA19" si="7">IFERROR(Z12/AC12*100,"-")</f>
        <v>69.039083825330266</v>
      </c>
      <c r="AC12" s="66">
        <f t="shared" ref="AC12:AD19" si="8">E12+H12+K12+N12+Q12+T12+W12+Z12</f>
        <v>292346</v>
      </c>
      <c r="AD12" s="134">
        <f t="shared" si="8"/>
        <v>100</v>
      </c>
    </row>
    <row r="13" spans="2:30" ht="23" customHeight="1">
      <c r="B13" s="223"/>
      <c r="D13" s="35" t="s">
        <v>65</v>
      </c>
      <c r="E13" s="72">
        <v>849</v>
      </c>
      <c r="F13" s="125">
        <f t="shared" si="0"/>
        <v>0.20708377746177245</v>
      </c>
      <c r="H13" s="72">
        <v>14632</v>
      </c>
      <c r="I13" s="125">
        <f t="shared" si="1"/>
        <v>3.5689632883635505</v>
      </c>
      <c r="K13" s="72">
        <v>8596</v>
      </c>
      <c r="L13" s="125">
        <f t="shared" si="2"/>
        <v>2.0966927574339174</v>
      </c>
      <c r="N13" s="72">
        <v>11559</v>
      </c>
      <c r="O13" s="125">
        <f t="shared" si="3"/>
        <v>2.8194127016261805</v>
      </c>
      <c r="Q13" s="72">
        <v>13503</v>
      </c>
      <c r="R13" s="125">
        <f t="shared" si="4"/>
        <v>3.2935833298778716</v>
      </c>
      <c r="T13" s="72">
        <v>23084</v>
      </c>
      <c r="U13" s="125">
        <f t="shared" si="5"/>
        <v>5.630532295556602</v>
      </c>
      <c r="W13" s="72">
        <v>75343</v>
      </c>
      <c r="X13" s="125">
        <f t="shared" si="6"/>
        <v>18.37728273887199</v>
      </c>
      <c r="Z13" s="72">
        <v>262413</v>
      </c>
      <c r="AA13" s="125">
        <f t="shared" si="7"/>
        <v>64.00644911080812</v>
      </c>
      <c r="AC13" s="141">
        <f t="shared" si="8"/>
        <v>409979</v>
      </c>
      <c r="AD13" s="142">
        <f t="shared" si="8"/>
        <v>100</v>
      </c>
    </row>
    <row r="14" spans="2:30" ht="23" customHeight="1">
      <c r="B14" s="223"/>
      <c r="D14" s="35" t="s">
        <v>64</v>
      </c>
      <c r="E14" s="72">
        <v>313</v>
      </c>
      <c r="F14" s="125">
        <f t="shared" si="0"/>
        <v>7.6310008801250218E-2</v>
      </c>
      <c r="H14" s="72">
        <v>12243</v>
      </c>
      <c r="I14" s="125">
        <f t="shared" si="1"/>
        <v>2.9848672132706278</v>
      </c>
      <c r="K14" s="72">
        <v>8319</v>
      </c>
      <c r="L14" s="125">
        <f t="shared" si="2"/>
        <v>2.0281883808869026</v>
      </c>
      <c r="N14" s="72">
        <v>10128</v>
      </c>
      <c r="O14" s="125">
        <f t="shared" si="3"/>
        <v>2.4692260994858217</v>
      </c>
      <c r="Q14" s="72">
        <v>14476</v>
      </c>
      <c r="R14" s="125">
        <f t="shared" si="4"/>
        <v>3.5292769565715596</v>
      </c>
      <c r="T14" s="72">
        <v>26426</v>
      </c>
      <c r="U14" s="125">
        <f t="shared" si="5"/>
        <v>6.4427101999419758</v>
      </c>
      <c r="W14" s="72">
        <v>98198</v>
      </c>
      <c r="X14" s="125">
        <f t="shared" si="6"/>
        <v>23.940863400208208</v>
      </c>
      <c r="Z14" s="72">
        <v>240066</v>
      </c>
      <c r="AA14" s="125">
        <f t="shared" si="7"/>
        <v>58.528557740833655</v>
      </c>
      <c r="AC14" s="141">
        <f t="shared" si="8"/>
        <v>410169</v>
      </c>
      <c r="AD14" s="142">
        <f t="shared" si="8"/>
        <v>100</v>
      </c>
    </row>
    <row r="15" spans="2:30" ht="23" customHeight="1">
      <c r="B15" s="231"/>
      <c r="D15" s="31" t="s">
        <v>161</v>
      </c>
      <c r="E15" s="60">
        <f>SUM(E12:E14)</f>
        <v>1746</v>
      </c>
      <c r="F15" s="137">
        <f t="shared" si="0"/>
        <v>0.15694466666786516</v>
      </c>
      <c r="H15" s="60">
        <f>SUM(H12:H14)</f>
        <v>38160</v>
      </c>
      <c r="I15" s="137">
        <f t="shared" si="1"/>
        <v>3.4301308591327233</v>
      </c>
      <c r="K15" s="60">
        <f>SUM(K12:K14)</f>
        <v>23401</v>
      </c>
      <c r="L15" s="137">
        <f t="shared" si="2"/>
        <v>2.1034720187254945</v>
      </c>
      <c r="N15" s="60">
        <f>SUM(N12:N14)</f>
        <v>30299</v>
      </c>
      <c r="O15" s="137">
        <f t="shared" si="3"/>
        <v>2.7235203066263725</v>
      </c>
      <c r="Q15" s="60">
        <f>SUM(Q12:Q14)</f>
        <v>36612</v>
      </c>
      <c r="R15" s="137">
        <f t="shared" si="4"/>
        <v>3.2909840412622451</v>
      </c>
      <c r="T15" s="60">
        <f>SUM(T12:T14)</f>
        <v>61889</v>
      </c>
      <c r="U15" s="137">
        <f t="shared" si="5"/>
        <v>5.5630861829367166</v>
      </c>
      <c r="W15" s="60">
        <f>SUM(W12:W14)</f>
        <v>216075</v>
      </c>
      <c r="X15" s="137">
        <f t="shared" si="6"/>
        <v>19.422576661087611</v>
      </c>
      <c r="Z15" s="60">
        <f>SUM(Z12:Z14)</f>
        <v>704312</v>
      </c>
      <c r="AA15" s="137">
        <f t="shared" si="7"/>
        <v>63.30928526356098</v>
      </c>
      <c r="AC15" s="60">
        <f t="shared" si="8"/>
        <v>1112494</v>
      </c>
      <c r="AD15" s="137">
        <f t="shared" si="8"/>
        <v>100</v>
      </c>
    </row>
    <row r="16" spans="2:30" ht="23" customHeight="1">
      <c r="B16" s="256" t="s">
        <v>121</v>
      </c>
      <c r="D16" s="34" t="s">
        <v>66</v>
      </c>
      <c r="E16" s="95">
        <v>768</v>
      </c>
      <c r="F16" s="124">
        <f t="shared" si="0"/>
        <v>0.45270206545317365</v>
      </c>
      <c r="H16" s="95">
        <v>24876</v>
      </c>
      <c r="I16" s="124">
        <f t="shared" si="1"/>
        <v>14.663302838819202</v>
      </c>
      <c r="K16" s="95">
        <v>10586</v>
      </c>
      <c r="L16" s="124">
        <f t="shared" si="2"/>
        <v>6.2399792511553338</v>
      </c>
      <c r="N16" s="95">
        <v>10731</v>
      </c>
      <c r="O16" s="124">
        <f t="shared" si="3"/>
        <v>6.3254503442421948</v>
      </c>
      <c r="Q16" s="95">
        <v>9720</v>
      </c>
      <c r="R16" s="124">
        <f t="shared" si="4"/>
        <v>5.7295105158917288</v>
      </c>
      <c r="T16" s="95">
        <v>13661</v>
      </c>
      <c r="U16" s="124">
        <f t="shared" si="5"/>
        <v>8.0525558804112034</v>
      </c>
      <c r="W16" s="95">
        <v>32505</v>
      </c>
      <c r="X16" s="124">
        <f t="shared" si="6"/>
        <v>19.16026124681694</v>
      </c>
      <c r="Z16" s="95">
        <v>66801</v>
      </c>
      <c r="AA16" s="124">
        <f t="shared" si="7"/>
        <v>39.376237857210221</v>
      </c>
      <c r="AC16" s="66">
        <f t="shared" si="8"/>
        <v>169648</v>
      </c>
      <c r="AD16" s="134">
        <f t="shared" si="8"/>
        <v>100</v>
      </c>
    </row>
    <row r="17" spans="2:30" ht="23" customHeight="1">
      <c r="B17" s="223"/>
      <c r="D17" s="35" t="s">
        <v>65</v>
      </c>
      <c r="E17" s="72">
        <v>1017</v>
      </c>
      <c r="F17" s="125">
        <f t="shared" si="0"/>
        <v>0.40189844654592588</v>
      </c>
      <c r="H17" s="72">
        <v>36471</v>
      </c>
      <c r="I17" s="125">
        <f t="shared" si="1"/>
        <v>14.412623642061421</v>
      </c>
      <c r="K17" s="72">
        <v>14031</v>
      </c>
      <c r="L17" s="125">
        <f t="shared" si="2"/>
        <v>5.5447759129654735</v>
      </c>
      <c r="N17" s="72">
        <v>15142</v>
      </c>
      <c r="O17" s="125">
        <f t="shared" si="3"/>
        <v>5.9838213152393411</v>
      </c>
      <c r="Q17" s="72">
        <v>15578</v>
      </c>
      <c r="R17" s="125">
        <f t="shared" si="4"/>
        <v>6.156119960956179</v>
      </c>
      <c r="T17" s="72">
        <v>24461</v>
      </c>
      <c r="U17" s="125">
        <f t="shared" si="5"/>
        <v>9.6665072772466996</v>
      </c>
      <c r="W17" s="72">
        <v>52319</v>
      </c>
      <c r="X17" s="125">
        <f t="shared" si="6"/>
        <v>20.675442305640409</v>
      </c>
      <c r="Z17" s="72">
        <v>94030</v>
      </c>
      <c r="AA17" s="125">
        <f t="shared" si="7"/>
        <v>37.158811139344557</v>
      </c>
      <c r="AC17" s="141">
        <f t="shared" si="8"/>
        <v>253049</v>
      </c>
      <c r="AD17" s="142">
        <f t="shared" si="8"/>
        <v>100</v>
      </c>
    </row>
    <row r="18" spans="2:30" ht="23" customHeight="1">
      <c r="B18" s="223"/>
      <c r="D18" s="35" t="s">
        <v>64</v>
      </c>
      <c r="E18" s="72">
        <v>501</v>
      </c>
      <c r="F18" s="125">
        <f t="shared" si="0"/>
        <v>0.20246268988454372</v>
      </c>
      <c r="H18" s="72">
        <v>27641</v>
      </c>
      <c r="I18" s="125">
        <f t="shared" si="1"/>
        <v>11.170202018161024</v>
      </c>
      <c r="K18" s="72">
        <v>14374</v>
      </c>
      <c r="L18" s="125">
        <f t="shared" si="2"/>
        <v>5.8087798491026579</v>
      </c>
      <c r="N18" s="72">
        <v>14091</v>
      </c>
      <c r="O18" s="125">
        <f t="shared" si="3"/>
        <v>5.6944146969323466</v>
      </c>
      <c r="Q18" s="72">
        <v>15770</v>
      </c>
      <c r="R18" s="125">
        <f t="shared" si="4"/>
        <v>6.3729273841901284</v>
      </c>
      <c r="T18" s="72">
        <v>25168</v>
      </c>
      <c r="U18" s="125">
        <f t="shared" si="5"/>
        <v>10.170820317393606</v>
      </c>
      <c r="W18" s="72">
        <v>53430</v>
      </c>
      <c r="X18" s="125">
        <f t="shared" si="6"/>
        <v>21.59197908289655</v>
      </c>
      <c r="Z18" s="72">
        <v>96478</v>
      </c>
      <c r="AA18" s="125">
        <f t="shared" si="7"/>
        <v>38.988413961439143</v>
      </c>
      <c r="AC18" s="141">
        <f t="shared" si="8"/>
        <v>247453</v>
      </c>
      <c r="AD18" s="142">
        <f t="shared" si="8"/>
        <v>100</v>
      </c>
    </row>
    <row r="19" spans="2:30" ht="23" customHeight="1">
      <c r="B19" s="231"/>
      <c r="D19" s="31" t="s">
        <v>161</v>
      </c>
      <c r="E19" s="60">
        <f>SUM(E16:E18)</f>
        <v>2286</v>
      </c>
      <c r="F19" s="137">
        <f t="shared" si="0"/>
        <v>0.34111766022532269</v>
      </c>
      <c r="H19" s="60">
        <f>SUM(H16:H18)</f>
        <v>88988</v>
      </c>
      <c r="I19" s="137">
        <f t="shared" si="1"/>
        <v>13.27881817503544</v>
      </c>
      <c r="K19" s="60">
        <f>SUM(K16:K18)</f>
        <v>38991</v>
      </c>
      <c r="L19" s="137">
        <f t="shared" si="2"/>
        <v>5.818249645601731</v>
      </c>
      <c r="N19" s="60">
        <f>SUM(N16:N18)</f>
        <v>39964</v>
      </c>
      <c r="O19" s="137">
        <f t="shared" si="3"/>
        <v>5.9634410206670143</v>
      </c>
      <c r="Q19" s="60">
        <f>SUM(Q16:Q18)</f>
        <v>41068</v>
      </c>
      <c r="R19" s="137">
        <f t="shared" si="4"/>
        <v>6.1281802581511595</v>
      </c>
      <c r="T19" s="60">
        <f>SUM(T16:T18)</f>
        <v>63290</v>
      </c>
      <c r="U19" s="137">
        <f t="shared" si="5"/>
        <v>9.4441542938148171</v>
      </c>
      <c r="W19" s="60">
        <f>SUM(W16:W18)</f>
        <v>138254</v>
      </c>
      <c r="X19" s="137">
        <f t="shared" si="6"/>
        <v>20.630306647765426</v>
      </c>
      <c r="Z19" s="60">
        <f>SUM(Z16:Z18)</f>
        <v>257309</v>
      </c>
      <c r="AA19" s="137">
        <f t="shared" si="7"/>
        <v>38.395732298739091</v>
      </c>
      <c r="AC19" s="60">
        <f t="shared" si="8"/>
        <v>670150</v>
      </c>
      <c r="AD19" s="137">
        <f t="shared" si="8"/>
        <v>100</v>
      </c>
    </row>
    <row r="20" spans="2:30" ht="9" customHeight="1"/>
    <row r="21" spans="2:30" ht="23" customHeight="1">
      <c r="B21" s="253" t="s">
        <v>171</v>
      </c>
      <c r="C21" s="254"/>
      <c r="D21" s="255"/>
      <c r="E21" s="143">
        <v>4032</v>
      </c>
      <c r="F21" s="144">
        <f>IFERROR(E21/AC21*100,"-")</f>
        <v>0.22618088636878705</v>
      </c>
      <c r="G21" s="9"/>
      <c r="H21" s="143">
        <v>127148</v>
      </c>
      <c r="I21" s="144">
        <f>IFERROR(H21/AC21*100,"-")</f>
        <v>7.1325514236157073</v>
      </c>
      <c r="J21" s="9"/>
      <c r="K21" s="143">
        <v>62392</v>
      </c>
      <c r="L21" s="144">
        <f>IFERROR(K21/AC21*100,"-")</f>
        <v>3.4999697079170042</v>
      </c>
      <c r="M21" s="9"/>
      <c r="N21" s="143">
        <v>70263</v>
      </c>
      <c r="O21" s="144">
        <f>IFERROR(N21/AC21*100,"-")</f>
        <v>3.9415048658060723</v>
      </c>
      <c r="P21" s="9"/>
      <c r="Q21" s="143">
        <v>77680</v>
      </c>
      <c r="R21" s="144">
        <f>IFERROR(Q21/AC21*100,"-")</f>
        <v>4.3575722353986555</v>
      </c>
      <c r="S21" s="9"/>
      <c r="T21" s="143">
        <v>125179</v>
      </c>
      <c r="U21" s="144">
        <f>IFERROR(T21/AC21*100,"-")</f>
        <v>7.0220975135809507</v>
      </c>
      <c r="V21" s="9"/>
      <c r="W21" s="143">
        <v>354329</v>
      </c>
      <c r="X21" s="144">
        <f>IFERROR(W21/AC21*100,"-")</f>
        <v>19.87659902930703</v>
      </c>
      <c r="Y21" s="9"/>
      <c r="Z21" s="143">
        <v>961621</v>
      </c>
      <c r="AA21" s="144">
        <f>IFERROR(Z21/AC21*100,"-")</f>
        <v>53.943524338005787</v>
      </c>
      <c r="AB21" s="9"/>
      <c r="AC21" s="143">
        <f>E21+H21+K21+N21+Q21+T21+W21+Z21</f>
        <v>1782644</v>
      </c>
      <c r="AD21" s="144">
        <f>F21+I21+L21+O21+R21+U21+X21+AA21</f>
        <v>100</v>
      </c>
    </row>
    <row r="43" spans="2:2">
      <c r="B43" s="32" t="s">
        <v>172</v>
      </c>
    </row>
  </sheetData>
  <mergeCells count="17">
    <mergeCell ref="B5:AC5"/>
    <mergeCell ref="E8:AA8"/>
    <mergeCell ref="B4:AD4"/>
    <mergeCell ref="AC8:AD9"/>
    <mergeCell ref="Z9:AA9"/>
    <mergeCell ref="K9:L9"/>
    <mergeCell ref="D8:D10"/>
    <mergeCell ref="B8:B10"/>
    <mergeCell ref="Q9:R9"/>
    <mergeCell ref="T9:U9"/>
    <mergeCell ref="B21:D21"/>
    <mergeCell ref="E9:F9"/>
    <mergeCell ref="H9:I9"/>
    <mergeCell ref="W9:X9"/>
    <mergeCell ref="N9:O9"/>
    <mergeCell ref="B16:B19"/>
    <mergeCell ref="B12:B15"/>
  </mergeCells>
  <printOptions horizontalCentered="1" verticalCentered="1"/>
  <pageMargins left="0.27777777777777779" right="0.27777777777777779" top="0.27777777777777779" bottom="0.27777777777777779" header="0.1388888888888889" footer="0.1388888888888889"/>
  <pageSetup paperSize="9" scale="73" orientation="landscape"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6:T7"/>
  <sheetViews>
    <sheetView showGridLines="0" workbookViewId="0"/>
  </sheetViews>
  <sheetFormatPr baseColWidth="10" defaultColWidth="8.7265625" defaultRowHeight="14.5"/>
  <sheetData>
    <row r="6" spans="1:20" ht="21">
      <c r="A6" s="201" t="s">
        <v>241</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81" orientation="landscape"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Q32"/>
  <sheetViews>
    <sheetView showGridLines="0" workbookViewId="0"/>
  </sheetViews>
  <sheetFormatPr baseColWidth="10" defaultColWidth="8.7265625" defaultRowHeight="14.5"/>
  <cols>
    <col min="1" max="1" width="0.7265625" customWidth="1"/>
    <col min="2" max="2" width="32.453125" customWidth="1"/>
    <col min="3" max="5" width="12" customWidth="1"/>
    <col min="6" max="6" width="0.36328125" customWidth="1"/>
    <col min="7" max="9" width="12" customWidth="1"/>
    <col min="10" max="10" width="0.36328125" customWidth="1"/>
    <col min="11" max="13" width="12" customWidth="1"/>
    <col min="14" max="14" width="0.36328125" customWidth="1"/>
    <col min="15" max="17" width="12" customWidth="1"/>
  </cols>
  <sheetData>
    <row r="1" spans="1:17" ht="12" customHeight="1"/>
    <row r="2" spans="1:17" ht="52.5" customHeight="1"/>
    <row r="3" spans="1:17" ht="4.5" customHeight="1"/>
    <row r="4" spans="1:17" ht="17" customHeight="1">
      <c r="A4" s="201" t="s">
        <v>242</v>
      </c>
      <c r="B4" s="202"/>
      <c r="C4" s="202"/>
      <c r="D4" s="202"/>
      <c r="E4" s="202"/>
      <c r="F4" s="202"/>
      <c r="G4" s="202"/>
      <c r="H4" s="202"/>
      <c r="I4" s="202"/>
      <c r="J4" s="202"/>
      <c r="K4" s="202"/>
      <c r="L4" s="202"/>
      <c r="M4" s="202"/>
      <c r="N4" s="202"/>
      <c r="O4" s="202"/>
      <c r="P4" s="202"/>
      <c r="Q4" s="202"/>
    </row>
    <row r="5" spans="1:17" ht="17" customHeight="1">
      <c r="B5" s="203" t="s">
        <v>113</v>
      </c>
      <c r="C5" s="202"/>
      <c r="D5" s="202"/>
      <c r="E5" s="202"/>
      <c r="F5" s="202"/>
      <c r="G5" s="202"/>
      <c r="H5" s="202"/>
      <c r="I5" s="202"/>
      <c r="J5" s="202"/>
      <c r="K5" s="202"/>
      <c r="L5" s="202"/>
      <c r="M5" s="202"/>
      <c r="N5" s="202"/>
      <c r="O5" s="202"/>
      <c r="P5" s="202"/>
    </row>
    <row r="6" spans="1:17" ht="6" customHeight="1"/>
    <row r="7" spans="1:17" ht="17" customHeight="1">
      <c r="B7" s="263" t="s">
        <v>114</v>
      </c>
      <c r="C7" s="264" t="s">
        <v>171</v>
      </c>
      <c r="D7" s="215"/>
      <c r="E7" s="261"/>
      <c r="G7" s="260" t="s">
        <v>66</v>
      </c>
      <c r="H7" s="215"/>
      <c r="I7" s="261"/>
      <c r="K7" s="260" t="s">
        <v>65</v>
      </c>
      <c r="L7" s="215"/>
      <c r="M7" s="261"/>
      <c r="O7" s="260" t="s">
        <v>64</v>
      </c>
      <c r="P7" s="215"/>
      <c r="Q7" s="261"/>
    </row>
    <row r="8" spans="1:17" ht="17" customHeight="1">
      <c r="B8" s="243"/>
      <c r="C8" s="207"/>
      <c r="D8" s="208"/>
      <c r="E8" s="209"/>
      <c r="G8" s="262"/>
      <c r="H8" s="208"/>
      <c r="I8" s="209"/>
      <c r="K8" s="262"/>
      <c r="L8" s="208"/>
      <c r="M8" s="209"/>
      <c r="O8" s="262"/>
      <c r="P8" s="208"/>
      <c r="Q8" s="209"/>
    </row>
    <row r="9" spans="1:17" ht="39" customHeight="1">
      <c r="B9" s="243"/>
      <c r="C9" s="219" t="s">
        <v>69</v>
      </c>
      <c r="D9" s="211"/>
      <c r="E9" s="27" t="s">
        <v>243</v>
      </c>
      <c r="G9" s="240" t="s">
        <v>69</v>
      </c>
      <c r="H9" s="211"/>
      <c r="I9" s="27" t="s">
        <v>243</v>
      </c>
      <c r="K9" s="240" t="s">
        <v>69</v>
      </c>
      <c r="L9" s="211"/>
      <c r="M9" s="27" t="s">
        <v>243</v>
      </c>
      <c r="O9" s="240" t="s">
        <v>69</v>
      </c>
      <c r="P9" s="211"/>
      <c r="Q9" s="27" t="s">
        <v>243</v>
      </c>
    </row>
    <row r="10" spans="1:17" ht="32.5" customHeight="1">
      <c r="B10" s="218"/>
      <c r="C10" s="28" t="s">
        <v>119</v>
      </c>
      <c r="D10" s="28" t="s">
        <v>128</v>
      </c>
      <c r="E10" s="21" t="s">
        <v>119</v>
      </c>
      <c r="G10" s="20" t="s">
        <v>119</v>
      </c>
      <c r="H10" s="28" t="s">
        <v>244</v>
      </c>
      <c r="I10" s="21" t="s">
        <v>119</v>
      </c>
      <c r="K10" s="20" t="s">
        <v>119</v>
      </c>
      <c r="L10" s="28" t="s">
        <v>244</v>
      </c>
      <c r="M10" s="21" t="s">
        <v>119</v>
      </c>
      <c r="O10" s="20" t="s">
        <v>119</v>
      </c>
      <c r="P10" s="28" t="s">
        <v>244</v>
      </c>
      <c r="Q10" s="21" t="s">
        <v>119</v>
      </c>
    </row>
    <row r="11" spans="1:17" ht="4.5" customHeight="1"/>
    <row r="12" spans="1:17">
      <c r="B12" s="149" t="s">
        <v>88</v>
      </c>
      <c r="C12" s="150">
        <v>571719</v>
      </c>
      <c r="D12" s="151">
        <v>22.13760794000083</v>
      </c>
      <c r="E12" s="152">
        <v>362480</v>
      </c>
      <c r="G12" s="150">
        <v>132625</v>
      </c>
      <c r="H12" s="151">
        <v>23.19758482751142</v>
      </c>
      <c r="I12" s="152">
        <v>89743</v>
      </c>
      <c r="K12" s="150">
        <v>237039</v>
      </c>
      <c r="L12" s="151">
        <v>41.460752572505022</v>
      </c>
      <c r="M12" s="152">
        <v>151880</v>
      </c>
      <c r="O12" s="150">
        <v>202055</v>
      </c>
      <c r="P12" s="151">
        <v>35.341662599983557</v>
      </c>
      <c r="Q12" s="152">
        <v>120857</v>
      </c>
    </row>
    <row r="13" spans="1:17">
      <c r="B13" s="153" t="s">
        <v>89</v>
      </c>
      <c r="C13" s="154">
        <v>69444</v>
      </c>
      <c r="D13" s="155">
        <v>2.68895042107297</v>
      </c>
      <c r="E13" s="156">
        <v>52232</v>
      </c>
      <c r="G13" s="154">
        <v>20116</v>
      </c>
      <c r="H13" s="155">
        <v>28.967225390242501</v>
      </c>
      <c r="I13" s="156">
        <v>15173</v>
      </c>
      <c r="K13" s="154">
        <v>24319</v>
      </c>
      <c r="L13" s="155">
        <v>35.019584125338397</v>
      </c>
      <c r="M13" s="156">
        <v>18475</v>
      </c>
      <c r="O13" s="154">
        <v>25009</v>
      </c>
      <c r="P13" s="155">
        <v>36.013190484419098</v>
      </c>
      <c r="Q13" s="156">
        <v>18584</v>
      </c>
    </row>
    <row r="14" spans="1:17">
      <c r="B14" s="153" t="s">
        <v>90</v>
      </c>
      <c r="C14" s="154">
        <v>54648</v>
      </c>
      <c r="D14" s="155">
        <v>2.1160325242036131</v>
      </c>
      <c r="E14" s="156">
        <v>37440</v>
      </c>
      <c r="G14" s="154">
        <v>10707</v>
      </c>
      <c r="H14" s="155">
        <v>19.592665788317959</v>
      </c>
      <c r="I14" s="156">
        <v>7702</v>
      </c>
      <c r="K14" s="154">
        <v>17397</v>
      </c>
      <c r="L14" s="155">
        <v>31.834650856389981</v>
      </c>
      <c r="M14" s="156">
        <v>11974</v>
      </c>
      <c r="O14" s="154">
        <v>26544</v>
      </c>
      <c r="P14" s="155">
        <v>48.57268335529205</v>
      </c>
      <c r="Q14" s="156">
        <v>17764</v>
      </c>
    </row>
    <row r="15" spans="1:17">
      <c r="B15" s="153" t="s">
        <v>91</v>
      </c>
      <c r="C15" s="154">
        <v>60043</v>
      </c>
      <c r="D15" s="155">
        <v>2.3249330414792402</v>
      </c>
      <c r="E15" s="156">
        <v>35710</v>
      </c>
      <c r="G15" s="154">
        <v>12428</v>
      </c>
      <c r="H15" s="155">
        <v>20.698499408757058</v>
      </c>
      <c r="I15" s="156">
        <v>8394</v>
      </c>
      <c r="K15" s="154">
        <v>19211</v>
      </c>
      <c r="L15" s="155">
        <v>31.995403294305749</v>
      </c>
      <c r="M15" s="156">
        <v>11378</v>
      </c>
      <c r="O15" s="154">
        <v>28404</v>
      </c>
      <c r="P15" s="155">
        <v>47.306097296937203</v>
      </c>
      <c r="Q15" s="156">
        <v>15938</v>
      </c>
    </row>
    <row r="16" spans="1:17">
      <c r="B16" s="153" t="s">
        <v>92</v>
      </c>
      <c r="C16" s="154">
        <v>100565</v>
      </c>
      <c r="D16" s="155">
        <v>3.89399082851223</v>
      </c>
      <c r="E16" s="156">
        <v>79828</v>
      </c>
      <c r="G16" s="154">
        <v>34040</v>
      </c>
      <c r="H16" s="155">
        <v>33.848754536866707</v>
      </c>
      <c r="I16" s="156">
        <v>27047</v>
      </c>
      <c r="K16" s="154">
        <v>36499</v>
      </c>
      <c r="L16" s="155">
        <v>36.293939243275489</v>
      </c>
      <c r="M16" s="156">
        <v>28806</v>
      </c>
      <c r="O16" s="154">
        <v>30026</v>
      </c>
      <c r="P16" s="155">
        <v>29.857306219857801</v>
      </c>
      <c r="Q16" s="156">
        <v>23975</v>
      </c>
    </row>
    <row r="17" spans="2:17">
      <c r="B17" s="153" t="s">
        <v>93</v>
      </c>
      <c r="C17" s="154">
        <v>32221</v>
      </c>
      <c r="D17" s="155">
        <v>1.247633654705838</v>
      </c>
      <c r="E17" s="156">
        <v>20358</v>
      </c>
      <c r="G17" s="154">
        <v>8784</v>
      </c>
      <c r="H17" s="155">
        <v>27.261723720554919</v>
      </c>
      <c r="I17" s="156">
        <v>5211</v>
      </c>
      <c r="K17" s="154">
        <v>14582</v>
      </c>
      <c r="L17" s="155">
        <v>45.256199373079667</v>
      </c>
      <c r="M17" s="156">
        <v>8847</v>
      </c>
      <c r="O17" s="154">
        <v>8855</v>
      </c>
      <c r="P17" s="155">
        <v>27.48207690636541</v>
      </c>
      <c r="Q17" s="156">
        <v>6300</v>
      </c>
    </row>
    <row r="18" spans="2:17">
      <c r="B18" s="153" t="s">
        <v>94</v>
      </c>
      <c r="C18" s="154">
        <v>183271</v>
      </c>
      <c r="D18" s="155">
        <v>7.0964609270846202</v>
      </c>
      <c r="E18" s="156">
        <v>129593</v>
      </c>
      <c r="G18" s="154">
        <v>48056</v>
      </c>
      <c r="H18" s="155">
        <v>26.221278871179841</v>
      </c>
      <c r="I18" s="156">
        <v>34451</v>
      </c>
      <c r="K18" s="154">
        <v>60489</v>
      </c>
      <c r="L18" s="155">
        <v>33.005221775403641</v>
      </c>
      <c r="M18" s="156">
        <v>42717</v>
      </c>
      <c r="O18" s="154">
        <v>74726</v>
      </c>
      <c r="P18" s="155">
        <v>40.773499353416533</v>
      </c>
      <c r="Q18" s="156">
        <v>52425</v>
      </c>
    </row>
    <row r="19" spans="2:17">
      <c r="B19" s="153" t="s">
        <v>95</v>
      </c>
      <c r="C19" s="154">
        <v>124636</v>
      </c>
      <c r="D19" s="155">
        <v>4.8260472421065996</v>
      </c>
      <c r="E19" s="156">
        <v>83038</v>
      </c>
      <c r="G19" s="154">
        <v>38001</v>
      </c>
      <c r="H19" s="155">
        <v>30.48958567348118</v>
      </c>
      <c r="I19" s="156">
        <v>25261</v>
      </c>
      <c r="K19" s="154">
        <v>40641</v>
      </c>
      <c r="L19" s="155">
        <v>32.607753779004462</v>
      </c>
      <c r="M19" s="156">
        <v>26924</v>
      </c>
      <c r="O19" s="154">
        <v>45994</v>
      </c>
      <c r="P19" s="155">
        <v>36.902660547514358</v>
      </c>
      <c r="Q19" s="156">
        <v>30853</v>
      </c>
    </row>
    <row r="20" spans="2:17">
      <c r="B20" s="153" t="s">
        <v>96</v>
      </c>
      <c r="C20" s="154">
        <v>337052</v>
      </c>
      <c r="D20" s="155">
        <v>13.05103561608615</v>
      </c>
      <c r="E20" s="156">
        <v>270372</v>
      </c>
      <c r="G20" s="154">
        <v>60112</v>
      </c>
      <c r="H20" s="155">
        <v>17.83463679194902</v>
      </c>
      <c r="I20" s="156">
        <v>48041</v>
      </c>
      <c r="K20" s="154">
        <v>128943</v>
      </c>
      <c r="L20" s="155">
        <v>38.256114783475553</v>
      </c>
      <c r="M20" s="156">
        <v>101897</v>
      </c>
      <c r="O20" s="154">
        <v>147997</v>
      </c>
      <c r="P20" s="155">
        <v>43.909248424575438</v>
      </c>
      <c r="Q20" s="156">
        <v>120434</v>
      </c>
    </row>
    <row r="21" spans="2:17">
      <c r="B21" s="153" t="s">
        <v>97</v>
      </c>
      <c r="C21" s="154">
        <v>278784</v>
      </c>
      <c r="D21" s="155">
        <v>10.79483258724162</v>
      </c>
      <c r="E21" s="156">
        <v>185965</v>
      </c>
      <c r="G21" s="154">
        <v>74761</v>
      </c>
      <c r="H21" s="155">
        <v>26.816818755739209</v>
      </c>
      <c r="I21" s="156">
        <v>49738</v>
      </c>
      <c r="K21" s="154">
        <v>106041</v>
      </c>
      <c r="L21" s="155">
        <v>38.036974862258951</v>
      </c>
      <c r="M21" s="156">
        <v>70472</v>
      </c>
      <c r="O21" s="154">
        <v>97982</v>
      </c>
      <c r="P21" s="155">
        <v>35.146206382001843</v>
      </c>
      <c r="Q21" s="156">
        <v>65755</v>
      </c>
    </row>
    <row r="22" spans="2:17">
      <c r="B22" s="153" t="s">
        <v>98</v>
      </c>
      <c r="C22" s="154">
        <v>45858</v>
      </c>
      <c r="D22" s="155">
        <v>1.775673757409773</v>
      </c>
      <c r="E22" s="156">
        <v>38054</v>
      </c>
      <c r="G22" s="154">
        <v>14049</v>
      </c>
      <c r="H22" s="155">
        <v>30.635875964935231</v>
      </c>
      <c r="I22" s="156">
        <v>12373</v>
      </c>
      <c r="K22" s="154">
        <v>15595</v>
      </c>
      <c r="L22" s="155">
        <v>34.00715251428322</v>
      </c>
      <c r="M22" s="156">
        <v>12897</v>
      </c>
      <c r="O22" s="154">
        <v>16214</v>
      </c>
      <c r="P22" s="155">
        <v>35.356971520781542</v>
      </c>
      <c r="Q22" s="156">
        <v>12784</v>
      </c>
    </row>
    <row r="23" spans="2:17">
      <c r="B23" s="153" t="s">
        <v>99</v>
      </c>
      <c r="C23" s="154">
        <v>165747</v>
      </c>
      <c r="D23" s="155">
        <v>6.4179117769941483</v>
      </c>
      <c r="E23" s="156">
        <v>99224</v>
      </c>
      <c r="G23" s="154">
        <v>43469</v>
      </c>
      <c r="H23" s="155">
        <v>26.226115706468288</v>
      </c>
      <c r="I23" s="156">
        <v>27566</v>
      </c>
      <c r="K23" s="154">
        <v>54868</v>
      </c>
      <c r="L23" s="155">
        <v>33.103464919425392</v>
      </c>
      <c r="M23" s="156">
        <v>33120</v>
      </c>
      <c r="O23" s="154">
        <v>67410</v>
      </c>
      <c r="P23" s="155">
        <v>40.670419374106316</v>
      </c>
      <c r="Q23" s="156">
        <v>38538</v>
      </c>
    </row>
    <row r="24" spans="2:17">
      <c r="B24" s="153" t="s">
        <v>100</v>
      </c>
      <c r="C24" s="154">
        <v>334338</v>
      </c>
      <c r="D24" s="155">
        <v>12.945946458739339</v>
      </c>
      <c r="E24" s="156">
        <v>229163</v>
      </c>
      <c r="G24" s="154">
        <v>107707</v>
      </c>
      <c r="H24" s="155">
        <v>32.215003978010273</v>
      </c>
      <c r="I24" s="156">
        <v>73161</v>
      </c>
      <c r="K24" s="154">
        <v>129542</v>
      </c>
      <c r="L24" s="155">
        <v>38.745820098223952</v>
      </c>
      <c r="M24" s="156">
        <v>87530</v>
      </c>
      <c r="O24" s="154">
        <v>97089</v>
      </c>
      <c r="P24" s="155">
        <v>29.039175923765772</v>
      </c>
      <c r="Q24" s="156">
        <v>68472</v>
      </c>
    </row>
    <row r="25" spans="2:17">
      <c r="B25" s="153" t="s">
        <v>101</v>
      </c>
      <c r="C25" s="154">
        <v>69797</v>
      </c>
      <c r="D25" s="155">
        <v>2.7026189813321539</v>
      </c>
      <c r="E25" s="156">
        <v>52764</v>
      </c>
      <c r="G25" s="154">
        <v>18300</v>
      </c>
      <c r="H25" s="155">
        <v>26.21889192945255</v>
      </c>
      <c r="I25" s="156">
        <v>14620</v>
      </c>
      <c r="K25" s="154">
        <v>25049</v>
      </c>
      <c r="L25" s="155">
        <v>35.888361963981261</v>
      </c>
      <c r="M25" s="156">
        <v>19260</v>
      </c>
      <c r="O25" s="154">
        <v>26448</v>
      </c>
      <c r="P25" s="155">
        <v>37.892746106566193</v>
      </c>
      <c r="Q25" s="156">
        <v>18884</v>
      </c>
    </row>
    <row r="26" spans="2:17">
      <c r="B26" s="153" t="s">
        <v>102</v>
      </c>
      <c r="C26" s="154">
        <v>25131</v>
      </c>
      <c r="D26" s="155">
        <v>0.97310081550580052</v>
      </c>
      <c r="E26" s="156">
        <v>17304</v>
      </c>
      <c r="G26" s="154">
        <v>3945</v>
      </c>
      <c r="H26" s="155">
        <v>15.69774382237078</v>
      </c>
      <c r="I26" s="156">
        <v>3058</v>
      </c>
      <c r="K26" s="154">
        <v>8768</v>
      </c>
      <c r="L26" s="155">
        <v>34.889180693167802</v>
      </c>
      <c r="M26" s="156">
        <v>6496</v>
      </c>
      <c r="O26" s="154">
        <v>12418</v>
      </c>
      <c r="P26" s="155">
        <v>49.413075484461423</v>
      </c>
      <c r="Q26" s="156">
        <v>7750</v>
      </c>
    </row>
    <row r="27" spans="2:17">
      <c r="B27" s="153" t="s">
        <v>103</v>
      </c>
      <c r="C27" s="154">
        <v>109235</v>
      </c>
      <c r="D27" s="155">
        <v>4.2297030592406237</v>
      </c>
      <c r="E27" s="156">
        <v>75257</v>
      </c>
      <c r="G27" s="154">
        <v>25084</v>
      </c>
      <c r="H27" s="155">
        <v>22.963335927129581</v>
      </c>
      <c r="I27" s="156">
        <v>17092</v>
      </c>
      <c r="K27" s="154">
        <v>36705</v>
      </c>
      <c r="L27" s="155">
        <v>33.601867533299767</v>
      </c>
      <c r="M27" s="156">
        <v>24505</v>
      </c>
      <c r="O27" s="154">
        <v>47446</v>
      </c>
      <c r="P27" s="155">
        <v>43.434796539570662</v>
      </c>
      <c r="Q27" s="156">
        <v>33660</v>
      </c>
    </row>
    <row r="28" spans="2:17">
      <c r="B28" s="153" t="s">
        <v>104</v>
      </c>
      <c r="C28" s="154">
        <v>14491</v>
      </c>
      <c r="D28" s="155">
        <v>0.5611079510363518</v>
      </c>
      <c r="E28" s="156">
        <v>9735</v>
      </c>
      <c r="G28" s="154">
        <v>3099</v>
      </c>
      <c r="H28" s="155">
        <v>21.385687668207851</v>
      </c>
      <c r="I28" s="156">
        <v>2074</v>
      </c>
      <c r="K28" s="154">
        <v>6420</v>
      </c>
      <c r="L28" s="155">
        <v>44.303360706645513</v>
      </c>
      <c r="M28" s="156">
        <v>4311</v>
      </c>
      <c r="O28" s="154">
        <v>4972</v>
      </c>
      <c r="P28" s="155">
        <v>34.310951625146643</v>
      </c>
      <c r="Q28" s="156">
        <v>3350</v>
      </c>
    </row>
    <row r="29" spans="2:17">
      <c r="B29" s="153" t="s">
        <v>105</v>
      </c>
      <c r="C29" s="154">
        <v>1783</v>
      </c>
      <c r="D29" s="155">
        <v>6.9039781705735645E-2</v>
      </c>
      <c r="E29" s="156">
        <v>1667</v>
      </c>
      <c r="G29" s="154">
        <v>459</v>
      </c>
      <c r="H29" s="155">
        <v>25.743129556926529</v>
      </c>
      <c r="I29" s="156">
        <v>427</v>
      </c>
      <c r="K29" s="154">
        <v>621</v>
      </c>
      <c r="L29" s="155">
        <v>34.828939988782949</v>
      </c>
      <c r="M29" s="156">
        <v>586</v>
      </c>
      <c r="O29" s="154">
        <v>703</v>
      </c>
      <c r="P29" s="155">
        <v>39.427930454290532</v>
      </c>
      <c r="Q29" s="156">
        <v>654</v>
      </c>
    </row>
    <row r="30" spans="2:17">
      <c r="B30" s="157" t="s">
        <v>106</v>
      </c>
      <c r="C30" s="158">
        <v>3806</v>
      </c>
      <c r="D30" s="159">
        <v>0.1473726355423611</v>
      </c>
      <c r="E30" s="160">
        <v>2460</v>
      </c>
      <c r="G30" s="158">
        <v>1249</v>
      </c>
      <c r="H30" s="159">
        <v>32.816605359957961</v>
      </c>
      <c r="I30" s="160">
        <v>862</v>
      </c>
      <c r="K30" s="158">
        <v>1444</v>
      </c>
      <c r="L30" s="159">
        <v>37.940094587493427</v>
      </c>
      <c r="M30" s="160">
        <v>953</v>
      </c>
      <c r="O30" s="158">
        <v>1113</v>
      </c>
      <c r="P30" s="159">
        <v>29.243300052548609</v>
      </c>
      <c r="Q30" s="160">
        <v>645</v>
      </c>
    </row>
    <row r="31" spans="2:17" ht="8" customHeight="1"/>
    <row r="32" spans="2:17">
      <c r="B32" s="161" t="s">
        <v>49</v>
      </c>
      <c r="C32" s="162">
        <v>2582569</v>
      </c>
      <c r="D32" s="163">
        <v>100</v>
      </c>
      <c r="E32" s="164">
        <v>1782644</v>
      </c>
      <c r="G32" s="162">
        <v>656991</v>
      </c>
      <c r="H32" s="163">
        <v>25.439436468105981</v>
      </c>
      <c r="I32" s="164">
        <v>461994</v>
      </c>
      <c r="K32" s="162">
        <v>964173</v>
      </c>
      <c r="L32" s="163">
        <v>37.333871815235142</v>
      </c>
      <c r="M32" s="164">
        <v>663028</v>
      </c>
      <c r="O32" s="162">
        <v>961405</v>
      </c>
      <c r="P32" s="163">
        <v>37.226691716658877</v>
      </c>
      <c r="Q32" s="164">
        <v>657622</v>
      </c>
    </row>
  </sheetData>
  <mergeCells count="11">
    <mergeCell ref="O7:Q8"/>
    <mergeCell ref="B5:P5"/>
    <mergeCell ref="A4:Q4"/>
    <mergeCell ref="K9:L9"/>
    <mergeCell ref="B7:B10"/>
    <mergeCell ref="C9:D9"/>
    <mergeCell ref="O9:P9"/>
    <mergeCell ref="G9:H9"/>
    <mergeCell ref="C7:E8"/>
    <mergeCell ref="G7:I8"/>
    <mergeCell ref="K7:M8"/>
  </mergeCells>
  <printOptions horizontalCentered="1" verticalCentered="1"/>
  <pageMargins left="0.27777777777777779" right="0.27777777777777779" top="0.27777777777777779" bottom="0.27777777777777779" header="0.1388888888888889" footer="0.1388888888888889"/>
  <pageSetup paperSize="9" scale="79" orientation="landscape"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T31"/>
  <sheetViews>
    <sheetView showGridLines="0" workbookViewId="0"/>
  </sheetViews>
  <sheetFormatPr baseColWidth="10" defaultColWidth="8.7265625" defaultRowHeight="14.5"/>
  <cols>
    <col min="1" max="1" width="0.7265625" customWidth="1"/>
    <col min="2" max="2" width="32.453125" customWidth="1"/>
    <col min="3" max="3" width="0.36328125" customWidth="1"/>
    <col min="4" max="5" width="12" customWidth="1"/>
    <col min="6" max="6" width="0.36328125" customWidth="1"/>
    <col min="7" max="10" width="12" customWidth="1"/>
    <col min="11" max="11" width="0.36328125" customWidth="1"/>
    <col min="12" max="15" width="12" customWidth="1"/>
    <col min="16" max="16" width="0.36328125" customWidth="1"/>
    <col min="17" max="20" width="12" customWidth="1"/>
  </cols>
  <sheetData>
    <row r="1" spans="1:20" ht="12" customHeight="1"/>
    <row r="2" spans="1:20" ht="52.5" customHeight="1"/>
    <row r="3" spans="1:20" ht="4.5" customHeight="1"/>
    <row r="4" spans="1:20" ht="17" customHeight="1">
      <c r="A4" s="201" t="s">
        <v>245</v>
      </c>
      <c r="B4" s="202"/>
      <c r="C4" s="202"/>
      <c r="D4" s="202"/>
      <c r="E4" s="202"/>
      <c r="F4" s="202"/>
      <c r="G4" s="202"/>
      <c r="H4" s="202"/>
      <c r="I4" s="202"/>
      <c r="J4" s="202"/>
      <c r="K4" s="202"/>
      <c r="L4" s="202"/>
      <c r="M4" s="202"/>
      <c r="N4" s="202"/>
      <c r="O4" s="202"/>
      <c r="P4" s="202"/>
      <c r="Q4" s="202"/>
      <c r="R4" s="202"/>
      <c r="S4" s="202"/>
      <c r="T4" s="202"/>
    </row>
    <row r="5" spans="1:20" ht="17" customHeight="1">
      <c r="B5" s="203" t="s">
        <v>113</v>
      </c>
      <c r="C5" s="202"/>
      <c r="D5" s="202"/>
      <c r="E5" s="202"/>
      <c r="F5" s="202"/>
      <c r="G5" s="202"/>
      <c r="H5" s="202"/>
      <c r="I5" s="202"/>
      <c r="J5" s="202"/>
      <c r="K5" s="202"/>
      <c r="L5" s="202"/>
      <c r="M5" s="202"/>
      <c r="N5" s="202"/>
      <c r="O5" s="202"/>
      <c r="P5" s="202"/>
      <c r="Q5" s="202"/>
      <c r="R5" s="202"/>
      <c r="S5" s="202"/>
      <c r="T5" s="202"/>
    </row>
    <row r="6" spans="1:20" ht="6" customHeight="1"/>
    <row r="7" spans="1:20" ht="17" customHeight="1">
      <c r="B7" s="222" t="s">
        <v>114</v>
      </c>
      <c r="D7" s="228" t="s">
        <v>246</v>
      </c>
      <c r="E7" s="261"/>
      <c r="G7" s="260" t="s">
        <v>66</v>
      </c>
      <c r="H7" s="265"/>
      <c r="I7" s="265"/>
      <c r="J7" s="229"/>
      <c r="L7" s="260" t="s">
        <v>65</v>
      </c>
      <c r="M7" s="265"/>
      <c r="N7" s="265"/>
      <c r="O7" s="229"/>
      <c r="Q7" s="260" t="s">
        <v>64</v>
      </c>
      <c r="R7" s="265"/>
      <c r="S7" s="265"/>
      <c r="T7" s="229"/>
    </row>
    <row r="8" spans="1:20" ht="40" customHeight="1">
      <c r="B8" s="223"/>
      <c r="D8" s="262"/>
      <c r="E8" s="209"/>
      <c r="G8" s="259" t="s">
        <v>69</v>
      </c>
      <c r="H8" s="211"/>
      <c r="I8" s="257" t="s">
        <v>247</v>
      </c>
      <c r="J8" s="211"/>
      <c r="L8" s="259" t="s">
        <v>69</v>
      </c>
      <c r="M8" s="211"/>
      <c r="N8" s="257" t="s">
        <v>247</v>
      </c>
      <c r="O8" s="211"/>
      <c r="Q8" s="259" t="s">
        <v>69</v>
      </c>
      <c r="R8" s="211"/>
      <c r="S8" s="257" t="s">
        <v>247</v>
      </c>
      <c r="T8" s="211"/>
    </row>
    <row r="9" spans="1:20" ht="32" customHeight="1">
      <c r="B9" s="224"/>
      <c r="D9" s="39" t="s">
        <v>119</v>
      </c>
      <c r="E9" s="15" t="s">
        <v>128</v>
      </c>
      <c r="G9" s="39" t="s">
        <v>119</v>
      </c>
      <c r="H9" s="14" t="s">
        <v>244</v>
      </c>
      <c r="I9" s="14" t="s">
        <v>119</v>
      </c>
      <c r="J9" s="23" t="s">
        <v>248</v>
      </c>
      <c r="L9" s="39" t="s">
        <v>119</v>
      </c>
      <c r="M9" s="14" t="s">
        <v>244</v>
      </c>
      <c r="N9" s="14" t="s">
        <v>119</v>
      </c>
      <c r="O9" s="23" t="s">
        <v>248</v>
      </c>
      <c r="Q9" s="39" t="s">
        <v>119</v>
      </c>
      <c r="R9" s="14" t="s">
        <v>244</v>
      </c>
      <c r="S9" s="14" t="s">
        <v>119</v>
      </c>
      <c r="T9" s="23" t="s">
        <v>248</v>
      </c>
    </row>
    <row r="10" spans="1:20" ht="8" customHeight="1"/>
    <row r="11" spans="1:20">
      <c r="B11" s="149" t="s">
        <v>88</v>
      </c>
      <c r="D11" s="150">
        <v>403</v>
      </c>
      <c r="E11" s="165">
        <v>0.46882270823638911</v>
      </c>
      <c r="G11" s="150">
        <v>1</v>
      </c>
      <c r="H11" s="165">
        <v>0.24813895781637721</v>
      </c>
      <c r="I11" s="150">
        <v>0</v>
      </c>
      <c r="J11" s="165">
        <v>0</v>
      </c>
      <c r="L11" s="150">
        <v>10</v>
      </c>
      <c r="M11" s="165">
        <v>2.481389578163772</v>
      </c>
      <c r="N11" s="150">
        <v>8</v>
      </c>
      <c r="O11" s="165">
        <v>80</v>
      </c>
      <c r="Q11" s="150">
        <v>392</v>
      </c>
      <c r="R11" s="165">
        <v>97.270471464019849</v>
      </c>
      <c r="S11" s="150">
        <v>289</v>
      </c>
      <c r="T11" s="165">
        <v>73.724489795918373</v>
      </c>
    </row>
    <row r="12" spans="1:20">
      <c r="B12" s="153" t="s">
        <v>89</v>
      </c>
      <c r="D12" s="154">
        <v>5472</v>
      </c>
      <c r="E12" s="166">
        <v>6.3657515123313164</v>
      </c>
      <c r="G12" s="154">
        <v>2716</v>
      </c>
      <c r="H12" s="166">
        <v>49.634502923976612</v>
      </c>
      <c r="I12" s="154">
        <v>1</v>
      </c>
      <c r="J12" s="166">
        <v>3.6818851251840937E-2</v>
      </c>
      <c r="L12" s="154">
        <v>1550</v>
      </c>
      <c r="M12" s="166">
        <v>28.326023391812861</v>
      </c>
      <c r="N12" s="154">
        <v>14</v>
      </c>
      <c r="O12" s="166">
        <v>0.90322580645161299</v>
      </c>
      <c r="Q12" s="154">
        <v>1206</v>
      </c>
      <c r="R12" s="166">
        <v>22.03947368421052</v>
      </c>
      <c r="S12" s="154">
        <v>193</v>
      </c>
      <c r="T12" s="166">
        <v>16.003316749585409</v>
      </c>
    </row>
    <row r="13" spans="1:20">
      <c r="B13" s="153" t="s">
        <v>90</v>
      </c>
      <c r="D13" s="154">
        <v>6339</v>
      </c>
      <c r="E13" s="166">
        <v>7.3743601675197761</v>
      </c>
      <c r="G13" s="154">
        <v>1801</v>
      </c>
      <c r="H13" s="166">
        <v>28.411421359835941</v>
      </c>
      <c r="I13" s="154">
        <v>6</v>
      </c>
      <c r="J13" s="166">
        <v>0.33314825097168238</v>
      </c>
      <c r="L13" s="154">
        <v>2141</v>
      </c>
      <c r="M13" s="166">
        <v>33.775043382236937</v>
      </c>
      <c r="N13" s="154">
        <v>10</v>
      </c>
      <c r="O13" s="166">
        <v>0.46707146193367582</v>
      </c>
      <c r="Q13" s="154">
        <v>2397</v>
      </c>
      <c r="R13" s="166">
        <v>37.813535257927107</v>
      </c>
      <c r="S13" s="154">
        <v>1604</v>
      </c>
      <c r="T13" s="166">
        <v>66.91697955778055</v>
      </c>
    </row>
    <row r="14" spans="1:20">
      <c r="B14" s="153" t="s">
        <v>91</v>
      </c>
      <c r="D14" s="154">
        <v>3662</v>
      </c>
      <c r="E14" s="166">
        <v>4.2601209865053518</v>
      </c>
      <c r="G14" s="154">
        <v>455</v>
      </c>
      <c r="H14" s="166">
        <v>12.424904423812119</v>
      </c>
      <c r="I14" s="154">
        <v>25</v>
      </c>
      <c r="J14" s="166">
        <v>5.4945054945054954</v>
      </c>
      <c r="L14" s="154">
        <v>969</v>
      </c>
      <c r="M14" s="166">
        <v>26.460950300382301</v>
      </c>
      <c r="N14" s="154">
        <v>42</v>
      </c>
      <c r="O14" s="166">
        <v>4.3343653250773997</v>
      </c>
      <c r="Q14" s="154">
        <v>2238</v>
      </c>
      <c r="R14" s="166">
        <v>61.114145275805583</v>
      </c>
      <c r="S14" s="154">
        <v>190</v>
      </c>
      <c r="T14" s="166">
        <v>8.4897229669347638</v>
      </c>
    </row>
    <row r="15" spans="1:20">
      <c r="B15" s="153" t="s">
        <v>92</v>
      </c>
      <c r="D15" s="154">
        <v>2388</v>
      </c>
      <c r="E15" s="166">
        <v>2.7780362959516052</v>
      </c>
      <c r="G15" s="154">
        <v>805</v>
      </c>
      <c r="H15" s="166">
        <v>33.710217755443892</v>
      </c>
      <c r="I15" s="154">
        <v>68</v>
      </c>
      <c r="J15" s="166">
        <v>8.4472049689440993</v>
      </c>
      <c r="L15" s="154">
        <v>796</v>
      </c>
      <c r="M15" s="166">
        <v>33.333333333333329</v>
      </c>
      <c r="N15" s="154">
        <v>128</v>
      </c>
      <c r="O15" s="166">
        <v>16.08040201005025</v>
      </c>
      <c r="Q15" s="154">
        <v>787</v>
      </c>
      <c r="R15" s="166">
        <v>32.956448911222779</v>
      </c>
      <c r="S15" s="154">
        <v>245</v>
      </c>
      <c r="T15" s="166">
        <v>31.130876747141041</v>
      </c>
    </row>
    <row r="16" spans="1:20">
      <c r="B16" s="153" t="s">
        <v>93</v>
      </c>
      <c r="D16" s="154">
        <v>9101</v>
      </c>
      <c r="E16" s="166">
        <v>10.587482550023269</v>
      </c>
      <c r="G16" s="154">
        <v>2705</v>
      </c>
      <c r="H16" s="166">
        <v>29.722008570486761</v>
      </c>
      <c r="I16" s="154">
        <v>193</v>
      </c>
      <c r="J16" s="166">
        <v>7.1349353049907576</v>
      </c>
      <c r="L16" s="154">
        <v>4503</v>
      </c>
      <c r="M16" s="166">
        <v>49.478079331941537</v>
      </c>
      <c r="N16" s="154">
        <v>660</v>
      </c>
      <c r="O16" s="166">
        <v>14.65689540306462</v>
      </c>
      <c r="Q16" s="154">
        <v>1893</v>
      </c>
      <c r="R16" s="166">
        <v>20.799912097571699</v>
      </c>
      <c r="S16" s="154">
        <v>1219</v>
      </c>
      <c r="T16" s="166">
        <v>64.395139989434753</v>
      </c>
    </row>
    <row r="17" spans="2:20">
      <c r="B17" s="153" t="s">
        <v>94</v>
      </c>
      <c r="D17" s="154">
        <v>14288</v>
      </c>
      <c r="E17" s="166">
        <v>16.62168450442066</v>
      </c>
      <c r="G17" s="154">
        <v>5981</v>
      </c>
      <c r="H17" s="166">
        <v>41.860302351623737</v>
      </c>
      <c r="I17" s="154">
        <v>27</v>
      </c>
      <c r="J17" s="166">
        <v>0.45142952683497739</v>
      </c>
      <c r="L17" s="154">
        <v>4722</v>
      </c>
      <c r="M17" s="166">
        <v>33.048712206047028</v>
      </c>
      <c r="N17" s="154">
        <v>116</v>
      </c>
      <c r="O17" s="166">
        <v>2.4565861922914021</v>
      </c>
      <c r="Q17" s="154">
        <v>3585</v>
      </c>
      <c r="R17" s="166">
        <v>25.090985442329231</v>
      </c>
      <c r="S17" s="154">
        <v>128</v>
      </c>
      <c r="T17" s="166">
        <v>3.5704323570432361</v>
      </c>
    </row>
    <row r="18" spans="2:20">
      <c r="B18" s="153" t="s">
        <v>95</v>
      </c>
      <c r="D18" s="154">
        <v>18861</v>
      </c>
      <c r="E18" s="166">
        <v>21.941600744532341</v>
      </c>
      <c r="G18" s="154">
        <v>5812</v>
      </c>
      <c r="H18" s="166">
        <v>30.814909071629291</v>
      </c>
      <c r="I18" s="154">
        <v>201</v>
      </c>
      <c r="J18" s="166">
        <v>3.4583620096352372</v>
      </c>
      <c r="L18" s="154">
        <v>5289</v>
      </c>
      <c r="M18" s="166">
        <v>28.041991410847778</v>
      </c>
      <c r="N18" s="154">
        <v>351</v>
      </c>
      <c r="O18" s="166">
        <v>6.6364152013613156</v>
      </c>
      <c r="Q18" s="154">
        <v>7760</v>
      </c>
      <c r="R18" s="166">
        <v>41.143099517522927</v>
      </c>
      <c r="S18" s="154">
        <v>1275</v>
      </c>
      <c r="T18" s="166">
        <v>16.430412371134022</v>
      </c>
    </row>
    <row r="19" spans="2:20">
      <c r="B19" s="153" t="s">
        <v>96</v>
      </c>
      <c r="D19" s="154">
        <v>12</v>
      </c>
      <c r="E19" s="166">
        <v>1.3959981386691481E-2</v>
      </c>
      <c r="G19" s="154">
        <v>8</v>
      </c>
      <c r="H19" s="166">
        <v>66.666666666666657</v>
      </c>
      <c r="I19" s="154">
        <v>7</v>
      </c>
      <c r="J19" s="166">
        <v>87.5</v>
      </c>
      <c r="L19" s="154">
        <v>3</v>
      </c>
      <c r="M19" s="166">
        <v>25</v>
      </c>
      <c r="N19" s="154">
        <v>3</v>
      </c>
      <c r="O19" s="166">
        <v>100</v>
      </c>
      <c r="Q19" s="154">
        <v>1</v>
      </c>
      <c r="R19" s="166">
        <v>8.3333333333333321</v>
      </c>
      <c r="S19" s="154">
        <v>1</v>
      </c>
      <c r="T19" s="166">
        <v>100</v>
      </c>
    </row>
    <row r="20" spans="2:20">
      <c r="B20" s="153" t="s">
        <v>97</v>
      </c>
      <c r="D20" s="154">
        <v>1838</v>
      </c>
      <c r="E20" s="166">
        <v>2.1382038157282461</v>
      </c>
      <c r="G20" s="154">
        <v>27</v>
      </c>
      <c r="H20" s="166">
        <v>1.4689880304678999</v>
      </c>
      <c r="I20" s="154">
        <v>1</v>
      </c>
      <c r="J20" s="166">
        <v>3.7037037037037028</v>
      </c>
      <c r="L20" s="154">
        <v>410</v>
      </c>
      <c r="M20" s="166">
        <v>22.30685527747552</v>
      </c>
      <c r="N20" s="154">
        <v>66</v>
      </c>
      <c r="O20" s="166">
        <v>16.09756097560976</v>
      </c>
      <c r="Q20" s="154">
        <v>1401</v>
      </c>
      <c r="R20" s="166">
        <v>76.224156692056582</v>
      </c>
      <c r="S20" s="154">
        <v>262</v>
      </c>
      <c r="T20" s="166">
        <v>18.70092790863669</v>
      </c>
    </row>
    <row r="21" spans="2:20">
      <c r="B21" s="153" t="s">
        <v>98</v>
      </c>
      <c r="D21" s="154">
        <v>1969</v>
      </c>
      <c r="E21" s="166">
        <v>2.2906002791996269</v>
      </c>
      <c r="G21" s="154">
        <v>450</v>
      </c>
      <c r="H21" s="166">
        <v>22.8542407313357</v>
      </c>
      <c r="I21" s="154">
        <v>35</v>
      </c>
      <c r="J21" s="166">
        <v>7.7777777777777777</v>
      </c>
      <c r="L21" s="154">
        <v>486</v>
      </c>
      <c r="M21" s="166">
        <v>24.682579989842559</v>
      </c>
      <c r="N21" s="154">
        <v>85</v>
      </c>
      <c r="O21" s="166">
        <v>17.489711934156379</v>
      </c>
      <c r="Q21" s="154">
        <v>1033</v>
      </c>
      <c r="R21" s="166">
        <v>52.463179278821727</v>
      </c>
      <c r="S21" s="154">
        <v>800</v>
      </c>
      <c r="T21" s="166">
        <v>77.444336882865443</v>
      </c>
    </row>
    <row r="22" spans="2:20">
      <c r="B22" s="153" t="s">
        <v>99</v>
      </c>
      <c r="D22" s="154">
        <v>6002</v>
      </c>
      <c r="E22" s="166">
        <v>6.9823173569101904</v>
      </c>
      <c r="G22" s="154">
        <v>1398</v>
      </c>
      <c r="H22" s="166">
        <v>23.292235921359548</v>
      </c>
      <c r="I22" s="154">
        <v>5</v>
      </c>
      <c r="J22" s="166">
        <v>0.35765379113018603</v>
      </c>
      <c r="L22" s="154">
        <v>2189</v>
      </c>
      <c r="M22" s="166">
        <v>36.471176274575143</v>
      </c>
      <c r="N22" s="154">
        <v>33</v>
      </c>
      <c r="O22" s="166">
        <v>1.5075376884422109</v>
      </c>
      <c r="Q22" s="154">
        <v>2415</v>
      </c>
      <c r="R22" s="166">
        <v>40.236587804065309</v>
      </c>
      <c r="S22" s="154">
        <v>132</v>
      </c>
      <c r="T22" s="166">
        <v>5.4658385093167698</v>
      </c>
    </row>
    <row r="23" spans="2:20">
      <c r="B23" s="153" t="s">
        <v>100</v>
      </c>
      <c r="D23" s="154">
        <v>7165</v>
      </c>
      <c r="E23" s="166">
        <v>8.3352722196370408</v>
      </c>
      <c r="G23" s="154">
        <v>2913</v>
      </c>
      <c r="H23" s="166">
        <v>40.655966503838101</v>
      </c>
      <c r="I23" s="154">
        <v>30</v>
      </c>
      <c r="J23" s="166">
        <v>1.029866117404737</v>
      </c>
      <c r="L23" s="154">
        <v>3085</v>
      </c>
      <c r="M23" s="166">
        <v>43.056524773203073</v>
      </c>
      <c r="N23" s="154">
        <v>59</v>
      </c>
      <c r="O23" s="166">
        <v>1.912479740680713</v>
      </c>
      <c r="Q23" s="154">
        <v>1167</v>
      </c>
      <c r="R23" s="166">
        <v>16.28750872295883</v>
      </c>
      <c r="S23" s="154">
        <v>91</v>
      </c>
      <c r="T23" s="166">
        <v>7.7977720651242501</v>
      </c>
    </row>
    <row r="24" spans="2:20">
      <c r="B24" s="153" t="s">
        <v>101</v>
      </c>
      <c r="D24" s="154">
        <v>2904</v>
      </c>
      <c r="E24" s="166">
        <v>3.3783154955793391</v>
      </c>
      <c r="G24" s="154">
        <v>1025</v>
      </c>
      <c r="H24" s="166">
        <v>35.296143250688708</v>
      </c>
      <c r="I24" s="154">
        <v>71</v>
      </c>
      <c r="J24" s="166">
        <v>6.9268292682926838</v>
      </c>
      <c r="L24" s="154">
        <v>1539</v>
      </c>
      <c r="M24" s="166">
        <v>52.995867768595041</v>
      </c>
      <c r="N24" s="154">
        <v>227</v>
      </c>
      <c r="O24" s="166">
        <v>14.7498375568551</v>
      </c>
      <c r="Q24" s="154">
        <v>340</v>
      </c>
      <c r="R24" s="166">
        <v>11.70798898071625</v>
      </c>
      <c r="S24" s="154">
        <v>101</v>
      </c>
      <c r="T24" s="166">
        <v>29.705882352941181</v>
      </c>
    </row>
    <row r="25" spans="2:20">
      <c r="B25" s="153" t="s">
        <v>102</v>
      </c>
      <c r="D25" s="154">
        <v>2543</v>
      </c>
      <c r="E25" s="166">
        <v>2.9583527221963699</v>
      </c>
      <c r="G25" s="154">
        <v>326</v>
      </c>
      <c r="H25" s="166">
        <v>12.81950452221785</v>
      </c>
      <c r="I25" s="154">
        <v>2</v>
      </c>
      <c r="J25" s="166">
        <v>0.61349693251533743</v>
      </c>
      <c r="L25" s="154">
        <v>707</v>
      </c>
      <c r="M25" s="166">
        <v>27.801808887141171</v>
      </c>
      <c r="N25" s="154">
        <v>22</v>
      </c>
      <c r="O25" s="166">
        <v>3.1117397454031122</v>
      </c>
      <c r="Q25" s="154">
        <v>1510</v>
      </c>
      <c r="R25" s="166">
        <v>59.378686590640967</v>
      </c>
      <c r="S25" s="154">
        <v>350</v>
      </c>
      <c r="T25" s="166">
        <v>23.17880794701987</v>
      </c>
    </row>
    <row r="26" spans="2:20">
      <c r="B26" s="153" t="s">
        <v>103</v>
      </c>
      <c r="D26" s="154">
        <v>1118</v>
      </c>
      <c r="E26" s="166">
        <v>1.300604932526757</v>
      </c>
      <c r="G26" s="154">
        <v>250</v>
      </c>
      <c r="H26" s="166">
        <v>22.3613595706619</v>
      </c>
      <c r="I26" s="154">
        <v>22</v>
      </c>
      <c r="J26" s="166">
        <v>8.7999999999999989</v>
      </c>
      <c r="L26" s="154">
        <v>476</v>
      </c>
      <c r="M26" s="166">
        <v>42.57602862254025</v>
      </c>
      <c r="N26" s="154">
        <v>35</v>
      </c>
      <c r="O26" s="166">
        <v>7.3529411764705888</v>
      </c>
      <c r="Q26" s="154">
        <v>392</v>
      </c>
      <c r="R26" s="166">
        <v>35.062611806797847</v>
      </c>
      <c r="S26" s="154">
        <v>27</v>
      </c>
      <c r="T26" s="166">
        <v>6.8877551020408152</v>
      </c>
    </row>
    <row r="27" spans="2:20">
      <c r="B27" s="153" t="s">
        <v>104</v>
      </c>
      <c r="D27" s="154">
        <v>1115</v>
      </c>
      <c r="E27" s="166">
        <v>1.2971149371800841</v>
      </c>
      <c r="G27" s="154">
        <v>282</v>
      </c>
      <c r="H27" s="166">
        <v>25.29147982062781</v>
      </c>
      <c r="I27" s="154">
        <v>2</v>
      </c>
      <c r="J27" s="166">
        <v>0.70921985815602839</v>
      </c>
      <c r="L27" s="154">
        <v>506</v>
      </c>
      <c r="M27" s="166">
        <v>45.381165919282509</v>
      </c>
      <c r="N27" s="154">
        <v>11</v>
      </c>
      <c r="O27" s="166">
        <v>2.1739130434782612</v>
      </c>
      <c r="Q27" s="154">
        <v>327</v>
      </c>
      <c r="R27" s="166">
        <v>29.327354260089692</v>
      </c>
      <c r="S27" s="154">
        <v>19</v>
      </c>
      <c r="T27" s="166">
        <v>5.81039755351682</v>
      </c>
    </row>
    <row r="28" spans="2:20">
      <c r="B28" s="153" t="s">
        <v>105</v>
      </c>
      <c r="D28" s="154">
        <v>2</v>
      </c>
      <c r="E28" s="166">
        <v>2.3266635644485808E-3</v>
      </c>
      <c r="G28" s="154">
        <v>1</v>
      </c>
      <c r="H28" s="166">
        <v>50</v>
      </c>
      <c r="I28" s="154">
        <v>0</v>
      </c>
      <c r="J28" s="166">
        <v>0</v>
      </c>
      <c r="L28" s="154">
        <v>0</v>
      </c>
      <c r="M28" s="166">
        <v>0</v>
      </c>
      <c r="N28" s="154">
        <v>0</v>
      </c>
      <c r="O28" s="166">
        <v>0</v>
      </c>
      <c r="Q28" s="154">
        <v>1</v>
      </c>
      <c r="R28" s="166">
        <v>50</v>
      </c>
      <c r="S28" s="154">
        <v>0</v>
      </c>
      <c r="T28" s="166">
        <v>0</v>
      </c>
    </row>
    <row r="29" spans="2:20">
      <c r="B29" s="157" t="s">
        <v>106</v>
      </c>
      <c r="D29" s="158">
        <v>778</v>
      </c>
      <c r="E29" s="167">
        <v>0.90507212657049785</v>
      </c>
      <c r="G29" s="158">
        <v>193</v>
      </c>
      <c r="H29" s="167">
        <v>24.807197943444731</v>
      </c>
      <c r="I29" s="158">
        <v>13</v>
      </c>
      <c r="J29" s="167">
        <v>6.7357512953367884</v>
      </c>
      <c r="L29" s="158">
        <v>271</v>
      </c>
      <c r="M29" s="167">
        <v>34.832904884318758</v>
      </c>
      <c r="N29" s="158">
        <v>32</v>
      </c>
      <c r="O29" s="167">
        <v>11.80811808118081</v>
      </c>
      <c r="Q29" s="158">
        <v>314</v>
      </c>
      <c r="R29" s="167">
        <v>40.359897172236501</v>
      </c>
      <c r="S29" s="158">
        <v>55</v>
      </c>
      <c r="T29" s="167">
        <v>17.515923566878978</v>
      </c>
    </row>
    <row r="30" spans="2:20" ht="8" customHeight="1"/>
    <row r="31" spans="2:20">
      <c r="B31" s="161" t="s">
        <v>49</v>
      </c>
      <c r="D31" s="162">
        <v>85960</v>
      </c>
      <c r="E31" s="168">
        <v>100</v>
      </c>
      <c r="G31" s="162">
        <v>27149</v>
      </c>
      <c r="H31" s="168">
        <v>31.58329455560726</v>
      </c>
      <c r="I31" s="162">
        <v>709</v>
      </c>
      <c r="J31" s="168">
        <v>2.611514236251796</v>
      </c>
      <c r="L31" s="162">
        <v>29652</v>
      </c>
      <c r="M31" s="168">
        <v>34.495114006514662</v>
      </c>
      <c r="N31" s="162">
        <v>1902</v>
      </c>
      <c r="O31" s="168">
        <v>6.4144071226224204</v>
      </c>
      <c r="Q31" s="162">
        <v>29159</v>
      </c>
      <c r="R31" s="168">
        <v>33.921591437878092</v>
      </c>
      <c r="S31" s="162">
        <v>6981</v>
      </c>
      <c r="T31" s="168">
        <v>23.941150245207311</v>
      </c>
    </row>
  </sheetData>
  <mergeCells count="13">
    <mergeCell ref="S8:T8"/>
    <mergeCell ref="L7:O7"/>
    <mergeCell ref="B5:T5"/>
    <mergeCell ref="D7:E8"/>
    <mergeCell ref="A4:T4"/>
    <mergeCell ref="Q7:T7"/>
    <mergeCell ref="G7:J7"/>
    <mergeCell ref="B7:B9"/>
    <mergeCell ref="I8:J8"/>
    <mergeCell ref="G8:H8"/>
    <mergeCell ref="L8:M8"/>
    <mergeCell ref="N8:O8"/>
    <mergeCell ref="Q8:R8"/>
  </mergeCells>
  <printOptions horizontalCentered="1" verticalCentered="1"/>
  <pageMargins left="0.27777777777777779" right="0.27777777777777779" top="0.27777777777777779" bottom="0.27777777777777779" header="0.1388888888888889" footer="0.1388888888888889"/>
  <pageSetup paperSize="9" scale="70" orientation="landscape"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T31"/>
  <sheetViews>
    <sheetView showGridLines="0" workbookViewId="0"/>
  </sheetViews>
  <sheetFormatPr baseColWidth="10" defaultColWidth="8.7265625" defaultRowHeight="14.5"/>
  <cols>
    <col min="1" max="1" width="0.7265625" customWidth="1"/>
    <col min="2" max="2" width="32.453125" customWidth="1"/>
    <col min="3" max="3" width="0.36328125" customWidth="1"/>
    <col min="4" max="5" width="12" customWidth="1"/>
    <col min="6" max="6" width="0.36328125" customWidth="1"/>
    <col min="7" max="10" width="12" customWidth="1"/>
    <col min="11" max="11" width="0.36328125" customWidth="1"/>
    <col min="12" max="15" width="12" customWidth="1"/>
    <col min="16" max="16" width="0.36328125" customWidth="1"/>
    <col min="17" max="20" width="12" customWidth="1"/>
  </cols>
  <sheetData>
    <row r="1" spans="1:20" ht="12" customHeight="1"/>
    <row r="2" spans="1:20" ht="52.5" customHeight="1"/>
    <row r="3" spans="1:20" ht="4.5" customHeight="1"/>
    <row r="4" spans="1:20" ht="17" customHeight="1">
      <c r="A4" s="201" t="s">
        <v>249</v>
      </c>
      <c r="B4" s="202"/>
      <c r="C4" s="202"/>
      <c r="D4" s="202"/>
      <c r="E4" s="202"/>
      <c r="F4" s="202"/>
      <c r="G4" s="202"/>
      <c r="H4" s="202"/>
      <c r="I4" s="202"/>
      <c r="J4" s="202"/>
      <c r="K4" s="202"/>
      <c r="L4" s="202"/>
      <c r="M4" s="202"/>
      <c r="N4" s="202"/>
      <c r="O4" s="202"/>
      <c r="P4" s="202"/>
      <c r="Q4" s="202"/>
      <c r="R4" s="202"/>
      <c r="S4" s="202"/>
      <c r="T4" s="202"/>
    </row>
    <row r="5" spans="1:20" ht="17" customHeight="1">
      <c r="B5" s="203" t="s">
        <v>113</v>
      </c>
      <c r="C5" s="202"/>
      <c r="D5" s="202"/>
      <c r="E5" s="202"/>
      <c r="F5" s="202"/>
      <c r="G5" s="202"/>
      <c r="H5" s="202"/>
      <c r="I5" s="202"/>
      <c r="J5" s="202"/>
      <c r="K5" s="202"/>
      <c r="L5" s="202"/>
      <c r="M5" s="202"/>
      <c r="N5" s="202"/>
      <c r="O5" s="202"/>
      <c r="P5" s="202"/>
      <c r="Q5" s="202"/>
      <c r="R5" s="202"/>
      <c r="S5" s="202"/>
      <c r="T5" s="202"/>
    </row>
    <row r="6" spans="1:20" ht="6" customHeight="1"/>
    <row r="7" spans="1:20" ht="17" customHeight="1">
      <c r="B7" s="222" t="s">
        <v>114</v>
      </c>
      <c r="D7" s="228" t="s">
        <v>250</v>
      </c>
      <c r="E7" s="261"/>
      <c r="G7" s="260" t="s">
        <v>66</v>
      </c>
      <c r="H7" s="265"/>
      <c r="I7" s="265"/>
      <c r="J7" s="229"/>
      <c r="L7" s="260" t="s">
        <v>65</v>
      </c>
      <c r="M7" s="265"/>
      <c r="N7" s="265"/>
      <c r="O7" s="229"/>
      <c r="Q7" s="260" t="s">
        <v>64</v>
      </c>
      <c r="R7" s="265"/>
      <c r="S7" s="265"/>
      <c r="T7" s="229"/>
    </row>
    <row r="8" spans="1:20" ht="40" customHeight="1">
      <c r="B8" s="223"/>
      <c r="D8" s="262"/>
      <c r="E8" s="209"/>
      <c r="G8" s="259" t="s">
        <v>69</v>
      </c>
      <c r="H8" s="211"/>
      <c r="I8" s="257" t="s">
        <v>251</v>
      </c>
      <c r="J8" s="211"/>
      <c r="L8" s="259" t="s">
        <v>69</v>
      </c>
      <c r="M8" s="211"/>
      <c r="N8" s="257" t="s">
        <v>251</v>
      </c>
      <c r="O8" s="211"/>
      <c r="Q8" s="259" t="s">
        <v>69</v>
      </c>
      <c r="R8" s="211"/>
      <c r="S8" s="257" t="s">
        <v>251</v>
      </c>
      <c r="T8" s="211"/>
    </row>
    <row r="9" spans="1:20" ht="32" customHeight="1">
      <c r="B9" s="224"/>
      <c r="D9" s="39" t="s">
        <v>119</v>
      </c>
      <c r="E9" s="15" t="s">
        <v>128</v>
      </c>
      <c r="G9" s="39" t="s">
        <v>119</v>
      </c>
      <c r="H9" s="14" t="s">
        <v>244</v>
      </c>
      <c r="I9" s="14" t="s">
        <v>119</v>
      </c>
      <c r="J9" s="23" t="s">
        <v>248</v>
      </c>
      <c r="L9" s="39" t="s">
        <v>119</v>
      </c>
      <c r="M9" s="14" t="s">
        <v>244</v>
      </c>
      <c r="N9" s="14" t="s">
        <v>119</v>
      </c>
      <c r="O9" s="23" t="s">
        <v>248</v>
      </c>
      <c r="Q9" s="39" t="s">
        <v>119</v>
      </c>
      <c r="R9" s="14" t="s">
        <v>244</v>
      </c>
      <c r="S9" s="14" t="s">
        <v>119</v>
      </c>
      <c r="T9" s="23" t="s">
        <v>248</v>
      </c>
    </row>
    <row r="10" spans="1:20" ht="8" customHeight="1"/>
    <row r="11" spans="1:20">
      <c r="B11" s="149" t="s">
        <v>88</v>
      </c>
      <c r="D11" s="150">
        <v>202473</v>
      </c>
      <c r="E11" s="165">
        <v>28.751751960704961</v>
      </c>
      <c r="G11" s="150">
        <v>38360</v>
      </c>
      <c r="H11" s="165">
        <v>18.94573597467317</v>
      </c>
      <c r="I11" s="150">
        <v>72</v>
      </c>
      <c r="J11" s="165">
        <v>0.18769551616266941</v>
      </c>
      <c r="L11" s="150">
        <v>80193</v>
      </c>
      <c r="M11" s="165">
        <v>39.606762383132562</v>
      </c>
      <c r="N11" s="150">
        <v>247</v>
      </c>
      <c r="O11" s="165">
        <v>0.30800693327347772</v>
      </c>
      <c r="Q11" s="150">
        <v>83920</v>
      </c>
      <c r="R11" s="165">
        <v>41.447501642194268</v>
      </c>
      <c r="S11" s="150">
        <v>2762</v>
      </c>
      <c r="T11" s="165">
        <v>3.291229742612011</v>
      </c>
    </row>
    <row r="12" spans="1:20">
      <c r="B12" s="153" t="s">
        <v>89</v>
      </c>
      <c r="D12" s="154">
        <v>11895</v>
      </c>
      <c r="E12" s="166">
        <v>1.6891244243557679</v>
      </c>
      <c r="G12" s="154">
        <v>2201</v>
      </c>
      <c r="H12" s="166">
        <v>18.503572929802441</v>
      </c>
      <c r="I12" s="154">
        <v>9</v>
      </c>
      <c r="J12" s="166">
        <v>0.408905043162199</v>
      </c>
      <c r="L12" s="154">
        <v>4243</v>
      </c>
      <c r="M12" s="166">
        <v>35.670449768810428</v>
      </c>
      <c r="N12" s="154">
        <v>25</v>
      </c>
      <c r="O12" s="166">
        <v>0.5892057506481263</v>
      </c>
      <c r="Q12" s="154">
        <v>5451</v>
      </c>
      <c r="R12" s="166">
        <v>45.825977301387141</v>
      </c>
      <c r="S12" s="154">
        <v>54</v>
      </c>
      <c r="T12" s="166">
        <v>0.99064391854705547</v>
      </c>
    </row>
    <row r="13" spans="1:20">
      <c r="B13" s="153" t="s">
        <v>90</v>
      </c>
      <c r="D13" s="154">
        <v>12024</v>
      </c>
      <c r="E13" s="166">
        <v>1.707442797684217</v>
      </c>
      <c r="G13" s="154">
        <v>1122</v>
      </c>
      <c r="H13" s="166">
        <v>9.3313373253493008</v>
      </c>
      <c r="I13" s="154">
        <v>30</v>
      </c>
      <c r="J13" s="166">
        <v>2.6737967914438499</v>
      </c>
      <c r="L13" s="154">
        <v>3205</v>
      </c>
      <c r="M13" s="166">
        <v>26.65502328675981</v>
      </c>
      <c r="N13" s="154">
        <v>131</v>
      </c>
      <c r="O13" s="166">
        <v>4.0873634945397814</v>
      </c>
      <c r="Q13" s="154">
        <v>7697</v>
      </c>
      <c r="R13" s="166">
        <v>64.01363938789089</v>
      </c>
      <c r="S13" s="154">
        <v>163</v>
      </c>
      <c r="T13" s="166">
        <v>2.1177081979992201</v>
      </c>
    </row>
    <row r="14" spans="1:20">
      <c r="B14" s="153" t="s">
        <v>91</v>
      </c>
      <c r="D14" s="154">
        <v>20401</v>
      </c>
      <c r="E14" s="166">
        <v>2.897001040881213</v>
      </c>
      <c r="G14" s="154">
        <v>3173</v>
      </c>
      <c r="H14" s="166">
        <v>15.55315915886476</v>
      </c>
      <c r="I14" s="154">
        <v>392</v>
      </c>
      <c r="J14" s="166">
        <v>12.35423889063977</v>
      </c>
      <c r="L14" s="154">
        <v>6259</v>
      </c>
      <c r="M14" s="166">
        <v>30.679868633890489</v>
      </c>
      <c r="N14" s="154">
        <v>592</v>
      </c>
      <c r="O14" s="166">
        <v>9.45837993289663</v>
      </c>
      <c r="Q14" s="154">
        <v>10969</v>
      </c>
      <c r="R14" s="166">
        <v>53.766972207244748</v>
      </c>
      <c r="S14" s="154">
        <v>936</v>
      </c>
      <c r="T14" s="166">
        <v>8.5331388458382715</v>
      </c>
    </row>
    <row r="15" spans="1:20">
      <c r="B15" s="153" t="s">
        <v>92</v>
      </c>
      <c r="D15" s="154">
        <v>17589</v>
      </c>
      <c r="E15" s="166">
        <v>2.4976889028998408</v>
      </c>
      <c r="G15" s="154">
        <v>4794</v>
      </c>
      <c r="H15" s="166">
        <v>27.255671158110179</v>
      </c>
      <c r="I15" s="154">
        <v>499</v>
      </c>
      <c r="J15" s="166">
        <v>10.408844388819359</v>
      </c>
      <c r="L15" s="154">
        <v>6821</v>
      </c>
      <c r="M15" s="166">
        <v>38.779919267724154</v>
      </c>
      <c r="N15" s="154">
        <v>1337</v>
      </c>
      <c r="O15" s="166">
        <v>19.601231490983729</v>
      </c>
      <c r="Q15" s="154">
        <v>5974</v>
      </c>
      <c r="R15" s="166">
        <v>33.964409574165671</v>
      </c>
      <c r="S15" s="154">
        <v>1533</v>
      </c>
      <c r="T15" s="166">
        <v>25.66119852695012</v>
      </c>
    </row>
    <row r="16" spans="1:20">
      <c r="B16" s="153" t="s">
        <v>93</v>
      </c>
      <c r="D16" s="154">
        <v>4405</v>
      </c>
      <c r="E16" s="166">
        <v>0.62552274815360731</v>
      </c>
      <c r="G16" s="154">
        <v>713</v>
      </c>
      <c r="H16" s="166">
        <v>16.186152099886488</v>
      </c>
      <c r="I16" s="154">
        <v>53</v>
      </c>
      <c r="J16" s="166">
        <v>7.4333800841514721</v>
      </c>
      <c r="L16" s="154">
        <v>1685</v>
      </c>
      <c r="M16" s="166">
        <v>38.251986379114641</v>
      </c>
      <c r="N16" s="154">
        <v>189</v>
      </c>
      <c r="O16" s="166">
        <v>11.21661721068249</v>
      </c>
      <c r="Q16" s="154">
        <v>2007</v>
      </c>
      <c r="R16" s="166">
        <v>45.561861520998868</v>
      </c>
      <c r="S16" s="154">
        <v>241</v>
      </c>
      <c r="T16" s="166">
        <v>12.0079720976582</v>
      </c>
    </row>
    <row r="17" spans="2:20">
      <c r="B17" s="153" t="s">
        <v>94</v>
      </c>
      <c r="D17" s="154">
        <v>36819</v>
      </c>
      <c r="E17" s="166">
        <v>5.228404554884829</v>
      </c>
      <c r="G17" s="154">
        <v>4912</v>
      </c>
      <c r="H17" s="166">
        <v>13.34093810261006</v>
      </c>
      <c r="I17" s="154">
        <v>127</v>
      </c>
      <c r="J17" s="166">
        <v>2.585504885993485</v>
      </c>
      <c r="L17" s="154">
        <v>10872</v>
      </c>
      <c r="M17" s="166">
        <v>29.528232705939871</v>
      </c>
      <c r="N17" s="154">
        <v>675</v>
      </c>
      <c r="O17" s="166">
        <v>6.2086092715231782</v>
      </c>
      <c r="Q17" s="154">
        <v>21035</v>
      </c>
      <c r="R17" s="166">
        <v>57.130829191450061</v>
      </c>
      <c r="S17" s="154">
        <v>3343</v>
      </c>
      <c r="T17" s="166">
        <v>15.892560019015921</v>
      </c>
    </row>
    <row r="18" spans="2:20">
      <c r="B18" s="153" t="s">
        <v>95</v>
      </c>
      <c r="D18" s="154">
        <v>35290</v>
      </c>
      <c r="E18" s="166">
        <v>5.0112821299298078</v>
      </c>
      <c r="G18" s="154">
        <v>6097</v>
      </c>
      <c r="H18" s="166">
        <v>17.27684896571267</v>
      </c>
      <c r="I18" s="154">
        <v>238</v>
      </c>
      <c r="J18" s="166">
        <v>3.9035591274397241</v>
      </c>
      <c r="L18" s="154">
        <v>10731</v>
      </c>
      <c r="M18" s="166">
        <v>30.408047605553989</v>
      </c>
      <c r="N18" s="154">
        <v>2125</v>
      </c>
      <c r="O18" s="166">
        <v>19.802441524555029</v>
      </c>
      <c r="Q18" s="154">
        <v>18462</v>
      </c>
      <c r="R18" s="166">
        <v>52.315103428733359</v>
      </c>
      <c r="S18" s="154">
        <v>7163</v>
      </c>
      <c r="T18" s="166">
        <v>38.798613367999138</v>
      </c>
    </row>
    <row r="19" spans="2:20">
      <c r="B19" s="153" t="s">
        <v>96</v>
      </c>
      <c r="D19" s="154">
        <v>47700</v>
      </c>
      <c r="E19" s="166">
        <v>6.7735380447053517</v>
      </c>
      <c r="G19" s="154">
        <v>4872</v>
      </c>
      <c r="H19" s="166">
        <v>10.213836477987419</v>
      </c>
      <c r="I19" s="154">
        <v>18</v>
      </c>
      <c r="J19" s="166">
        <v>0.36945812807881773</v>
      </c>
      <c r="L19" s="154">
        <v>15353</v>
      </c>
      <c r="M19" s="166">
        <v>32.186582809224319</v>
      </c>
      <c r="N19" s="154">
        <v>37</v>
      </c>
      <c r="O19" s="166">
        <v>0.2409952452289455</v>
      </c>
      <c r="Q19" s="154">
        <v>27475</v>
      </c>
      <c r="R19" s="166">
        <v>57.599580712788253</v>
      </c>
      <c r="S19" s="154">
        <v>16</v>
      </c>
      <c r="T19" s="166">
        <v>5.8234758871701542E-2</v>
      </c>
    </row>
    <row r="20" spans="2:20">
      <c r="B20" s="153" t="s">
        <v>97</v>
      </c>
      <c r="D20" s="154">
        <v>81998</v>
      </c>
      <c r="E20" s="166">
        <v>11.643953303768329</v>
      </c>
      <c r="G20" s="154">
        <v>20799</v>
      </c>
      <c r="H20" s="166">
        <v>25.365252811044169</v>
      </c>
      <c r="I20" s="154">
        <v>404</v>
      </c>
      <c r="J20" s="166">
        <v>1.942401076974855</v>
      </c>
      <c r="L20" s="154">
        <v>31082</v>
      </c>
      <c r="M20" s="166">
        <v>37.905802580550748</v>
      </c>
      <c r="N20" s="154">
        <v>979</v>
      </c>
      <c r="O20" s="166">
        <v>3.149732964416704</v>
      </c>
      <c r="Q20" s="154">
        <v>30117</v>
      </c>
      <c r="R20" s="166">
        <v>36.728944608405087</v>
      </c>
      <c r="S20" s="154">
        <v>1775</v>
      </c>
      <c r="T20" s="166">
        <v>5.8936813095593852</v>
      </c>
    </row>
    <row r="21" spans="2:20">
      <c r="B21" s="153" t="s">
        <v>98</v>
      </c>
      <c r="D21" s="154">
        <v>7174</v>
      </c>
      <c r="E21" s="166">
        <v>1.018728761692163</v>
      </c>
      <c r="G21" s="154">
        <v>1047</v>
      </c>
      <c r="H21" s="166">
        <v>14.594368553108451</v>
      </c>
      <c r="I21" s="154">
        <v>97</v>
      </c>
      <c r="J21" s="166">
        <v>9.2645654250238785</v>
      </c>
      <c r="L21" s="154">
        <v>2342</v>
      </c>
      <c r="M21" s="166">
        <v>32.645664901031502</v>
      </c>
      <c r="N21" s="154">
        <v>306</v>
      </c>
      <c r="O21" s="166">
        <v>13.06575576430401</v>
      </c>
      <c r="Q21" s="154">
        <v>3785</v>
      </c>
      <c r="R21" s="166">
        <v>52.759966545860053</v>
      </c>
      <c r="S21" s="154">
        <v>739</v>
      </c>
      <c r="T21" s="166">
        <v>19.52443857331572</v>
      </c>
    </row>
    <row r="22" spans="2:20">
      <c r="B22" s="153" t="s">
        <v>99</v>
      </c>
      <c r="D22" s="154">
        <v>57019</v>
      </c>
      <c r="E22" s="166">
        <v>8.0968630140682265</v>
      </c>
      <c r="G22" s="154">
        <v>13313</v>
      </c>
      <c r="H22" s="166">
        <v>23.34835756502218</v>
      </c>
      <c r="I22" s="154">
        <v>5</v>
      </c>
      <c r="J22" s="166">
        <v>3.755727484413731E-2</v>
      </c>
      <c r="L22" s="154">
        <v>18492</v>
      </c>
      <c r="M22" s="166">
        <v>32.431294831547383</v>
      </c>
      <c r="N22" s="154">
        <v>27</v>
      </c>
      <c r="O22" s="166">
        <v>0.14600908500973389</v>
      </c>
      <c r="Q22" s="154">
        <v>25214</v>
      </c>
      <c r="R22" s="166">
        <v>44.22034760343044</v>
      </c>
      <c r="S22" s="154">
        <v>69</v>
      </c>
      <c r="T22" s="166">
        <v>0.27365749186959631</v>
      </c>
    </row>
    <row r="23" spans="2:20">
      <c r="B23" s="153" t="s">
        <v>100</v>
      </c>
      <c r="D23" s="154">
        <v>113035</v>
      </c>
      <c r="E23" s="166">
        <v>16.051297125435411</v>
      </c>
      <c r="G23" s="154">
        <v>26597</v>
      </c>
      <c r="H23" s="166">
        <v>23.52988012562481</v>
      </c>
      <c r="I23" s="154">
        <v>3137</v>
      </c>
      <c r="J23" s="166">
        <v>11.794563296612401</v>
      </c>
      <c r="L23" s="154">
        <v>43417</v>
      </c>
      <c r="M23" s="166">
        <v>38.41022692086522</v>
      </c>
      <c r="N23" s="154">
        <v>8686</v>
      </c>
      <c r="O23" s="166">
        <v>20.00598843770873</v>
      </c>
      <c r="Q23" s="154">
        <v>43021</v>
      </c>
      <c r="R23" s="166">
        <v>38.05989295350998</v>
      </c>
      <c r="S23" s="154">
        <v>15941</v>
      </c>
      <c r="T23" s="166">
        <v>37.053996885242093</v>
      </c>
    </row>
    <row r="24" spans="2:20">
      <c r="B24" s="153" t="s">
        <v>101</v>
      </c>
      <c r="D24" s="154">
        <v>17500</v>
      </c>
      <c r="E24" s="166">
        <v>2.4850506453321519</v>
      </c>
      <c r="G24" s="154">
        <v>3115</v>
      </c>
      <c r="H24" s="166">
        <v>17.8</v>
      </c>
      <c r="I24" s="154">
        <v>398</v>
      </c>
      <c r="J24" s="166">
        <v>12.776886035313</v>
      </c>
      <c r="L24" s="154">
        <v>5584</v>
      </c>
      <c r="M24" s="166">
        <v>31.908571428571431</v>
      </c>
      <c r="N24" s="154">
        <v>1089</v>
      </c>
      <c r="O24" s="166">
        <v>19.502148997134672</v>
      </c>
      <c r="Q24" s="154">
        <v>8801</v>
      </c>
      <c r="R24" s="166">
        <v>50.291428571428582</v>
      </c>
      <c r="S24" s="154">
        <v>1468</v>
      </c>
      <c r="T24" s="166">
        <v>16.67992273605272</v>
      </c>
    </row>
    <row r="25" spans="2:20">
      <c r="B25" s="153" t="s">
        <v>102</v>
      </c>
      <c r="D25" s="154">
        <v>4333</v>
      </c>
      <c r="E25" s="166">
        <v>0.61529853978424076</v>
      </c>
      <c r="G25" s="154">
        <v>335</v>
      </c>
      <c r="H25" s="166">
        <v>7.7313639510731598</v>
      </c>
      <c r="I25" s="154">
        <v>3</v>
      </c>
      <c r="J25" s="166">
        <v>0.89552238805970152</v>
      </c>
      <c r="L25" s="154">
        <v>1220</v>
      </c>
      <c r="M25" s="166">
        <v>28.156012000923148</v>
      </c>
      <c r="N25" s="154">
        <v>11</v>
      </c>
      <c r="O25" s="166">
        <v>0.90163934426229519</v>
      </c>
      <c r="Q25" s="154">
        <v>2778</v>
      </c>
      <c r="R25" s="166">
        <v>64.112624048003696</v>
      </c>
      <c r="S25" s="154">
        <v>23</v>
      </c>
      <c r="T25" s="166">
        <v>0.82793376529877605</v>
      </c>
    </row>
    <row r="26" spans="2:20">
      <c r="B26" s="153" t="s">
        <v>103</v>
      </c>
      <c r="D26" s="154">
        <v>29294</v>
      </c>
      <c r="E26" s="166">
        <v>4.159832777392003</v>
      </c>
      <c r="G26" s="154">
        <v>5598</v>
      </c>
      <c r="H26" s="166">
        <v>19.109715300061449</v>
      </c>
      <c r="I26" s="154">
        <v>805</v>
      </c>
      <c r="J26" s="166">
        <v>14.38013576277242</v>
      </c>
      <c r="L26" s="154">
        <v>9357</v>
      </c>
      <c r="M26" s="166">
        <v>31.941694544958011</v>
      </c>
      <c r="N26" s="154">
        <v>1806</v>
      </c>
      <c r="O26" s="166">
        <v>19.301058031420329</v>
      </c>
      <c r="Q26" s="154">
        <v>14339</v>
      </c>
      <c r="R26" s="166">
        <v>48.948590154980543</v>
      </c>
      <c r="S26" s="154">
        <v>4491</v>
      </c>
      <c r="T26" s="166">
        <v>31.320175744473119</v>
      </c>
    </row>
    <row r="27" spans="2:20">
      <c r="B27" s="153" t="s">
        <v>104</v>
      </c>
      <c r="D27" s="154">
        <v>4305</v>
      </c>
      <c r="E27" s="166">
        <v>0.61132245875170932</v>
      </c>
      <c r="G27" s="154">
        <v>438</v>
      </c>
      <c r="H27" s="166">
        <v>10.174216027874561</v>
      </c>
      <c r="I27" s="154">
        <v>126</v>
      </c>
      <c r="J27" s="166">
        <v>28.767123287671229</v>
      </c>
      <c r="L27" s="154">
        <v>1350</v>
      </c>
      <c r="M27" s="166">
        <v>31.358885017421599</v>
      </c>
      <c r="N27" s="154">
        <v>527</v>
      </c>
      <c r="O27" s="166">
        <v>39.037037037037038</v>
      </c>
      <c r="Q27" s="154">
        <v>2517</v>
      </c>
      <c r="R27" s="166">
        <v>58.466898954703829</v>
      </c>
      <c r="S27" s="154">
        <v>1337</v>
      </c>
      <c r="T27" s="166">
        <v>53.118792212951917</v>
      </c>
    </row>
    <row r="28" spans="2:20">
      <c r="B28" s="153" t="s">
        <v>105</v>
      </c>
      <c r="D28" s="154">
        <v>151</v>
      </c>
      <c r="E28" s="166">
        <v>2.1442436996865991E-2</v>
      </c>
      <c r="G28" s="154">
        <v>32</v>
      </c>
      <c r="H28" s="166">
        <v>21.192052980132448</v>
      </c>
      <c r="I28" s="154">
        <v>1</v>
      </c>
      <c r="J28" s="166">
        <v>3.125</v>
      </c>
      <c r="L28" s="154">
        <v>44</v>
      </c>
      <c r="M28" s="166">
        <v>29.139072847682119</v>
      </c>
      <c r="N28" s="154">
        <v>9</v>
      </c>
      <c r="O28" s="166">
        <v>20.45454545454546</v>
      </c>
      <c r="Q28" s="154">
        <v>75</v>
      </c>
      <c r="R28" s="166">
        <v>49.668874172185433</v>
      </c>
      <c r="S28" s="154">
        <v>27</v>
      </c>
      <c r="T28" s="166">
        <v>36</v>
      </c>
    </row>
    <row r="29" spans="2:20">
      <c r="B29" s="157" t="s">
        <v>106</v>
      </c>
      <c r="D29" s="158">
        <v>806</v>
      </c>
      <c r="E29" s="167">
        <v>0.114454332579298</v>
      </c>
      <c r="G29" s="158">
        <v>224</v>
      </c>
      <c r="H29" s="167">
        <v>27.79156327543425</v>
      </c>
      <c r="I29" s="158">
        <v>5</v>
      </c>
      <c r="J29" s="167">
        <v>2.2321428571428572</v>
      </c>
      <c r="L29" s="158">
        <v>296</v>
      </c>
      <c r="M29" s="167">
        <v>36.724565756823822</v>
      </c>
      <c r="N29" s="158">
        <v>25</v>
      </c>
      <c r="O29" s="167">
        <v>8.4459459459459456</v>
      </c>
      <c r="Q29" s="158">
        <v>286</v>
      </c>
      <c r="R29" s="167">
        <v>35.483870967741943</v>
      </c>
      <c r="S29" s="158">
        <v>36</v>
      </c>
      <c r="T29" s="167">
        <v>12.58741258741259</v>
      </c>
    </row>
    <row r="30" spans="2:20" ht="8" customHeight="1"/>
    <row r="31" spans="2:20">
      <c r="B31" s="161" t="s">
        <v>49</v>
      </c>
      <c r="D31" s="162">
        <v>704211</v>
      </c>
      <c r="E31" s="168">
        <v>100</v>
      </c>
      <c r="G31" s="162">
        <v>137742</v>
      </c>
      <c r="H31" s="168">
        <v>19.55976262796236</v>
      </c>
      <c r="I31" s="162">
        <v>6419</v>
      </c>
      <c r="J31" s="168">
        <v>4.6601617516806781</v>
      </c>
      <c r="L31" s="162">
        <v>252546</v>
      </c>
      <c r="M31" s="168">
        <v>35.862262872917348</v>
      </c>
      <c r="N31" s="162">
        <v>18823</v>
      </c>
      <c r="O31" s="168">
        <v>7.4532956372304451</v>
      </c>
      <c r="Q31" s="162">
        <v>313923</v>
      </c>
      <c r="R31" s="168">
        <v>44.577974499120288</v>
      </c>
      <c r="S31" s="162">
        <v>42117</v>
      </c>
      <c r="T31" s="168">
        <v>13.416347320839821</v>
      </c>
    </row>
  </sheetData>
  <mergeCells count="13">
    <mergeCell ref="S8:T8"/>
    <mergeCell ref="L7:O7"/>
    <mergeCell ref="B5:T5"/>
    <mergeCell ref="D7:E8"/>
    <mergeCell ref="A4:T4"/>
    <mergeCell ref="Q7:T7"/>
    <mergeCell ref="G7:J7"/>
    <mergeCell ref="B7:B9"/>
    <mergeCell ref="I8:J8"/>
    <mergeCell ref="G8:H8"/>
    <mergeCell ref="L8:M8"/>
    <mergeCell ref="N8:O8"/>
    <mergeCell ref="Q8:R8"/>
  </mergeCells>
  <printOptions horizontalCentered="1" verticalCentered="1"/>
  <pageMargins left="0.27777777777777779" right="0.27777777777777779" top="0.27777777777777779" bottom="0.27777777777777779" header="0.1388888888888889" footer="0.1388888888888889"/>
  <pageSetup paperSize="9" scale="70" orientation="landscape"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T31"/>
  <sheetViews>
    <sheetView showGridLines="0" workbookViewId="0"/>
  </sheetViews>
  <sheetFormatPr baseColWidth="10" defaultColWidth="8.7265625" defaultRowHeight="14.5"/>
  <cols>
    <col min="1" max="1" width="0.7265625" customWidth="1"/>
    <col min="2" max="2" width="32.453125" customWidth="1"/>
    <col min="3" max="3" width="0.36328125" customWidth="1"/>
    <col min="4" max="5" width="12" customWidth="1"/>
    <col min="6" max="6" width="0.36328125" customWidth="1"/>
    <col min="7" max="10" width="12" customWidth="1"/>
    <col min="11" max="11" width="0.36328125" customWidth="1"/>
    <col min="12" max="15" width="12" customWidth="1"/>
    <col min="16" max="16" width="0.36328125" customWidth="1"/>
    <col min="17" max="20" width="12" customWidth="1"/>
  </cols>
  <sheetData>
    <row r="1" spans="1:20" ht="12" customHeight="1"/>
    <row r="2" spans="1:20" ht="52.5" customHeight="1"/>
    <row r="3" spans="1:20" ht="4.5" customHeight="1"/>
    <row r="4" spans="1:20" ht="17" customHeight="1">
      <c r="A4" s="201" t="s">
        <v>252</v>
      </c>
      <c r="B4" s="202"/>
      <c r="C4" s="202"/>
      <c r="D4" s="202"/>
      <c r="E4" s="202"/>
      <c r="F4" s="202"/>
      <c r="G4" s="202"/>
      <c r="H4" s="202"/>
      <c r="I4" s="202"/>
      <c r="J4" s="202"/>
      <c r="K4" s="202"/>
      <c r="L4" s="202"/>
      <c r="M4" s="202"/>
      <c r="N4" s="202"/>
      <c r="O4" s="202"/>
      <c r="P4" s="202"/>
      <c r="Q4" s="202"/>
      <c r="R4" s="202"/>
      <c r="S4" s="202"/>
      <c r="T4" s="202"/>
    </row>
    <row r="5" spans="1:20" ht="17" customHeight="1">
      <c r="B5" s="203" t="s">
        <v>113</v>
      </c>
      <c r="C5" s="202"/>
      <c r="D5" s="202"/>
      <c r="E5" s="202"/>
      <c r="F5" s="202"/>
      <c r="G5" s="202"/>
      <c r="H5" s="202"/>
      <c r="I5" s="202"/>
      <c r="J5" s="202"/>
      <c r="K5" s="202"/>
      <c r="L5" s="202"/>
      <c r="M5" s="202"/>
      <c r="N5" s="202"/>
      <c r="O5" s="202"/>
      <c r="P5" s="202"/>
      <c r="Q5" s="202"/>
      <c r="R5" s="202"/>
      <c r="S5" s="202"/>
      <c r="T5" s="202"/>
    </row>
    <row r="6" spans="1:20" ht="6" customHeight="1"/>
    <row r="7" spans="1:20" ht="17" customHeight="1">
      <c r="B7" s="222" t="s">
        <v>114</v>
      </c>
      <c r="D7" s="228" t="s">
        <v>253</v>
      </c>
      <c r="E7" s="261"/>
      <c r="G7" s="260" t="s">
        <v>66</v>
      </c>
      <c r="H7" s="265"/>
      <c r="I7" s="265"/>
      <c r="J7" s="229"/>
      <c r="L7" s="260" t="s">
        <v>65</v>
      </c>
      <c r="M7" s="265"/>
      <c r="N7" s="265"/>
      <c r="O7" s="229"/>
      <c r="Q7" s="260" t="s">
        <v>64</v>
      </c>
      <c r="R7" s="265"/>
      <c r="S7" s="265"/>
      <c r="T7" s="229"/>
    </row>
    <row r="8" spans="1:20" ht="40" customHeight="1">
      <c r="B8" s="223"/>
      <c r="D8" s="262"/>
      <c r="E8" s="209"/>
      <c r="G8" s="259" t="s">
        <v>69</v>
      </c>
      <c r="H8" s="211"/>
      <c r="I8" s="257" t="s">
        <v>251</v>
      </c>
      <c r="J8" s="211"/>
      <c r="L8" s="259" t="s">
        <v>69</v>
      </c>
      <c r="M8" s="211"/>
      <c r="N8" s="257" t="s">
        <v>251</v>
      </c>
      <c r="O8" s="211"/>
      <c r="Q8" s="259" t="s">
        <v>69</v>
      </c>
      <c r="R8" s="211"/>
      <c r="S8" s="257" t="s">
        <v>251</v>
      </c>
      <c r="T8" s="211"/>
    </row>
    <row r="9" spans="1:20" ht="32" customHeight="1">
      <c r="B9" s="224"/>
      <c r="D9" s="39" t="s">
        <v>119</v>
      </c>
      <c r="E9" s="15" t="s">
        <v>128</v>
      </c>
      <c r="G9" s="39" t="s">
        <v>119</v>
      </c>
      <c r="H9" s="14" t="s">
        <v>244</v>
      </c>
      <c r="I9" s="14" t="s">
        <v>119</v>
      </c>
      <c r="J9" s="23" t="s">
        <v>248</v>
      </c>
      <c r="L9" s="39" t="s">
        <v>119</v>
      </c>
      <c r="M9" s="14" t="s">
        <v>244</v>
      </c>
      <c r="N9" s="14" t="s">
        <v>119</v>
      </c>
      <c r="O9" s="23" t="s">
        <v>248</v>
      </c>
      <c r="Q9" s="39" t="s">
        <v>119</v>
      </c>
      <c r="R9" s="14" t="s">
        <v>244</v>
      </c>
      <c r="S9" s="14" t="s">
        <v>119</v>
      </c>
      <c r="T9" s="23" t="s">
        <v>248</v>
      </c>
    </row>
    <row r="10" spans="1:20" ht="8" customHeight="1"/>
    <row r="11" spans="1:20">
      <c r="B11" s="149" t="s">
        <v>88</v>
      </c>
      <c r="D11" s="150">
        <v>210417</v>
      </c>
      <c r="E11" s="165">
        <v>50.198367730592047</v>
      </c>
      <c r="G11" s="150">
        <v>40032</v>
      </c>
      <c r="H11" s="165">
        <v>19.02507877215244</v>
      </c>
      <c r="I11" s="150">
        <v>6673</v>
      </c>
      <c r="J11" s="165">
        <v>16.669164668265388</v>
      </c>
      <c r="L11" s="150">
        <v>84102</v>
      </c>
      <c r="M11" s="165">
        <v>39.969204009181773</v>
      </c>
      <c r="N11" s="150">
        <v>13955</v>
      </c>
      <c r="O11" s="165">
        <v>16.592946660008089</v>
      </c>
      <c r="Q11" s="150">
        <v>86283</v>
      </c>
      <c r="R11" s="165">
        <v>41.005717218665787</v>
      </c>
      <c r="S11" s="150">
        <v>14857</v>
      </c>
      <c r="T11" s="165">
        <v>17.218919138184809</v>
      </c>
    </row>
    <row r="12" spans="1:20">
      <c r="B12" s="153" t="s">
        <v>89</v>
      </c>
      <c r="D12" s="154">
        <v>6395</v>
      </c>
      <c r="E12" s="166">
        <v>1.5256303513363281</v>
      </c>
      <c r="G12" s="154">
        <v>718</v>
      </c>
      <c r="H12" s="166">
        <v>11.22752150117279</v>
      </c>
      <c r="I12" s="154">
        <v>302</v>
      </c>
      <c r="J12" s="166">
        <v>42.061281337047348</v>
      </c>
      <c r="L12" s="154">
        <v>1985</v>
      </c>
      <c r="M12" s="166">
        <v>31.0398749022674</v>
      </c>
      <c r="N12" s="154">
        <v>718</v>
      </c>
      <c r="O12" s="166">
        <v>36.171284634760703</v>
      </c>
      <c r="Q12" s="154">
        <v>3692</v>
      </c>
      <c r="R12" s="166">
        <v>57.732603596559819</v>
      </c>
      <c r="S12" s="154">
        <v>1432</v>
      </c>
      <c r="T12" s="166">
        <v>38.786565547128923</v>
      </c>
    </row>
    <row r="13" spans="1:20">
      <c r="B13" s="153" t="s">
        <v>90</v>
      </c>
      <c r="D13" s="154">
        <v>9016</v>
      </c>
      <c r="E13" s="166">
        <v>2.1509121575681518</v>
      </c>
      <c r="G13" s="154">
        <v>897</v>
      </c>
      <c r="H13" s="166">
        <v>9.9489795918367339</v>
      </c>
      <c r="I13" s="154">
        <v>505</v>
      </c>
      <c r="J13" s="166">
        <v>56.298773690078043</v>
      </c>
      <c r="L13" s="154">
        <v>2162</v>
      </c>
      <c r="M13" s="166">
        <v>23.979591836734691</v>
      </c>
      <c r="N13" s="154">
        <v>818</v>
      </c>
      <c r="O13" s="166">
        <v>37.835337650323773</v>
      </c>
      <c r="Q13" s="154">
        <v>5957</v>
      </c>
      <c r="R13" s="166">
        <v>66.071428571428569</v>
      </c>
      <c r="S13" s="154">
        <v>1782</v>
      </c>
      <c r="T13" s="166">
        <v>29.914386436125572</v>
      </c>
    </row>
    <row r="14" spans="1:20">
      <c r="B14" s="153" t="s">
        <v>91</v>
      </c>
      <c r="D14" s="154">
        <v>2593</v>
      </c>
      <c r="E14" s="166">
        <v>0.61860195481080515</v>
      </c>
      <c r="G14" s="154">
        <v>701</v>
      </c>
      <c r="H14" s="166">
        <v>27.034323177786341</v>
      </c>
      <c r="I14" s="154">
        <v>32</v>
      </c>
      <c r="J14" s="166">
        <v>4.5649072753209703</v>
      </c>
      <c r="L14" s="154">
        <v>925</v>
      </c>
      <c r="M14" s="166">
        <v>35.672965676822223</v>
      </c>
      <c r="N14" s="154">
        <v>54</v>
      </c>
      <c r="O14" s="166">
        <v>5.8378378378378377</v>
      </c>
      <c r="Q14" s="154">
        <v>967</v>
      </c>
      <c r="R14" s="166">
        <v>37.292711145391443</v>
      </c>
      <c r="S14" s="154">
        <v>61</v>
      </c>
      <c r="T14" s="166">
        <v>6.3081695966907967</v>
      </c>
    </row>
    <row r="15" spans="1:20">
      <c r="B15" s="153" t="s">
        <v>92</v>
      </c>
      <c r="D15" s="154">
        <v>1670</v>
      </c>
      <c r="E15" s="166">
        <v>0.39840542403935381</v>
      </c>
      <c r="G15" s="154">
        <v>635</v>
      </c>
      <c r="H15" s="166">
        <v>38.023952095808383</v>
      </c>
      <c r="I15" s="154">
        <v>111</v>
      </c>
      <c r="J15" s="166">
        <v>17.480314960629919</v>
      </c>
      <c r="L15" s="154">
        <v>522</v>
      </c>
      <c r="M15" s="166">
        <v>31.257485029940121</v>
      </c>
      <c r="N15" s="154">
        <v>160</v>
      </c>
      <c r="O15" s="166">
        <v>30.651340996168582</v>
      </c>
      <c r="Q15" s="154">
        <v>513</v>
      </c>
      <c r="R15" s="166">
        <v>30.7185628742515</v>
      </c>
      <c r="S15" s="154">
        <v>144</v>
      </c>
      <c r="T15" s="166">
        <v>28.07017543859649</v>
      </c>
    </row>
    <row r="16" spans="1:20">
      <c r="B16" s="153" t="s">
        <v>93</v>
      </c>
      <c r="D16" s="154">
        <v>1224</v>
      </c>
      <c r="E16" s="166">
        <v>0.29200493354740659</v>
      </c>
      <c r="G16" s="154">
        <v>340</v>
      </c>
      <c r="H16" s="166">
        <v>27.777777777777779</v>
      </c>
      <c r="I16" s="154">
        <v>86</v>
      </c>
      <c r="J16" s="166">
        <v>25.294117647058819</v>
      </c>
      <c r="L16" s="154">
        <v>503</v>
      </c>
      <c r="M16" s="166">
        <v>41.094771241830067</v>
      </c>
      <c r="N16" s="154">
        <v>150</v>
      </c>
      <c r="O16" s="166">
        <v>29.821073558648109</v>
      </c>
      <c r="Q16" s="154">
        <v>381</v>
      </c>
      <c r="R16" s="166">
        <v>31.127450980392162</v>
      </c>
      <c r="S16" s="154">
        <v>117</v>
      </c>
      <c r="T16" s="166">
        <v>30.70866141732284</v>
      </c>
    </row>
    <row r="17" spans="2:20">
      <c r="B17" s="153" t="s">
        <v>94</v>
      </c>
      <c r="D17" s="154">
        <v>23808</v>
      </c>
      <c r="E17" s="166">
        <v>5.6797822368436748</v>
      </c>
      <c r="G17" s="154">
        <v>3215</v>
      </c>
      <c r="H17" s="166">
        <v>13.50386424731183</v>
      </c>
      <c r="I17" s="154">
        <v>1524</v>
      </c>
      <c r="J17" s="166">
        <v>47.402799377916018</v>
      </c>
      <c r="L17" s="154">
        <v>7088</v>
      </c>
      <c r="M17" s="166">
        <v>29.771505376344091</v>
      </c>
      <c r="N17" s="154">
        <v>2651</v>
      </c>
      <c r="O17" s="166">
        <v>37.401241534988714</v>
      </c>
      <c r="Q17" s="154">
        <v>13505</v>
      </c>
      <c r="R17" s="166">
        <v>56.724630376344088</v>
      </c>
      <c r="S17" s="154">
        <v>4978</v>
      </c>
      <c r="T17" s="166">
        <v>36.860422065901517</v>
      </c>
    </row>
    <row r="18" spans="2:20">
      <c r="B18" s="153" t="s">
        <v>95</v>
      </c>
      <c r="D18" s="154">
        <v>15287</v>
      </c>
      <c r="E18" s="166">
        <v>3.6469603097542529</v>
      </c>
      <c r="G18" s="154">
        <v>2923</v>
      </c>
      <c r="H18" s="166">
        <v>19.120821613135341</v>
      </c>
      <c r="I18" s="154">
        <v>423</v>
      </c>
      <c r="J18" s="166">
        <v>14.47143345877523</v>
      </c>
      <c r="L18" s="154">
        <v>4670</v>
      </c>
      <c r="M18" s="166">
        <v>30.54883234120495</v>
      </c>
      <c r="N18" s="154">
        <v>1027</v>
      </c>
      <c r="O18" s="166">
        <v>21.991434689507489</v>
      </c>
      <c r="Q18" s="154">
        <v>7694</v>
      </c>
      <c r="R18" s="166">
        <v>50.330346045659709</v>
      </c>
      <c r="S18" s="154">
        <v>2371</v>
      </c>
      <c r="T18" s="166">
        <v>30.816220431505069</v>
      </c>
    </row>
    <row r="19" spans="2:20">
      <c r="B19" s="153" t="s">
        <v>96</v>
      </c>
      <c r="D19" s="154">
        <v>32368</v>
      </c>
      <c r="E19" s="166">
        <v>7.7219082426980874</v>
      </c>
      <c r="G19" s="154">
        <v>5918</v>
      </c>
      <c r="H19" s="166">
        <v>18.28348986653485</v>
      </c>
      <c r="I19" s="154">
        <v>755</v>
      </c>
      <c r="J19" s="166">
        <v>12.757688408246031</v>
      </c>
      <c r="L19" s="154">
        <v>13664</v>
      </c>
      <c r="M19" s="166">
        <v>42.214532871972317</v>
      </c>
      <c r="N19" s="154">
        <v>3195</v>
      </c>
      <c r="O19" s="166">
        <v>23.382611241217798</v>
      </c>
      <c r="Q19" s="154">
        <v>12786</v>
      </c>
      <c r="R19" s="166">
        <v>39.501977261492833</v>
      </c>
      <c r="S19" s="154">
        <v>6827</v>
      </c>
      <c r="T19" s="166">
        <v>53.394337556702652</v>
      </c>
    </row>
    <row r="20" spans="2:20">
      <c r="B20" s="153" t="s">
        <v>97</v>
      </c>
      <c r="D20" s="154">
        <v>7286</v>
      </c>
      <c r="E20" s="166">
        <v>1.738192766198043</v>
      </c>
      <c r="G20" s="154">
        <v>1271</v>
      </c>
      <c r="H20" s="166">
        <v>17.44441394455119</v>
      </c>
      <c r="I20" s="154">
        <v>348</v>
      </c>
      <c r="J20" s="166">
        <v>27.38001573564123</v>
      </c>
      <c r="L20" s="154">
        <v>2646</v>
      </c>
      <c r="M20" s="166">
        <v>36.316222893219873</v>
      </c>
      <c r="N20" s="154">
        <v>822</v>
      </c>
      <c r="O20" s="166">
        <v>31.065759637188211</v>
      </c>
      <c r="Q20" s="154">
        <v>3369</v>
      </c>
      <c r="R20" s="166">
        <v>46.239363162228933</v>
      </c>
      <c r="S20" s="154">
        <v>1216</v>
      </c>
      <c r="T20" s="166">
        <v>36.093796378747399</v>
      </c>
    </row>
    <row r="21" spans="2:20">
      <c r="B21" s="153" t="s">
        <v>98</v>
      </c>
      <c r="D21" s="154">
        <v>907</v>
      </c>
      <c r="E21" s="166">
        <v>0.21637947281658321</v>
      </c>
      <c r="G21" s="154">
        <v>180</v>
      </c>
      <c r="H21" s="166">
        <v>19.845644983461959</v>
      </c>
      <c r="I21" s="154">
        <v>115</v>
      </c>
      <c r="J21" s="166">
        <v>63.888888888888893</v>
      </c>
      <c r="L21" s="154">
        <v>294</v>
      </c>
      <c r="M21" s="166">
        <v>32.414553472987883</v>
      </c>
      <c r="N21" s="154">
        <v>138</v>
      </c>
      <c r="O21" s="166">
        <v>46.938775510204081</v>
      </c>
      <c r="Q21" s="154">
        <v>433</v>
      </c>
      <c r="R21" s="166">
        <v>47.739801543550158</v>
      </c>
      <c r="S21" s="154">
        <v>197</v>
      </c>
      <c r="T21" s="166">
        <v>45.496535796766743</v>
      </c>
    </row>
    <row r="22" spans="2:20">
      <c r="B22" s="153" t="s">
        <v>99</v>
      </c>
      <c r="D22" s="154">
        <v>22114</v>
      </c>
      <c r="E22" s="166">
        <v>5.2756512258720187</v>
      </c>
      <c r="G22" s="154">
        <v>7368</v>
      </c>
      <c r="H22" s="166">
        <v>33.318259925838831</v>
      </c>
      <c r="I22" s="154">
        <v>1680</v>
      </c>
      <c r="J22" s="166">
        <v>22.801302931596091</v>
      </c>
      <c r="L22" s="154">
        <v>7494</v>
      </c>
      <c r="M22" s="166">
        <v>33.888034729130872</v>
      </c>
      <c r="N22" s="154">
        <v>2333</v>
      </c>
      <c r="O22" s="166">
        <v>31.131571924206028</v>
      </c>
      <c r="Q22" s="154">
        <v>7252</v>
      </c>
      <c r="R22" s="166">
        <v>32.793705345030297</v>
      </c>
      <c r="S22" s="154">
        <v>2232</v>
      </c>
      <c r="T22" s="166">
        <v>30.777716492002209</v>
      </c>
    </row>
    <row r="23" spans="2:20">
      <c r="B23" s="153" t="s">
        <v>100</v>
      </c>
      <c r="D23" s="154">
        <v>68306</v>
      </c>
      <c r="E23" s="166">
        <v>16.295497541576111</v>
      </c>
      <c r="G23" s="154">
        <v>19276</v>
      </c>
      <c r="H23" s="166">
        <v>28.220068515210961</v>
      </c>
      <c r="I23" s="154">
        <v>2205</v>
      </c>
      <c r="J23" s="166">
        <v>11.439095247976759</v>
      </c>
      <c r="L23" s="154">
        <v>27680</v>
      </c>
      <c r="M23" s="166">
        <v>40.523526483764243</v>
      </c>
      <c r="N23" s="154">
        <v>3139</v>
      </c>
      <c r="O23" s="166">
        <v>11.340317919075151</v>
      </c>
      <c r="Q23" s="154">
        <v>21350</v>
      </c>
      <c r="R23" s="166">
        <v>31.256405001024799</v>
      </c>
      <c r="S23" s="154">
        <v>3273</v>
      </c>
      <c r="T23" s="166">
        <v>15.33021077283373</v>
      </c>
    </row>
    <row r="24" spans="2:20">
      <c r="B24" s="153" t="s">
        <v>101</v>
      </c>
      <c r="D24" s="154">
        <v>4112</v>
      </c>
      <c r="E24" s="166">
        <v>0.98098389440109179</v>
      </c>
      <c r="G24" s="154">
        <v>611</v>
      </c>
      <c r="H24" s="166">
        <v>14.85894941634241</v>
      </c>
      <c r="I24" s="154">
        <v>225</v>
      </c>
      <c r="J24" s="166">
        <v>36.824877250409173</v>
      </c>
      <c r="L24" s="154">
        <v>1330</v>
      </c>
      <c r="M24" s="166">
        <v>32.344357976653697</v>
      </c>
      <c r="N24" s="154">
        <v>464</v>
      </c>
      <c r="O24" s="166">
        <v>34.887218045112782</v>
      </c>
      <c r="Q24" s="154">
        <v>2171</v>
      </c>
      <c r="R24" s="166">
        <v>52.796692607003891</v>
      </c>
      <c r="S24" s="154">
        <v>776</v>
      </c>
      <c r="T24" s="166">
        <v>35.743896821741131</v>
      </c>
    </row>
    <row r="25" spans="2:20">
      <c r="B25" s="153" t="s">
        <v>102</v>
      </c>
      <c r="D25" s="154">
        <v>1272</v>
      </c>
      <c r="E25" s="166">
        <v>0.30345610741201079</v>
      </c>
      <c r="G25" s="154">
        <v>173</v>
      </c>
      <c r="H25" s="166">
        <v>13.60062893081761</v>
      </c>
      <c r="I25" s="154">
        <v>0</v>
      </c>
      <c r="J25" s="166">
        <v>0</v>
      </c>
      <c r="L25" s="154">
        <v>325</v>
      </c>
      <c r="M25" s="166">
        <v>25.55031446540881</v>
      </c>
      <c r="N25" s="154">
        <v>8</v>
      </c>
      <c r="O25" s="166">
        <v>2.4615384615384621</v>
      </c>
      <c r="Q25" s="154">
        <v>774</v>
      </c>
      <c r="R25" s="166">
        <v>60.84905660377359</v>
      </c>
      <c r="S25" s="154">
        <v>6</v>
      </c>
      <c r="T25" s="166">
        <v>0.77519379844961245</v>
      </c>
    </row>
    <row r="26" spans="2:20">
      <c r="B26" s="153" t="s">
        <v>103</v>
      </c>
      <c r="D26" s="154">
        <v>7428</v>
      </c>
      <c r="E26" s="166">
        <v>1.772069155547497</v>
      </c>
      <c r="G26" s="154">
        <v>1463</v>
      </c>
      <c r="H26" s="166">
        <v>19.69574582660205</v>
      </c>
      <c r="I26" s="154">
        <v>94</v>
      </c>
      <c r="J26" s="166">
        <v>6.4251537935748466</v>
      </c>
      <c r="L26" s="154">
        <v>2267</v>
      </c>
      <c r="M26" s="166">
        <v>30.519655358104469</v>
      </c>
      <c r="N26" s="154">
        <v>253</v>
      </c>
      <c r="O26" s="166">
        <v>11.160123511248351</v>
      </c>
      <c r="Q26" s="154">
        <v>3698</v>
      </c>
      <c r="R26" s="166">
        <v>49.784598815293492</v>
      </c>
      <c r="S26" s="154">
        <v>767</v>
      </c>
      <c r="T26" s="166">
        <v>20.740941049215792</v>
      </c>
    </row>
    <row r="27" spans="2:20">
      <c r="B27" s="153" t="s">
        <v>104</v>
      </c>
      <c r="D27" s="154">
        <v>3462</v>
      </c>
      <c r="E27" s="166">
        <v>0.82591591498457662</v>
      </c>
      <c r="G27" s="154">
        <v>527</v>
      </c>
      <c r="H27" s="166">
        <v>15.222414789139229</v>
      </c>
      <c r="I27" s="154">
        <v>84</v>
      </c>
      <c r="J27" s="166">
        <v>15.939278937381401</v>
      </c>
      <c r="L27" s="154">
        <v>1269</v>
      </c>
      <c r="M27" s="166">
        <v>36.655112651646448</v>
      </c>
      <c r="N27" s="154">
        <v>218</v>
      </c>
      <c r="O27" s="166">
        <v>17.178881008668242</v>
      </c>
      <c r="Q27" s="154">
        <v>1666</v>
      </c>
      <c r="R27" s="166">
        <v>48.122472559214323</v>
      </c>
      <c r="S27" s="154">
        <v>483</v>
      </c>
      <c r="T27" s="166">
        <v>28.991596638655469</v>
      </c>
    </row>
    <row r="28" spans="2:20">
      <c r="B28" s="153" t="s">
        <v>105</v>
      </c>
      <c r="D28" s="154">
        <v>634</v>
      </c>
      <c r="E28" s="166">
        <v>0.1512509214616469</v>
      </c>
      <c r="G28" s="154">
        <v>161</v>
      </c>
      <c r="H28" s="166">
        <v>25.394321766561511</v>
      </c>
      <c r="I28" s="154">
        <v>137</v>
      </c>
      <c r="J28" s="166">
        <v>85.093167701863365</v>
      </c>
      <c r="L28" s="154">
        <v>193</v>
      </c>
      <c r="M28" s="166">
        <v>30.4416403785489</v>
      </c>
      <c r="N28" s="154">
        <v>164</v>
      </c>
      <c r="O28" s="166">
        <v>84.974093264248708</v>
      </c>
      <c r="Q28" s="154">
        <v>280</v>
      </c>
      <c r="R28" s="166">
        <v>44.164037854889592</v>
      </c>
      <c r="S28" s="154">
        <v>234</v>
      </c>
      <c r="T28" s="166">
        <v>83.571428571428569</v>
      </c>
    </row>
    <row r="29" spans="2:20">
      <c r="B29" s="157" t="s">
        <v>106</v>
      </c>
      <c r="D29" s="158">
        <v>872</v>
      </c>
      <c r="E29" s="167">
        <v>0.2080296585403093</v>
      </c>
      <c r="G29" s="158">
        <v>280</v>
      </c>
      <c r="H29" s="167">
        <v>32.11009174311927</v>
      </c>
      <c r="I29" s="158">
        <v>44</v>
      </c>
      <c r="J29" s="167">
        <v>15.71428571428571</v>
      </c>
      <c r="L29" s="158">
        <v>322</v>
      </c>
      <c r="M29" s="167">
        <v>36.926605504587158</v>
      </c>
      <c r="N29" s="158">
        <v>36</v>
      </c>
      <c r="O29" s="167">
        <v>11.18012422360249</v>
      </c>
      <c r="Q29" s="158">
        <v>270</v>
      </c>
      <c r="R29" s="167">
        <v>30.963302752293579</v>
      </c>
      <c r="S29" s="158">
        <v>23</v>
      </c>
      <c r="T29" s="167">
        <v>8.518518518518519</v>
      </c>
    </row>
    <row r="30" spans="2:20" ht="8" customHeight="1"/>
    <row r="31" spans="2:20">
      <c r="B31" s="161" t="s">
        <v>49</v>
      </c>
      <c r="D31" s="162">
        <v>419171</v>
      </c>
      <c r="E31" s="168">
        <v>100</v>
      </c>
      <c r="G31" s="162">
        <v>86689</v>
      </c>
      <c r="H31" s="168">
        <v>20.68105856559734</v>
      </c>
      <c r="I31" s="162">
        <v>15343</v>
      </c>
      <c r="J31" s="168">
        <v>17.698900667904809</v>
      </c>
      <c r="L31" s="162">
        <v>159441</v>
      </c>
      <c r="M31" s="168">
        <v>38.037221086382402</v>
      </c>
      <c r="N31" s="162">
        <v>30303</v>
      </c>
      <c r="O31" s="168">
        <v>19.005776431407231</v>
      </c>
      <c r="Q31" s="162">
        <v>173041</v>
      </c>
      <c r="R31" s="168">
        <v>41.281720348020258</v>
      </c>
      <c r="S31" s="162">
        <v>41776</v>
      </c>
      <c r="T31" s="168">
        <v>24.142255303656359</v>
      </c>
    </row>
  </sheetData>
  <mergeCells count="13">
    <mergeCell ref="S8:T8"/>
    <mergeCell ref="L7:O7"/>
    <mergeCell ref="B5:T5"/>
    <mergeCell ref="D7:E8"/>
    <mergeCell ref="A4:T4"/>
    <mergeCell ref="Q7:T7"/>
    <mergeCell ref="G7:J7"/>
    <mergeCell ref="B7:B9"/>
    <mergeCell ref="I8:J8"/>
    <mergeCell ref="G8:H8"/>
    <mergeCell ref="L8:M8"/>
    <mergeCell ref="N8:O8"/>
    <mergeCell ref="Q8:R8"/>
  </mergeCells>
  <printOptions horizontalCentered="1" verticalCentered="1"/>
  <pageMargins left="0.27777777777777779" right="0.27777777777777779" top="0.27777777777777779" bottom="0.27777777777777779" header="0.1388888888888889" footer="0.1388888888888889"/>
  <pageSetup paperSize="9" scale="70" orientation="landscape"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T31"/>
  <sheetViews>
    <sheetView showGridLines="0" workbookViewId="0"/>
  </sheetViews>
  <sheetFormatPr baseColWidth="10" defaultColWidth="8.7265625" defaultRowHeight="14.5"/>
  <cols>
    <col min="1" max="1" width="0.7265625" customWidth="1"/>
    <col min="2" max="2" width="32.453125" customWidth="1"/>
    <col min="3" max="3" width="0.36328125" customWidth="1"/>
    <col min="4" max="5" width="12" customWidth="1"/>
    <col min="6" max="6" width="0.36328125" customWidth="1"/>
    <col min="7" max="10" width="12" customWidth="1"/>
    <col min="11" max="11" width="0.36328125" customWidth="1"/>
    <col min="12" max="15" width="12" customWidth="1"/>
    <col min="16" max="16" width="0.36328125" customWidth="1"/>
    <col min="17" max="20" width="12" customWidth="1"/>
  </cols>
  <sheetData>
    <row r="1" spans="1:20" ht="12" customHeight="1"/>
    <row r="2" spans="1:20" ht="52.5" customHeight="1"/>
    <row r="3" spans="1:20" ht="4.5" customHeight="1"/>
    <row r="4" spans="1:20" ht="17" customHeight="1">
      <c r="A4" s="201" t="s">
        <v>254</v>
      </c>
      <c r="B4" s="202"/>
      <c r="C4" s="202"/>
      <c r="D4" s="202"/>
      <c r="E4" s="202"/>
      <c r="F4" s="202"/>
      <c r="G4" s="202"/>
      <c r="H4" s="202"/>
      <c r="I4" s="202"/>
      <c r="J4" s="202"/>
      <c r="K4" s="202"/>
      <c r="L4" s="202"/>
      <c r="M4" s="202"/>
      <c r="N4" s="202"/>
      <c r="O4" s="202"/>
      <c r="P4" s="202"/>
      <c r="Q4" s="202"/>
      <c r="R4" s="202"/>
      <c r="S4" s="202"/>
      <c r="T4" s="202"/>
    </row>
    <row r="5" spans="1:20" ht="17" customHeight="1">
      <c r="B5" s="203" t="s">
        <v>113</v>
      </c>
      <c r="C5" s="202"/>
      <c r="D5" s="202"/>
      <c r="E5" s="202"/>
      <c r="F5" s="202"/>
      <c r="G5" s="202"/>
      <c r="H5" s="202"/>
      <c r="I5" s="202"/>
      <c r="J5" s="202"/>
      <c r="K5" s="202"/>
      <c r="L5" s="202"/>
      <c r="M5" s="202"/>
      <c r="N5" s="202"/>
      <c r="O5" s="202"/>
      <c r="P5" s="202"/>
      <c r="Q5" s="202"/>
      <c r="R5" s="202"/>
      <c r="S5" s="202"/>
      <c r="T5" s="202"/>
    </row>
    <row r="6" spans="1:20" ht="6" customHeight="1"/>
    <row r="7" spans="1:20" ht="17" customHeight="1">
      <c r="B7" s="222" t="s">
        <v>114</v>
      </c>
      <c r="D7" s="228" t="s">
        <v>255</v>
      </c>
      <c r="E7" s="261"/>
      <c r="G7" s="260" t="s">
        <v>66</v>
      </c>
      <c r="H7" s="265"/>
      <c r="I7" s="265"/>
      <c r="J7" s="229"/>
      <c r="L7" s="260" t="s">
        <v>65</v>
      </c>
      <c r="M7" s="265"/>
      <c r="N7" s="265"/>
      <c r="O7" s="229"/>
      <c r="Q7" s="260" t="s">
        <v>64</v>
      </c>
      <c r="R7" s="265"/>
      <c r="S7" s="265"/>
      <c r="T7" s="229"/>
    </row>
    <row r="8" spans="1:20" ht="40" customHeight="1">
      <c r="B8" s="223"/>
      <c r="D8" s="262"/>
      <c r="E8" s="209"/>
      <c r="G8" s="259" t="s">
        <v>69</v>
      </c>
      <c r="H8" s="211"/>
      <c r="I8" s="257" t="s">
        <v>251</v>
      </c>
      <c r="J8" s="211"/>
      <c r="L8" s="259" t="s">
        <v>69</v>
      </c>
      <c r="M8" s="211"/>
      <c r="N8" s="257" t="s">
        <v>251</v>
      </c>
      <c r="O8" s="211"/>
      <c r="Q8" s="259" t="s">
        <v>69</v>
      </c>
      <c r="R8" s="211"/>
      <c r="S8" s="257" t="s">
        <v>251</v>
      </c>
      <c r="T8" s="211"/>
    </row>
    <row r="9" spans="1:20" ht="32" customHeight="1">
      <c r="B9" s="224"/>
      <c r="D9" s="39" t="s">
        <v>119</v>
      </c>
      <c r="E9" s="15" t="s">
        <v>128</v>
      </c>
      <c r="G9" s="39" t="s">
        <v>119</v>
      </c>
      <c r="H9" s="14" t="s">
        <v>244</v>
      </c>
      <c r="I9" s="14" t="s">
        <v>119</v>
      </c>
      <c r="J9" s="23" t="s">
        <v>248</v>
      </c>
      <c r="L9" s="39" t="s">
        <v>119</v>
      </c>
      <c r="M9" s="14" t="s">
        <v>244</v>
      </c>
      <c r="N9" s="14" t="s">
        <v>119</v>
      </c>
      <c r="O9" s="23" t="s">
        <v>248</v>
      </c>
      <c r="Q9" s="39" t="s">
        <v>119</v>
      </c>
      <c r="R9" s="14" t="s">
        <v>244</v>
      </c>
      <c r="S9" s="14" t="s">
        <v>119</v>
      </c>
      <c r="T9" s="23" t="s">
        <v>248</v>
      </c>
    </row>
    <row r="10" spans="1:20" ht="8" customHeight="1"/>
    <row r="11" spans="1:20">
      <c r="B11" s="149" t="s">
        <v>88</v>
      </c>
      <c r="D11" s="150">
        <v>17426</v>
      </c>
      <c r="E11" s="165">
        <v>15.431754381304071</v>
      </c>
      <c r="G11" s="150">
        <v>6891</v>
      </c>
      <c r="H11" s="165">
        <v>39.544359003787442</v>
      </c>
      <c r="I11" s="150">
        <v>1995</v>
      </c>
      <c r="J11" s="165">
        <v>28.950805398345668</v>
      </c>
      <c r="L11" s="150">
        <v>9133</v>
      </c>
      <c r="M11" s="165">
        <v>52.410191667623103</v>
      </c>
      <c r="N11" s="150">
        <v>3255</v>
      </c>
      <c r="O11" s="165">
        <v>35.639986860834341</v>
      </c>
      <c r="Q11" s="150">
        <v>1402</v>
      </c>
      <c r="R11" s="165">
        <v>8.0454493285894646</v>
      </c>
      <c r="S11" s="150">
        <v>654</v>
      </c>
      <c r="T11" s="165">
        <v>46.647646219686159</v>
      </c>
    </row>
    <row r="12" spans="1:20">
      <c r="B12" s="153" t="s">
        <v>89</v>
      </c>
      <c r="D12" s="154">
        <v>1854</v>
      </c>
      <c r="E12" s="166">
        <v>1.6418267314895989</v>
      </c>
      <c r="G12" s="154">
        <v>543</v>
      </c>
      <c r="H12" s="166">
        <v>29.288025889967638</v>
      </c>
      <c r="I12" s="154">
        <v>177</v>
      </c>
      <c r="J12" s="166">
        <v>32.596685082872931</v>
      </c>
      <c r="L12" s="154">
        <v>675</v>
      </c>
      <c r="M12" s="166">
        <v>36.407766990291258</v>
      </c>
      <c r="N12" s="154">
        <v>253</v>
      </c>
      <c r="O12" s="166">
        <v>37.481481481481481</v>
      </c>
      <c r="Q12" s="154">
        <v>636</v>
      </c>
      <c r="R12" s="166">
        <v>34.3042071197411</v>
      </c>
      <c r="S12" s="154">
        <v>112</v>
      </c>
      <c r="T12" s="166">
        <v>17.610062893081761</v>
      </c>
    </row>
    <row r="13" spans="1:20">
      <c r="B13" s="153" t="s">
        <v>90</v>
      </c>
      <c r="D13" s="154">
        <v>2270</v>
      </c>
      <c r="E13" s="166">
        <v>2.010219353010458</v>
      </c>
      <c r="G13" s="154">
        <v>546</v>
      </c>
      <c r="H13" s="166">
        <v>24.052863436123349</v>
      </c>
      <c r="I13" s="154">
        <v>69</v>
      </c>
      <c r="J13" s="166">
        <v>12.63736263736264</v>
      </c>
      <c r="L13" s="154">
        <v>862</v>
      </c>
      <c r="M13" s="166">
        <v>37.973568281938327</v>
      </c>
      <c r="N13" s="154">
        <v>94</v>
      </c>
      <c r="O13" s="166">
        <v>10.90487238979118</v>
      </c>
      <c r="Q13" s="154">
        <v>862</v>
      </c>
      <c r="R13" s="166">
        <v>37.973568281938327</v>
      </c>
      <c r="S13" s="154">
        <v>79</v>
      </c>
      <c r="T13" s="166">
        <v>9.1647331786542932</v>
      </c>
    </row>
    <row r="14" spans="1:20">
      <c r="B14" s="153" t="s">
        <v>91</v>
      </c>
      <c r="D14" s="154">
        <v>1858</v>
      </c>
      <c r="E14" s="166">
        <v>1.6453689682349919</v>
      </c>
      <c r="G14" s="154">
        <v>651</v>
      </c>
      <c r="H14" s="166">
        <v>35.037674919268028</v>
      </c>
      <c r="I14" s="154">
        <v>253</v>
      </c>
      <c r="J14" s="166">
        <v>38.863287250384033</v>
      </c>
      <c r="L14" s="154">
        <v>991</v>
      </c>
      <c r="M14" s="166">
        <v>53.336921420882668</v>
      </c>
      <c r="N14" s="154">
        <v>176</v>
      </c>
      <c r="O14" s="166">
        <v>17.7598385469223</v>
      </c>
      <c r="Q14" s="154">
        <v>216</v>
      </c>
      <c r="R14" s="166">
        <v>11.625403659849299</v>
      </c>
      <c r="S14" s="154">
        <v>54</v>
      </c>
      <c r="T14" s="166">
        <v>25</v>
      </c>
    </row>
    <row r="15" spans="1:20">
      <c r="B15" s="153" t="s">
        <v>92</v>
      </c>
      <c r="D15" s="154">
        <v>5985</v>
      </c>
      <c r="E15" s="166">
        <v>5.3000717302940936</v>
      </c>
      <c r="G15" s="154">
        <v>1960</v>
      </c>
      <c r="H15" s="166">
        <v>32.748538011695913</v>
      </c>
      <c r="I15" s="154">
        <v>543</v>
      </c>
      <c r="J15" s="166">
        <v>27.704081632653061</v>
      </c>
      <c r="L15" s="154">
        <v>2068</v>
      </c>
      <c r="M15" s="166">
        <v>34.553049289891398</v>
      </c>
      <c r="N15" s="154">
        <v>810</v>
      </c>
      <c r="O15" s="166">
        <v>39.168278529980661</v>
      </c>
      <c r="Q15" s="154">
        <v>1957</v>
      </c>
      <c r="R15" s="166">
        <v>32.698412698412703</v>
      </c>
      <c r="S15" s="154">
        <v>1137</v>
      </c>
      <c r="T15" s="166">
        <v>58.099131323454273</v>
      </c>
    </row>
    <row r="16" spans="1:20">
      <c r="B16" s="153" t="s">
        <v>93</v>
      </c>
      <c r="D16" s="154">
        <v>2068</v>
      </c>
      <c r="E16" s="166">
        <v>1.831336397368118</v>
      </c>
      <c r="G16" s="154">
        <v>665</v>
      </c>
      <c r="H16" s="166">
        <v>32.156673114119918</v>
      </c>
      <c r="I16" s="154">
        <v>2</v>
      </c>
      <c r="J16" s="166">
        <v>0.30075187969924821</v>
      </c>
      <c r="L16" s="154">
        <v>795</v>
      </c>
      <c r="M16" s="166">
        <v>38.442940038684718</v>
      </c>
      <c r="N16" s="154">
        <v>3</v>
      </c>
      <c r="O16" s="166">
        <v>0.37735849056603782</v>
      </c>
      <c r="Q16" s="154">
        <v>608</v>
      </c>
      <c r="R16" s="166">
        <v>29.40038684719536</v>
      </c>
      <c r="S16" s="154">
        <v>6</v>
      </c>
      <c r="T16" s="166">
        <v>0.98684210526315785</v>
      </c>
    </row>
    <row r="17" spans="2:20">
      <c r="B17" s="153" t="s">
        <v>94</v>
      </c>
      <c r="D17" s="154">
        <v>8083</v>
      </c>
      <c r="E17" s="166">
        <v>7.1579749032526587</v>
      </c>
      <c r="G17" s="154">
        <v>2115</v>
      </c>
      <c r="H17" s="166">
        <v>26.16602746505011</v>
      </c>
      <c r="I17" s="154">
        <v>7</v>
      </c>
      <c r="J17" s="166">
        <v>0.33096926713947988</v>
      </c>
      <c r="L17" s="154">
        <v>2426</v>
      </c>
      <c r="M17" s="166">
        <v>30.01360880861067</v>
      </c>
      <c r="N17" s="154">
        <v>7</v>
      </c>
      <c r="O17" s="166">
        <v>0.28854080791426218</v>
      </c>
      <c r="Q17" s="154">
        <v>3542</v>
      </c>
      <c r="R17" s="166">
        <v>43.820363726339231</v>
      </c>
      <c r="S17" s="154">
        <v>17</v>
      </c>
      <c r="T17" s="166">
        <v>0.47995482778091469</v>
      </c>
    </row>
    <row r="18" spans="2:20">
      <c r="B18" s="153" t="s">
        <v>95</v>
      </c>
      <c r="D18" s="154">
        <v>4335</v>
      </c>
      <c r="E18" s="166">
        <v>3.8388990728195318</v>
      </c>
      <c r="G18" s="154">
        <v>1476</v>
      </c>
      <c r="H18" s="166">
        <v>34.048442906574387</v>
      </c>
      <c r="I18" s="154">
        <v>255</v>
      </c>
      <c r="J18" s="166">
        <v>17.27642276422764</v>
      </c>
      <c r="L18" s="154">
        <v>1754</v>
      </c>
      <c r="M18" s="166">
        <v>40.461361014994232</v>
      </c>
      <c r="N18" s="154">
        <v>654</v>
      </c>
      <c r="O18" s="166">
        <v>37.286202964652219</v>
      </c>
      <c r="Q18" s="154">
        <v>1105</v>
      </c>
      <c r="R18" s="166">
        <v>25.490196078431371</v>
      </c>
      <c r="S18" s="154">
        <v>477</v>
      </c>
      <c r="T18" s="166">
        <v>43.167420814479641</v>
      </c>
    </row>
    <row r="19" spans="2:20">
      <c r="B19" s="153" t="s">
        <v>96</v>
      </c>
      <c r="D19" s="154">
        <v>14917</v>
      </c>
      <c r="E19" s="166">
        <v>13.209886382756389</v>
      </c>
      <c r="G19" s="154">
        <v>3788</v>
      </c>
      <c r="H19" s="166">
        <v>25.39384594757659</v>
      </c>
      <c r="I19" s="154">
        <v>253</v>
      </c>
      <c r="J19" s="166">
        <v>6.6789862724392819</v>
      </c>
      <c r="L19" s="154">
        <v>7781</v>
      </c>
      <c r="M19" s="166">
        <v>52.161962861165122</v>
      </c>
      <c r="N19" s="154">
        <v>1081</v>
      </c>
      <c r="O19" s="166">
        <v>13.89281583344043</v>
      </c>
      <c r="Q19" s="154">
        <v>3348</v>
      </c>
      <c r="R19" s="166">
        <v>22.444191191258291</v>
      </c>
      <c r="S19" s="154">
        <v>2875</v>
      </c>
      <c r="T19" s="166">
        <v>85.872162485065701</v>
      </c>
    </row>
    <row r="20" spans="2:20">
      <c r="B20" s="153" t="s">
        <v>97</v>
      </c>
      <c r="D20" s="154">
        <v>10169</v>
      </c>
      <c r="E20" s="166">
        <v>9.0052513659750453</v>
      </c>
      <c r="G20" s="154">
        <v>3327</v>
      </c>
      <c r="H20" s="166">
        <v>32.717081325597412</v>
      </c>
      <c r="I20" s="154">
        <v>254</v>
      </c>
      <c r="J20" s="166">
        <v>7.6345055605650733</v>
      </c>
      <c r="L20" s="154">
        <v>4515</v>
      </c>
      <c r="M20" s="166">
        <v>44.399645982889183</v>
      </c>
      <c r="N20" s="154">
        <v>597</v>
      </c>
      <c r="O20" s="166">
        <v>13.22259136212624</v>
      </c>
      <c r="Q20" s="154">
        <v>2327</v>
      </c>
      <c r="R20" s="166">
        <v>22.883272691513419</v>
      </c>
      <c r="S20" s="154">
        <v>390</v>
      </c>
      <c r="T20" s="166">
        <v>16.759776536312849</v>
      </c>
    </row>
    <row r="21" spans="2:20">
      <c r="B21" s="153" t="s">
        <v>98</v>
      </c>
      <c r="D21" s="154">
        <v>2579</v>
      </c>
      <c r="E21" s="166">
        <v>2.2838571415920579</v>
      </c>
      <c r="G21" s="154">
        <v>810</v>
      </c>
      <c r="H21" s="166">
        <v>31.407522295463359</v>
      </c>
      <c r="I21" s="154">
        <v>542</v>
      </c>
      <c r="J21" s="166">
        <v>66.913580246913583</v>
      </c>
      <c r="L21" s="154">
        <v>974</v>
      </c>
      <c r="M21" s="166">
        <v>37.766576192322603</v>
      </c>
      <c r="N21" s="154">
        <v>692</v>
      </c>
      <c r="O21" s="166">
        <v>71.047227926078023</v>
      </c>
      <c r="Q21" s="154">
        <v>795</v>
      </c>
      <c r="R21" s="166">
        <v>30.825901512214038</v>
      </c>
      <c r="S21" s="154">
        <v>623</v>
      </c>
      <c r="T21" s="166">
        <v>78.364779874213838</v>
      </c>
    </row>
    <row r="22" spans="2:20">
      <c r="B22" s="153" t="s">
        <v>99</v>
      </c>
      <c r="D22" s="154">
        <v>7834</v>
      </c>
      <c r="E22" s="166">
        <v>6.9374706658519516</v>
      </c>
      <c r="G22" s="154">
        <v>1652</v>
      </c>
      <c r="H22" s="166">
        <v>21.087567015573139</v>
      </c>
      <c r="I22" s="154">
        <v>251</v>
      </c>
      <c r="J22" s="166">
        <v>15.19370460048426</v>
      </c>
      <c r="L22" s="154">
        <v>2821</v>
      </c>
      <c r="M22" s="166">
        <v>36.00970130201685</v>
      </c>
      <c r="N22" s="154">
        <v>698</v>
      </c>
      <c r="O22" s="166">
        <v>24.74299893654732</v>
      </c>
      <c r="Q22" s="154">
        <v>3361</v>
      </c>
      <c r="R22" s="166">
        <v>42.902731682410007</v>
      </c>
      <c r="S22" s="154">
        <v>1259</v>
      </c>
      <c r="T22" s="166">
        <v>37.459089556679558</v>
      </c>
    </row>
    <row r="23" spans="2:20">
      <c r="B23" s="153" t="s">
        <v>100</v>
      </c>
      <c r="D23" s="154">
        <v>19310</v>
      </c>
      <c r="E23" s="166">
        <v>17.100147888384122</v>
      </c>
      <c r="G23" s="154">
        <v>7726</v>
      </c>
      <c r="H23" s="166">
        <v>40.010357327809423</v>
      </c>
      <c r="I23" s="154">
        <v>2324</v>
      </c>
      <c r="J23" s="166">
        <v>30.080248511519539</v>
      </c>
      <c r="L23" s="154">
        <v>8350</v>
      </c>
      <c r="M23" s="166">
        <v>43.24184360435008</v>
      </c>
      <c r="N23" s="154">
        <v>3648</v>
      </c>
      <c r="O23" s="166">
        <v>43.688622754491021</v>
      </c>
      <c r="Q23" s="154">
        <v>3234</v>
      </c>
      <c r="R23" s="166">
        <v>16.7477990678405</v>
      </c>
      <c r="S23" s="154">
        <v>1737</v>
      </c>
      <c r="T23" s="166">
        <v>53.710575139146563</v>
      </c>
    </row>
    <row r="24" spans="2:20">
      <c r="B24" s="153" t="s">
        <v>101</v>
      </c>
      <c r="D24" s="154">
        <v>4249</v>
      </c>
      <c r="E24" s="166">
        <v>3.7627409827935852</v>
      </c>
      <c r="G24" s="154">
        <v>1541</v>
      </c>
      <c r="H24" s="166">
        <v>36.267357025182392</v>
      </c>
      <c r="I24" s="154">
        <v>564</v>
      </c>
      <c r="J24" s="166">
        <v>36.59961064243997</v>
      </c>
      <c r="L24" s="154">
        <v>2002</v>
      </c>
      <c r="M24" s="166">
        <v>47.116968698517297</v>
      </c>
      <c r="N24" s="154">
        <v>585</v>
      </c>
      <c r="O24" s="166">
        <v>29.220779220779221</v>
      </c>
      <c r="Q24" s="154">
        <v>706</v>
      </c>
      <c r="R24" s="166">
        <v>16.6156742763003</v>
      </c>
      <c r="S24" s="154">
        <v>275</v>
      </c>
      <c r="T24" s="166">
        <v>38.951841359773368</v>
      </c>
    </row>
    <row r="25" spans="2:20">
      <c r="B25" s="153" t="s">
        <v>102</v>
      </c>
      <c r="D25" s="154">
        <v>847</v>
      </c>
      <c r="E25" s="166">
        <v>0.75006863083694197</v>
      </c>
      <c r="G25" s="154">
        <v>204</v>
      </c>
      <c r="H25" s="166">
        <v>24.085005903187721</v>
      </c>
      <c r="I25" s="154">
        <v>42</v>
      </c>
      <c r="J25" s="166">
        <v>20.588235294117641</v>
      </c>
      <c r="L25" s="154">
        <v>366</v>
      </c>
      <c r="M25" s="166">
        <v>43.211334120425029</v>
      </c>
      <c r="N25" s="154">
        <v>104</v>
      </c>
      <c r="O25" s="166">
        <v>28.415300546448091</v>
      </c>
      <c r="Q25" s="154">
        <v>277</v>
      </c>
      <c r="R25" s="166">
        <v>32.70365997638725</v>
      </c>
      <c r="S25" s="154">
        <v>94</v>
      </c>
      <c r="T25" s="166">
        <v>33.935018050541522</v>
      </c>
    </row>
    <row r="26" spans="2:20">
      <c r="B26" s="153" t="s">
        <v>103</v>
      </c>
      <c r="D26" s="154">
        <v>7868</v>
      </c>
      <c r="E26" s="166">
        <v>6.9675796781877919</v>
      </c>
      <c r="G26" s="154">
        <v>1974</v>
      </c>
      <c r="H26" s="166">
        <v>25.088967971530248</v>
      </c>
      <c r="I26" s="154">
        <v>199</v>
      </c>
      <c r="J26" s="166">
        <v>10.081053698074969</v>
      </c>
      <c r="L26" s="154">
        <v>3290</v>
      </c>
      <c r="M26" s="166">
        <v>41.814946619217082</v>
      </c>
      <c r="N26" s="154">
        <v>379</v>
      </c>
      <c r="O26" s="166">
        <v>11.519756838905771</v>
      </c>
      <c r="Q26" s="154">
        <v>2604</v>
      </c>
      <c r="R26" s="166">
        <v>33.096085409252673</v>
      </c>
      <c r="S26" s="154">
        <v>554</v>
      </c>
      <c r="T26" s="166">
        <v>21.274961597542241</v>
      </c>
    </row>
    <row r="27" spans="2:20">
      <c r="B27" s="153" t="s">
        <v>104</v>
      </c>
      <c r="D27" s="154">
        <v>1195</v>
      </c>
      <c r="E27" s="166">
        <v>1.058243227686122</v>
      </c>
      <c r="G27" s="154">
        <v>297</v>
      </c>
      <c r="H27" s="166">
        <v>24.85355648535565</v>
      </c>
      <c r="I27" s="154">
        <v>41</v>
      </c>
      <c r="J27" s="166">
        <v>13.80471380471381</v>
      </c>
      <c r="L27" s="154">
        <v>575</v>
      </c>
      <c r="M27" s="166">
        <v>48.11715481171548</v>
      </c>
      <c r="N27" s="154">
        <v>60</v>
      </c>
      <c r="O27" s="166">
        <v>10.434782608695651</v>
      </c>
      <c r="Q27" s="154">
        <v>323</v>
      </c>
      <c r="R27" s="166">
        <v>27.02928870292887</v>
      </c>
      <c r="S27" s="154">
        <v>54</v>
      </c>
      <c r="T27" s="166">
        <v>16.71826625386997</v>
      </c>
    </row>
    <row r="28" spans="2:20">
      <c r="B28" s="153" t="s">
        <v>105</v>
      </c>
      <c r="D28" s="154">
        <v>30</v>
      </c>
      <c r="E28" s="166">
        <v>2.6566775590446592E-2</v>
      </c>
      <c r="G28" s="154">
        <v>4</v>
      </c>
      <c r="H28" s="166">
        <v>13.33333333333333</v>
      </c>
      <c r="I28" s="154">
        <v>4</v>
      </c>
      <c r="J28" s="166">
        <v>100</v>
      </c>
      <c r="L28" s="154">
        <v>10</v>
      </c>
      <c r="M28" s="166">
        <v>33.333333333333329</v>
      </c>
      <c r="N28" s="154">
        <v>7</v>
      </c>
      <c r="O28" s="166">
        <v>70</v>
      </c>
      <c r="Q28" s="154">
        <v>16</v>
      </c>
      <c r="R28" s="166">
        <v>53.333333333333343</v>
      </c>
      <c r="S28" s="154">
        <v>13</v>
      </c>
      <c r="T28" s="166">
        <v>81.25</v>
      </c>
    </row>
    <row r="29" spans="2:20">
      <c r="B29" s="157" t="s">
        <v>106</v>
      </c>
      <c r="D29" s="158">
        <v>46</v>
      </c>
      <c r="E29" s="167">
        <v>4.0735722572018102E-2</v>
      </c>
      <c r="G29" s="158">
        <v>18</v>
      </c>
      <c r="H29" s="167">
        <v>39.130434782608702</v>
      </c>
      <c r="I29" s="158">
        <v>7</v>
      </c>
      <c r="J29" s="167">
        <v>38.888888888888893</v>
      </c>
      <c r="L29" s="158">
        <v>17</v>
      </c>
      <c r="M29" s="167">
        <v>36.95652173913043</v>
      </c>
      <c r="N29" s="158">
        <v>6</v>
      </c>
      <c r="O29" s="167">
        <v>35.294117647058833</v>
      </c>
      <c r="Q29" s="158">
        <v>11</v>
      </c>
      <c r="R29" s="167">
        <v>23.913043478260871</v>
      </c>
      <c r="S29" s="158">
        <v>0</v>
      </c>
      <c r="T29" s="167">
        <v>0</v>
      </c>
    </row>
    <row r="30" spans="2:20" ht="8" customHeight="1"/>
    <row r="31" spans="2:20">
      <c r="B31" s="161" t="s">
        <v>49</v>
      </c>
      <c r="D31" s="162">
        <v>112923</v>
      </c>
      <c r="E31" s="168">
        <v>100</v>
      </c>
      <c r="G31" s="162">
        <v>36188</v>
      </c>
      <c r="H31" s="168">
        <v>32.046615835569369</v>
      </c>
      <c r="I31" s="162">
        <v>7782</v>
      </c>
      <c r="J31" s="168">
        <v>21.50436608820603</v>
      </c>
      <c r="L31" s="162">
        <v>49405</v>
      </c>
      <c r="M31" s="168">
        <v>43.751051601533788</v>
      </c>
      <c r="N31" s="162">
        <v>13109</v>
      </c>
      <c r="O31" s="168">
        <v>26.53375164457039</v>
      </c>
      <c r="Q31" s="162">
        <v>27330</v>
      </c>
      <c r="R31" s="168">
        <v>24.202332562896839</v>
      </c>
      <c r="S31" s="162">
        <v>10410</v>
      </c>
      <c r="T31" s="168">
        <v>38.090010976948413</v>
      </c>
    </row>
  </sheetData>
  <mergeCells count="13">
    <mergeCell ref="S8:T8"/>
    <mergeCell ref="L7:O7"/>
    <mergeCell ref="B5:T5"/>
    <mergeCell ref="D7:E8"/>
    <mergeCell ref="A4:T4"/>
    <mergeCell ref="Q7:T7"/>
    <mergeCell ref="G7:J7"/>
    <mergeCell ref="B7:B9"/>
    <mergeCell ref="I8:J8"/>
    <mergeCell ref="G8:H8"/>
    <mergeCell ref="L8:M8"/>
    <mergeCell ref="N8:O8"/>
    <mergeCell ref="Q8:R8"/>
  </mergeCells>
  <printOptions horizontalCentered="1" verticalCentered="1"/>
  <pageMargins left="0.27777777777777779" right="0.27777777777777779" top="0.27777777777777779" bottom="0.27777777777777779" header="0.1388888888888889" footer="0.1388888888888889"/>
  <pageSetup paperSize="9" scale="70" orientation="landscape"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T31"/>
  <sheetViews>
    <sheetView showGridLines="0" workbookViewId="0"/>
  </sheetViews>
  <sheetFormatPr baseColWidth="10" defaultColWidth="8.7265625" defaultRowHeight="14.5"/>
  <cols>
    <col min="1" max="1" width="0.7265625" customWidth="1"/>
    <col min="2" max="2" width="32.453125" customWidth="1"/>
    <col min="3" max="3" width="0.36328125" customWidth="1"/>
    <col min="4" max="5" width="12" customWidth="1"/>
    <col min="6" max="6" width="0.36328125" customWidth="1"/>
    <col min="7" max="10" width="12" customWidth="1"/>
    <col min="11" max="11" width="0.36328125" customWidth="1"/>
    <col min="12" max="15" width="12" customWidth="1"/>
    <col min="16" max="16" width="0.36328125" customWidth="1"/>
    <col min="17" max="20" width="12" customWidth="1"/>
  </cols>
  <sheetData>
    <row r="1" spans="1:20" ht="12" customHeight="1"/>
    <row r="2" spans="1:20" ht="52.5" customHeight="1"/>
    <row r="3" spans="1:20" ht="4.5" customHeight="1"/>
    <row r="4" spans="1:20" ht="17" customHeight="1">
      <c r="A4" s="201" t="s">
        <v>256</v>
      </c>
      <c r="B4" s="202"/>
      <c r="C4" s="202"/>
      <c r="D4" s="202"/>
      <c r="E4" s="202"/>
      <c r="F4" s="202"/>
      <c r="G4" s="202"/>
      <c r="H4" s="202"/>
      <c r="I4" s="202"/>
      <c r="J4" s="202"/>
      <c r="K4" s="202"/>
      <c r="L4" s="202"/>
      <c r="M4" s="202"/>
      <c r="N4" s="202"/>
      <c r="O4" s="202"/>
      <c r="P4" s="202"/>
      <c r="Q4" s="202"/>
      <c r="R4" s="202"/>
      <c r="S4" s="202"/>
      <c r="T4" s="202"/>
    </row>
    <row r="5" spans="1:20" ht="17" customHeight="1">
      <c r="B5" s="203" t="s">
        <v>113</v>
      </c>
      <c r="C5" s="202"/>
      <c r="D5" s="202"/>
      <c r="E5" s="202"/>
      <c r="F5" s="202"/>
      <c r="G5" s="202"/>
      <c r="H5" s="202"/>
      <c r="I5" s="202"/>
      <c r="J5" s="202"/>
      <c r="K5" s="202"/>
      <c r="L5" s="202"/>
      <c r="M5" s="202"/>
      <c r="N5" s="202"/>
      <c r="O5" s="202"/>
      <c r="P5" s="202"/>
      <c r="Q5" s="202"/>
      <c r="R5" s="202"/>
      <c r="S5" s="202"/>
      <c r="T5" s="202"/>
    </row>
    <row r="6" spans="1:20" ht="6" customHeight="1"/>
    <row r="7" spans="1:20" ht="17" customHeight="1">
      <c r="B7" s="222" t="s">
        <v>114</v>
      </c>
      <c r="D7" s="228" t="s">
        <v>257</v>
      </c>
      <c r="E7" s="261"/>
      <c r="G7" s="260" t="s">
        <v>66</v>
      </c>
      <c r="H7" s="265"/>
      <c r="I7" s="265"/>
      <c r="J7" s="229"/>
      <c r="L7" s="260" t="s">
        <v>65</v>
      </c>
      <c r="M7" s="265"/>
      <c r="N7" s="265"/>
      <c r="O7" s="229"/>
      <c r="Q7" s="260" t="s">
        <v>64</v>
      </c>
      <c r="R7" s="265"/>
      <c r="S7" s="265"/>
      <c r="T7" s="229"/>
    </row>
    <row r="8" spans="1:20" ht="40" customHeight="1">
      <c r="B8" s="223"/>
      <c r="D8" s="262"/>
      <c r="E8" s="209"/>
      <c r="G8" s="259" t="s">
        <v>69</v>
      </c>
      <c r="H8" s="211"/>
      <c r="I8" s="257" t="s">
        <v>247</v>
      </c>
      <c r="J8" s="211"/>
      <c r="L8" s="259" t="s">
        <v>69</v>
      </c>
      <c r="M8" s="211"/>
      <c r="N8" s="257" t="s">
        <v>247</v>
      </c>
      <c r="O8" s="211"/>
      <c r="Q8" s="259" t="s">
        <v>69</v>
      </c>
      <c r="R8" s="211"/>
      <c r="S8" s="257" t="s">
        <v>247</v>
      </c>
      <c r="T8" s="211"/>
    </row>
    <row r="9" spans="1:20" ht="32" customHeight="1">
      <c r="B9" s="224"/>
      <c r="D9" s="39" t="s">
        <v>119</v>
      </c>
      <c r="E9" s="15" t="s">
        <v>128</v>
      </c>
      <c r="G9" s="39" t="s">
        <v>119</v>
      </c>
      <c r="H9" s="14" t="s">
        <v>244</v>
      </c>
      <c r="I9" s="14" t="s">
        <v>119</v>
      </c>
      <c r="J9" s="23" t="s">
        <v>248</v>
      </c>
      <c r="L9" s="39" t="s">
        <v>119</v>
      </c>
      <c r="M9" s="14" t="s">
        <v>244</v>
      </c>
      <c r="N9" s="14" t="s">
        <v>119</v>
      </c>
      <c r="O9" s="23" t="s">
        <v>248</v>
      </c>
      <c r="Q9" s="39" t="s">
        <v>119</v>
      </c>
      <c r="R9" s="14" t="s">
        <v>244</v>
      </c>
      <c r="S9" s="14" t="s">
        <v>119</v>
      </c>
      <c r="T9" s="23" t="s">
        <v>248</v>
      </c>
    </row>
    <row r="10" spans="1:20" ht="8" customHeight="1"/>
    <row r="11" spans="1:20">
      <c r="B11" s="149" t="s">
        <v>88</v>
      </c>
      <c r="D11" s="150">
        <v>33007</v>
      </c>
      <c r="E11" s="165">
        <v>17.16388029432412</v>
      </c>
      <c r="G11" s="150">
        <v>16234</v>
      </c>
      <c r="H11" s="165">
        <v>49.183506528918109</v>
      </c>
      <c r="I11" s="150">
        <v>16178</v>
      </c>
      <c r="J11" s="165">
        <v>99.655044967352467</v>
      </c>
      <c r="L11" s="150">
        <v>16692</v>
      </c>
      <c r="M11" s="165">
        <v>50.571090980701058</v>
      </c>
      <c r="N11" s="150">
        <v>16547</v>
      </c>
      <c r="O11" s="165">
        <v>99.131320393002625</v>
      </c>
      <c r="Q11" s="150">
        <v>81</v>
      </c>
      <c r="R11" s="165">
        <v>0.24540249038082829</v>
      </c>
      <c r="S11" s="150">
        <v>79</v>
      </c>
      <c r="T11" s="165">
        <v>97.53086419753086</v>
      </c>
    </row>
    <row r="12" spans="1:20">
      <c r="B12" s="153" t="s">
        <v>89</v>
      </c>
      <c r="D12" s="154">
        <v>4148</v>
      </c>
      <c r="E12" s="166">
        <v>2.1569901978627701</v>
      </c>
      <c r="G12" s="154">
        <v>2933</v>
      </c>
      <c r="H12" s="166">
        <v>70.708775313404047</v>
      </c>
      <c r="I12" s="154">
        <v>803</v>
      </c>
      <c r="J12" s="166">
        <v>27.378111148994201</v>
      </c>
      <c r="L12" s="154">
        <v>1122</v>
      </c>
      <c r="M12" s="166">
        <v>27.04918032786885</v>
      </c>
      <c r="N12" s="154">
        <v>406</v>
      </c>
      <c r="O12" s="166">
        <v>36.185383244206783</v>
      </c>
      <c r="Q12" s="154">
        <v>93</v>
      </c>
      <c r="R12" s="166">
        <v>2.2420443587270968</v>
      </c>
      <c r="S12" s="154">
        <v>50</v>
      </c>
      <c r="T12" s="166">
        <v>53.763440860215049</v>
      </c>
    </row>
    <row r="13" spans="1:20">
      <c r="B13" s="153" t="s">
        <v>90</v>
      </c>
      <c r="D13" s="154">
        <v>4157</v>
      </c>
      <c r="E13" s="166">
        <v>2.1616702633836868</v>
      </c>
      <c r="G13" s="154">
        <v>1836</v>
      </c>
      <c r="H13" s="166">
        <v>44.166466201587681</v>
      </c>
      <c r="I13" s="154">
        <v>343</v>
      </c>
      <c r="J13" s="166">
        <v>18.68191721132898</v>
      </c>
      <c r="L13" s="154">
        <v>2009</v>
      </c>
      <c r="M13" s="166">
        <v>48.328121241279767</v>
      </c>
      <c r="N13" s="154">
        <v>337</v>
      </c>
      <c r="O13" s="166">
        <v>16.774514683922352</v>
      </c>
      <c r="Q13" s="154">
        <v>312</v>
      </c>
      <c r="R13" s="166">
        <v>7.505412557132547</v>
      </c>
      <c r="S13" s="154">
        <v>29</v>
      </c>
      <c r="T13" s="166">
        <v>9.2948717948717956</v>
      </c>
    </row>
    <row r="14" spans="1:20">
      <c r="B14" s="153" t="s">
        <v>91</v>
      </c>
      <c r="D14" s="154">
        <v>3073</v>
      </c>
      <c r="E14" s="166">
        <v>1.597982371753204</v>
      </c>
      <c r="G14" s="154">
        <v>2216</v>
      </c>
      <c r="H14" s="166">
        <v>72.111942726976892</v>
      </c>
      <c r="I14" s="154">
        <v>2139</v>
      </c>
      <c r="J14" s="166">
        <v>96.525270758122744</v>
      </c>
      <c r="L14" s="154">
        <v>854</v>
      </c>
      <c r="M14" s="166">
        <v>27.79043280182232</v>
      </c>
      <c r="N14" s="154">
        <v>736</v>
      </c>
      <c r="O14" s="166">
        <v>86.182669789227162</v>
      </c>
      <c r="Q14" s="154">
        <v>3</v>
      </c>
      <c r="R14" s="166">
        <v>9.7624471200780993E-2</v>
      </c>
      <c r="S14" s="154">
        <v>3</v>
      </c>
      <c r="T14" s="166">
        <v>100</v>
      </c>
    </row>
    <row r="15" spans="1:20">
      <c r="B15" s="153" t="s">
        <v>92</v>
      </c>
      <c r="D15" s="154">
        <v>6478</v>
      </c>
      <c r="E15" s="166">
        <v>3.3686071605002472</v>
      </c>
      <c r="G15" s="154">
        <v>4011</v>
      </c>
      <c r="H15" s="166">
        <v>61.917258413090458</v>
      </c>
      <c r="I15" s="154">
        <v>3818</v>
      </c>
      <c r="J15" s="166">
        <v>95.188232361007223</v>
      </c>
      <c r="L15" s="154">
        <v>2258</v>
      </c>
      <c r="M15" s="166">
        <v>34.856437171966661</v>
      </c>
      <c r="N15" s="154">
        <v>2090</v>
      </c>
      <c r="O15" s="166">
        <v>92.559787422497791</v>
      </c>
      <c r="Q15" s="154">
        <v>209</v>
      </c>
      <c r="R15" s="166">
        <v>3.226304414942883</v>
      </c>
      <c r="S15" s="154">
        <v>176</v>
      </c>
      <c r="T15" s="166">
        <v>84.210526315789465</v>
      </c>
    </row>
    <row r="16" spans="1:20">
      <c r="B16" s="153" t="s">
        <v>93</v>
      </c>
      <c r="D16" s="154">
        <v>5220</v>
      </c>
      <c r="E16" s="166">
        <v>2.71443800213203</v>
      </c>
      <c r="G16" s="154">
        <v>1974</v>
      </c>
      <c r="H16" s="166">
        <v>37.816091954022987</v>
      </c>
      <c r="I16" s="154">
        <v>18</v>
      </c>
      <c r="J16" s="166">
        <v>0.91185410334346495</v>
      </c>
      <c r="L16" s="154">
        <v>3202</v>
      </c>
      <c r="M16" s="166">
        <v>61.340996168582372</v>
      </c>
      <c r="N16" s="154">
        <v>28</v>
      </c>
      <c r="O16" s="166">
        <v>0.8744534665833853</v>
      </c>
      <c r="Q16" s="154">
        <v>44</v>
      </c>
      <c r="R16" s="166">
        <v>0.84291187739463591</v>
      </c>
      <c r="S16" s="154">
        <v>0</v>
      </c>
      <c r="T16" s="166">
        <v>0</v>
      </c>
    </row>
    <row r="17" spans="2:20">
      <c r="B17" s="153" t="s">
        <v>94</v>
      </c>
      <c r="D17" s="154">
        <v>9062</v>
      </c>
      <c r="E17" s="166">
        <v>4.7123059722836116</v>
      </c>
      <c r="G17" s="154">
        <v>5584</v>
      </c>
      <c r="H17" s="166">
        <v>61.619951445597003</v>
      </c>
      <c r="I17" s="154">
        <v>321</v>
      </c>
      <c r="J17" s="166">
        <v>5.7485673352435533</v>
      </c>
      <c r="L17" s="154">
        <v>3474</v>
      </c>
      <c r="M17" s="166">
        <v>38.335908188037962</v>
      </c>
      <c r="N17" s="154">
        <v>73</v>
      </c>
      <c r="O17" s="166">
        <v>2.10132412204951</v>
      </c>
      <c r="Q17" s="154">
        <v>4</v>
      </c>
      <c r="R17" s="166">
        <v>4.4140366365040831E-2</v>
      </c>
      <c r="S17" s="154">
        <v>1</v>
      </c>
      <c r="T17" s="166">
        <v>25</v>
      </c>
    </row>
    <row r="18" spans="2:20">
      <c r="B18" s="153" t="s">
        <v>95</v>
      </c>
      <c r="D18" s="154">
        <v>13101</v>
      </c>
      <c r="E18" s="166">
        <v>6.8126153766152724</v>
      </c>
      <c r="G18" s="154">
        <v>7937</v>
      </c>
      <c r="H18" s="166">
        <v>60.583161590718269</v>
      </c>
      <c r="I18" s="154">
        <v>7712</v>
      </c>
      <c r="J18" s="166">
        <v>97.165175759102937</v>
      </c>
      <c r="L18" s="154">
        <v>3659</v>
      </c>
      <c r="M18" s="166">
        <v>27.929165712541032</v>
      </c>
      <c r="N18" s="154">
        <v>3312</v>
      </c>
      <c r="O18" s="166">
        <v>90.516534572287512</v>
      </c>
      <c r="Q18" s="154">
        <v>1505</v>
      </c>
      <c r="R18" s="166">
        <v>11.487672696740709</v>
      </c>
      <c r="S18" s="154">
        <v>1171</v>
      </c>
      <c r="T18" s="166">
        <v>77.807308970099669</v>
      </c>
    </row>
    <row r="19" spans="2:20">
      <c r="B19" s="153" t="s">
        <v>96</v>
      </c>
      <c r="D19" s="154">
        <v>38677</v>
      </c>
      <c r="E19" s="166">
        <v>20.112321572502019</v>
      </c>
      <c r="G19" s="154">
        <v>14221</v>
      </c>
      <c r="H19" s="166">
        <v>36.768622178555731</v>
      </c>
      <c r="I19" s="154">
        <v>13650</v>
      </c>
      <c r="J19" s="166">
        <v>95.984811194712051</v>
      </c>
      <c r="L19" s="154">
        <v>21244</v>
      </c>
      <c r="M19" s="166">
        <v>54.92670062310934</v>
      </c>
      <c r="N19" s="154">
        <v>19785</v>
      </c>
      <c r="O19" s="166">
        <v>93.132178497458113</v>
      </c>
      <c r="Q19" s="154">
        <v>3212</v>
      </c>
      <c r="R19" s="166">
        <v>8.3046771983349288</v>
      </c>
      <c r="S19" s="154">
        <v>3186</v>
      </c>
      <c r="T19" s="166">
        <v>99.190535491905351</v>
      </c>
    </row>
    <row r="20" spans="2:20">
      <c r="B20" s="153" t="s">
        <v>97</v>
      </c>
      <c r="D20" s="154">
        <v>12982</v>
      </c>
      <c r="E20" s="166">
        <v>6.7507345102831433</v>
      </c>
      <c r="G20" s="154">
        <v>5932</v>
      </c>
      <c r="H20" s="166">
        <v>45.694037898628871</v>
      </c>
      <c r="I20" s="154">
        <v>5684</v>
      </c>
      <c r="J20" s="166">
        <v>95.81928523263656</v>
      </c>
      <c r="L20" s="154">
        <v>6199</v>
      </c>
      <c r="M20" s="166">
        <v>47.75073178246803</v>
      </c>
      <c r="N20" s="154">
        <v>5764</v>
      </c>
      <c r="O20" s="166">
        <v>92.982739151476039</v>
      </c>
      <c r="Q20" s="154">
        <v>851</v>
      </c>
      <c r="R20" s="166">
        <v>6.5552303189030967</v>
      </c>
      <c r="S20" s="154">
        <v>507</v>
      </c>
      <c r="T20" s="166">
        <v>59.576968272620448</v>
      </c>
    </row>
    <row r="21" spans="2:20">
      <c r="B21" s="153" t="s">
        <v>98</v>
      </c>
      <c r="D21" s="154">
        <v>5465</v>
      </c>
      <c r="E21" s="166">
        <v>2.841839785757001</v>
      </c>
      <c r="G21" s="154">
        <v>3566</v>
      </c>
      <c r="H21" s="166">
        <v>65.251601097895701</v>
      </c>
      <c r="I21" s="154">
        <v>3511</v>
      </c>
      <c r="J21" s="166">
        <v>98.45765563656758</v>
      </c>
      <c r="L21" s="154">
        <v>1853</v>
      </c>
      <c r="M21" s="166">
        <v>33.906678865507779</v>
      </c>
      <c r="N21" s="154">
        <v>1835</v>
      </c>
      <c r="O21" s="166">
        <v>99.028602266594717</v>
      </c>
      <c r="Q21" s="154">
        <v>46</v>
      </c>
      <c r="R21" s="166">
        <v>0.84172003659652339</v>
      </c>
      <c r="S21" s="154">
        <v>46</v>
      </c>
      <c r="T21" s="166">
        <v>100</v>
      </c>
    </row>
    <row r="22" spans="2:20">
      <c r="B22" s="153" t="s">
        <v>99</v>
      </c>
      <c r="D22" s="154">
        <v>7439</v>
      </c>
      <c r="E22" s="166">
        <v>3.8683341566781939</v>
      </c>
      <c r="G22" s="154">
        <v>3768</v>
      </c>
      <c r="H22" s="166">
        <v>50.651969350719177</v>
      </c>
      <c r="I22" s="154">
        <v>3550</v>
      </c>
      <c r="J22" s="166">
        <v>94.214437367303603</v>
      </c>
      <c r="L22" s="154">
        <v>2789</v>
      </c>
      <c r="M22" s="166">
        <v>37.491598333109287</v>
      </c>
      <c r="N22" s="154">
        <v>2699</v>
      </c>
      <c r="O22" s="166">
        <v>96.773036930799577</v>
      </c>
      <c r="Q22" s="154">
        <v>882</v>
      </c>
      <c r="R22" s="166">
        <v>11.85643231617153</v>
      </c>
      <c r="S22" s="154">
        <v>807</v>
      </c>
      <c r="T22" s="166">
        <v>91.496598639455783</v>
      </c>
    </row>
    <row r="23" spans="2:20">
      <c r="B23" s="153" t="s">
        <v>100</v>
      </c>
      <c r="D23" s="154">
        <v>25389</v>
      </c>
      <c r="E23" s="166">
        <v>13.20246483450768</v>
      </c>
      <c r="G23" s="154">
        <v>16395</v>
      </c>
      <c r="H23" s="166">
        <v>64.575209736500057</v>
      </c>
      <c r="I23" s="154">
        <v>12741</v>
      </c>
      <c r="J23" s="166">
        <v>77.712717291857274</v>
      </c>
      <c r="L23" s="154">
        <v>7879</v>
      </c>
      <c r="M23" s="166">
        <v>31.033124581511679</v>
      </c>
      <c r="N23" s="154">
        <v>6936</v>
      </c>
      <c r="O23" s="166">
        <v>88.031476075644122</v>
      </c>
      <c r="Q23" s="154">
        <v>1115</v>
      </c>
      <c r="R23" s="166">
        <v>4.3916656819882629</v>
      </c>
      <c r="S23" s="154">
        <v>1099</v>
      </c>
      <c r="T23" s="166">
        <v>98.56502242152466</v>
      </c>
    </row>
    <row r="24" spans="2:20">
      <c r="B24" s="153" t="s">
        <v>101</v>
      </c>
      <c r="D24" s="154">
        <v>5392</v>
      </c>
      <c r="E24" s="166">
        <v>2.8038792543095599</v>
      </c>
      <c r="G24" s="154">
        <v>2836</v>
      </c>
      <c r="H24" s="166">
        <v>52.596439169139472</v>
      </c>
      <c r="I24" s="154">
        <v>2824</v>
      </c>
      <c r="J24" s="166">
        <v>99.576868829337101</v>
      </c>
      <c r="L24" s="154">
        <v>2537</v>
      </c>
      <c r="M24" s="166">
        <v>47.051186943620174</v>
      </c>
      <c r="N24" s="154">
        <v>2529</v>
      </c>
      <c r="O24" s="166">
        <v>99.684666929444219</v>
      </c>
      <c r="Q24" s="154">
        <v>19</v>
      </c>
      <c r="R24" s="166">
        <v>0.35237388724035612</v>
      </c>
      <c r="S24" s="154">
        <v>18</v>
      </c>
      <c r="T24" s="166">
        <v>94.73684210526315</v>
      </c>
    </row>
    <row r="25" spans="2:20">
      <c r="B25" s="153" t="s">
        <v>102</v>
      </c>
      <c r="D25" s="154">
        <v>2755</v>
      </c>
      <c r="E25" s="166">
        <v>1.432620056680793</v>
      </c>
      <c r="G25" s="154">
        <v>973</v>
      </c>
      <c r="H25" s="166">
        <v>35.317604355716881</v>
      </c>
      <c r="I25" s="154">
        <v>969</v>
      </c>
      <c r="J25" s="166">
        <v>99.588900308324767</v>
      </c>
      <c r="L25" s="154">
        <v>1708</v>
      </c>
      <c r="M25" s="166">
        <v>61.996370235934663</v>
      </c>
      <c r="N25" s="154">
        <v>1697</v>
      </c>
      <c r="O25" s="166">
        <v>99.355971896955509</v>
      </c>
      <c r="Q25" s="154">
        <v>74</v>
      </c>
      <c r="R25" s="166">
        <v>2.6860254083484572</v>
      </c>
      <c r="S25" s="154">
        <v>74</v>
      </c>
      <c r="T25" s="166">
        <v>100</v>
      </c>
    </row>
    <row r="26" spans="2:20">
      <c r="B26" s="153" t="s">
        <v>103</v>
      </c>
      <c r="D26" s="154">
        <v>13586</v>
      </c>
      <c r="E26" s="166">
        <v>7.0648189074647041</v>
      </c>
      <c r="G26" s="154">
        <v>5897</v>
      </c>
      <c r="H26" s="166">
        <v>43.404975710290003</v>
      </c>
      <c r="I26" s="154">
        <v>4425</v>
      </c>
      <c r="J26" s="166">
        <v>75.038154994064783</v>
      </c>
      <c r="L26" s="154">
        <v>5204</v>
      </c>
      <c r="M26" s="166">
        <v>38.30413661121743</v>
      </c>
      <c r="N26" s="154">
        <v>3758</v>
      </c>
      <c r="O26" s="166">
        <v>72.213681783243658</v>
      </c>
      <c r="Q26" s="154">
        <v>2485</v>
      </c>
      <c r="R26" s="166">
        <v>18.29088767849257</v>
      </c>
      <c r="S26" s="154">
        <v>1723</v>
      </c>
      <c r="T26" s="166">
        <v>69.336016096579485</v>
      </c>
    </row>
    <row r="27" spans="2:20">
      <c r="B27" s="153" t="s">
        <v>104</v>
      </c>
      <c r="D27" s="154">
        <v>2179</v>
      </c>
      <c r="E27" s="166">
        <v>1.1330958633420869</v>
      </c>
      <c r="G27" s="154">
        <v>692</v>
      </c>
      <c r="H27" s="166">
        <v>31.75768701239101</v>
      </c>
      <c r="I27" s="154">
        <v>555</v>
      </c>
      <c r="J27" s="166">
        <v>80.202312138728331</v>
      </c>
      <c r="L27" s="154">
        <v>1382</v>
      </c>
      <c r="M27" s="166">
        <v>63.423588802202843</v>
      </c>
      <c r="N27" s="154">
        <v>1207</v>
      </c>
      <c r="O27" s="166">
        <v>87.337192474674382</v>
      </c>
      <c r="Q27" s="154">
        <v>105</v>
      </c>
      <c r="R27" s="166">
        <v>4.8187241854061504</v>
      </c>
      <c r="S27" s="154">
        <v>84</v>
      </c>
      <c r="T27" s="166">
        <v>80</v>
      </c>
    </row>
    <row r="28" spans="2:20">
      <c r="B28" s="153" t="s">
        <v>105</v>
      </c>
      <c r="D28" s="154">
        <v>71</v>
      </c>
      <c r="E28" s="166">
        <v>3.6920516887236417E-2</v>
      </c>
      <c r="G28" s="154">
        <v>25</v>
      </c>
      <c r="H28" s="166">
        <v>35.2112676056338</v>
      </c>
      <c r="I28" s="154">
        <v>25</v>
      </c>
      <c r="J28" s="166">
        <v>100</v>
      </c>
      <c r="L28" s="154">
        <v>46</v>
      </c>
      <c r="M28" s="166">
        <v>64.788732394366207</v>
      </c>
      <c r="N28" s="154">
        <v>46</v>
      </c>
      <c r="O28" s="166">
        <v>100</v>
      </c>
      <c r="Q28" s="154">
        <v>0</v>
      </c>
      <c r="R28" s="166">
        <v>0</v>
      </c>
      <c r="S28" s="154">
        <v>0</v>
      </c>
      <c r="T28" s="166">
        <v>0</v>
      </c>
    </row>
    <row r="29" spans="2:20">
      <c r="B29" s="157" t="s">
        <v>106</v>
      </c>
      <c r="D29" s="158">
        <v>124</v>
      </c>
      <c r="E29" s="167">
        <v>6.4480902732638262E-2</v>
      </c>
      <c r="G29" s="158">
        <v>65</v>
      </c>
      <c r="H29" s="167">
        <v>52.419354838709673</v>
      </c>
      <c r="I29" s="158">
        <v>64</v>
      </c>
      <c r="J29" s="167">
        <v>98.461538461538467</v>
      </c>
      <c r="L29" s="158">
        <v>59</v>
      </c>
      <c r="M29" s="167">
        <v>47.580645161290327</v>
      </c>
      <c r="N29" s="158">
        <v>57</v>
      </c>
      <c r="O29" s="167">
        <v>96.610169491525426</v>
      </c>
      <c r="Q29" s="158">
        <v>0</v>
      </c>
      <c r="R29" s="167">
        <v>0</v>
      </c>
      <c r="S29" s="158">
        <v>0</v>
      </c>
      <c r="T29" s="167">
        <v>0</v>
      </c>
    </row>
    <row r="30" spans="2:20" ht="8" customHeight="1"/>
    <row r="31" spans="2:20">
      <c r="B31" s="161" t="s">
        <v>49</v>
      </c>
      <c r="D31" s="162">
        <v>192305</v>
      </c>
      <c r="E31" s="168">
        <v>100</v>
      </c>
      <c r="G31" s="162">
        <v>97095</v>
      </c>
      <c r="H31" s="168">
        <v>50.490106861496074</v>
      </c>
      <c r="I31" s="162">
        <v>79330</v>
      </c>
      <c r="J31" s="168">
        <v>81.703486276327311</v>
      </c>
      <c r="L31" s="162">
        <v>84170</v>
      </c>
      <c r="M31" s="168">
        <v>43.769012766178733</v>
      </c>
      <c r="N31" s="162">
        <v>69842</v>
      </c>
      <c r="O31" s="168">
        <v>82.977307829392899</v>
      </c>
      <c r="Q31" s="162">
        <v>11040</v>
      </c>
      <c r="R31" s="168">
        <v>5.7408803723252122</v>
      </c>
      <c r="S31" s="162">
        <v>9053</v>
      </c>
      <c r="T31" s="168">
        <v>82.001811594202906</v>
      </c>
    </row>
  </sheetData>
  <mergeCells count="13">
    <mergeCell ref="S8:T8"/>
    <mergeCell ref="L7:O7"/>
    <mergeCell ref="B5:T5"/>
    <mergeCell ref="D7:E8"/>
    <mergeCell ref="A4:T4"/>
    <mergeCell ref="Q7:T7"/>
    <mergeCell ref="G7:J7"/>
    <mergeCell ref="B7:B9"/>
    <mergeCell ref="I8:J8"/>
    <mergeCell ref="G8:H8"/>
    <mergeCell ref="L8:M8"/>
    <mergeCell ref="N8:O8"/>
    <mergeCell ref="Q8:R8"/>
  </mergeCells>
  <printOptions horizontalCentered="1" verticalCentered="1"/>
  <pageMargins left="0.27777777777777779" right="0.27777777777777779" top="0.27777777777777779" bottom="0.27777777777777779" header="0.1388888888888889" footer="0.1388888888888889"/>
  <pageSetup paperSize="9" scale="70" orientation="landscape"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T31"/>
  <sheetViews>
    <sheetView showGridLines="0" workbookViewId="0"/>
  </sheetViews>
  <sheetFormatPr baseColWidth="10" defaultColWidth="8.7265625" defaultRowHeight="14.5"/>
  <cols>
    <col min="1" max="1" width="0.7265625" customWidth="1"/>
    <col min="2" max="2" width="32.453125" customWidth="1"/>
    <col min="3" max="3" width="0.36328125" customWidth="1"/>
    <col min="4" max="5" width="12" customWidth="1"/>
    <col min="6" max="6" width="0.36328125" customWidth="1"/>
    <col min="7" max="10" width="12" customWidth="1"/>
    <col min="11" max="11" width="0.36328125" customWidth="1"/>
    <col min="12" max="15" width="12" customWidth="1"/>
    <col min="16" max="16" width="0.36328125" customWidth="1"/>
    <col min="17" max="20" width="12" customWidth="1"/>
  </cols>
  <sheetData>
    <row r="1" spans="1:20" ht="12" customHeight="1"/>
    <row r="2" spans="1:20" ht="52.5" customHeight="1"/>
    <row r="3" spans="1:20" ht="4.5" customHeight="1"/>
    <row r="4" spans="1:20" ht="17" customHeight="1">
      <c r="A4" s="201" t="s">
        <v>258</v>
      </c>
      <c r="B4" s="202"/>
      <c r="C4" s="202"/>
      <c r="D4" s="202"/>
      <c r="E4" s="202"/>
      <c r="F4" s="202"/>
      <c r="G4" s="202"/>
      <c r="H4" s="202"/>
      <c r="I4" s="202"/>
      <c r="J4" s="202"/>
      <c r="K4" s="202"/>
      <c r="L4" s="202"/>
      <c r="M4" s="202"/>
      <c r="N4" s="202"/>
      <c r="O4" s="202"/>
      <c r="P4" s="202"/>
      <c r="Q4" s="202"/>
      <c r="R4" s="202"/>
      <c r="S4" s="202"/>
      <c r="T4" s="202"/>
    </row>
    <row r="5" spans="1:20" ht="17" customHeight="1">
      <c r="B5" s="203" t="s">
        <v>113</v>
      </c>
      <c r="C5" s="202"/>
      <c r="D5" s="202"/>
      <c r="E5" s="202"/>
      <c r="F5" s="202"/>
      <c r="G5" s="202"/>
      <c r="H5" s="202"/>
      <c r="I5" s="202"/>
      <c r="J5" s="202"/>
      <c r="K5" s="202"/>
      <c r="L5" s="202"/>
      <c r="M5" s="202"/>
      <c r="N5" s="202"/>
      <c r="O5" s="202"/>
      <c r="P5" s="202"/>
      <c r="Q5" s="202"/>
      <c r="R5" s="202"/>
      <c r="S5" s="202"/>
      <c r="T5" s="202"/>
    </row>
    <row r="6" spans="1:20" ht="6" customHeight="1"/>
    <row r="7" spans="1:20" ht="17" customHeight="1">
      <c r="B7" s="222" t="s">
        <v>114</v>
      </c>
      <c r="D7" s="228" t="s">
        <v>259</v>
      </c>
      <c r="E7" s="261"/>
      <c r="G7" s="260" t="s">
        <v>66</v>
      </c>
      <c r="H7" s="265"/>
      <c r="I7" s="265"/>
      <c r="J7" s="229"/>
      <c r="L7" s="260" t="s">
        <v>65</v>
      </c>
      <c r="M7" s="265"/>
      <c r="N7" s="265"/>
      <c r="O7" s="229"/>
      <c r="Q7" s="260" t="s">
        <v>64</v>
      </c>
      <c r="R7" s="265"/>
      <c r="S7" s="265"/>
      <c r="T7" s="229"/>
    </row>
    <row r="8" spans="1:20" ht="40" customHeight="1">
      <c r="B8" s="223"/>
      <c r="D8" s="262"/>
      <c r="E8" s="209"/>
      <c r="G8" s="259" t="s">
        <v>69</v>
      </c>
      <c r="H8" s="211"/>
      <c r="I8" s="257" t="s">
        <v>247</v>
      </c>
      <c r="J8" s="211"/>
      <c r="L8" s="259" t="s">
        <v>69</v>
      </c>
      <c r="M8" s="211"/>
      <c r="N8" s="257" t="s">
        <v>247</v>
      </c>
      <c r="O8" s="211"/>
      <c r="Q8" s="259" t="s">
        <v>69</v>
      </c>
      <c r="R8" s="211"/>
      <c r="S8" s="257" t="s">
        <v>247</v>
      </c>
      <c r="T8" s="211"/>
    </row>
    <row r="9" spans="1:20" ht="32" customHeight="1">
      <c r="B9" s="224"/>
      <c r="D9" s="39" t="s">
        <v>119</v>
      </c>
      <c r="E9" s="15" t="s">
        <v>128</v>
      </c>
      <c r="G9" s="39" t="s">
        <v>119</v>
      </c>
      <c r="H9" s="14" t="s">
        <v>244</v>
      </c>
      <c r="I9" s="14" t="s">
        <v>119</v>
      </c>
      <c r="J9" s="23" t="s">
        <v>248</v>
      </c>
      <c r="L9" s="39" t="s">
        <v>119</v>
      </c>
      <c r="M9" s="14" t="s">
        <v>244</v>
      </c>
      <c r="N9" s="14" t="s">
        <v>119</v>
      </c>
      <c r="O9" s="23" t="s">
        <v>248</v>
      </c>
      <c r="Q9" s="39" t="s">
        <v>119</v>
      </c>
      <c r="R9" s="14" t="s">
        <v>244</v>
      </c>
      <c r="S9" s="14" t="s">
        <v>119</v>
      </c>
      <c r="T9" s="23" t="s">
        <v>248</v>
      </c>
    </row>
    <row r="10" spans="1:20" ht="8" customHeight="1"/>
    <row r="11" spans="1:20">
      <c r="B11" s="149" t="s">
        <v>88</v>
      </c>
      <c r="D11" s="150">
        <v>3822</v>
      </c>
      <c r="E11" s="165">
        <v>1.5632924853978181</v>
      </c>
      <c r="G11" s="150">
        <v>1943</v>
      </c>
      <c r="H11" s="165">
        <v>50.837257980115133</v>
      </c>
      <c r="I11" s="150">
        <v>1872</v>
      </c>
      <c r="J11" s="165">
        <v>96.345856922285122</v>
      </c>
      <c r="L11" s="150">
        <v>1800</v>
      </c>
      <c r="M11" s="165">
        <v>47.095761381475668</v>
      </c>
      <c r="N11" s="150">
        <v>1679</v>
      </c>
      <c r="O11" s="165">
        <v>93.277777777777786</v>
      </c>
      <c r="Q11" s="150">
        <v>79</v>
      </c>
      <c r="R11" s="165">
        <v>2.06698063840921</v>
      </c>
      <c r="S11" s="150">
        <v>37</v>
      </c>
      <c r="T11" s="165">
        <v>46.835443037974677</v>
      </c>
    </row>
    <row r="12" spans="1:20">
      <c r="B12" s="153" t="s">
        <v>89</v>
      </c>
      <c r="D12" s="154">
        <v>11256</v>
      </c>
      <c r="E12" s="166">
        <v>4.6039822646880779</v>
      </c>
      <c r="G12" s="154">
        <v>4970</v>
      </c>
      <c r="H12" s="166">
        <v>44.154228855721392</v>
      </c>
      <c r="I12" s="154">
        <v>4858</v>
      </c>
      <c r="J12" s="166">
        <v>97.74647887323944</v>
      </c>
      <c r="L12" s="154">
        <v>4277</v>
      </c>
      <c r="M12" s="166">
        <v>37.99751243781094</v>
      </c>
      <c r="N12" s="154">
        <v>4153</v>
      </c>
      <c r="O12" s="166">
        <v>97.100771568856672</v>
      </c>
      <c r="Q12" s="154">
        <v>2009</v>
      </c>
      <c r="R12" s="166">
        <v>17.848258706467661</v>
      </c>
      <c r="S12" s="154">
        <v>1937</v>
      </c>
      <c r="T12" s="166">
        <v>96.416127426580388</v>
      </c>
    </row>
    <row r="13" spans="1:20">
      <c r="B13" s="153" t="s">
        <v>90</v>
      </c>
      <c r="D13" s="154">
        <v>5544</v>
      </c>
      <c r="E13" s="166">
        <v>2.2676330557418889</v>
      </c>
      <c r="G13" s="154">
        <v>1655</v>
      </c>
      <c r="H13" s="166">
        <v>29.852092352092349</v>
      </c>
      <c r="I13" s="154">
        <v>1549</v>
      </c>
      <c r="J13" s="166">
        <v>93.595166163141997</v>
      </c>
      <c r="L13" s="154">
        <v>2006</v>
      </c>
      <c r="M13" s="166">
        <v>36.18326118326118</v>
      </c>
      <c r="N13" s="154">
        <v>1753</v>
      </c>
      <c r="O13" s="166">
        <v>87.387836490528414</v>
      </c>
      <c r="Q13" s="154">
        <v>1883</v>
      </c>
      <c r="R13" s="166">
        <v>33.964646464646457</v>
      </c>
      <c r="S13" s="154">
        <v>1401</v>
      </c>
      <c r="T13" s="166">
        <v>74.402549123738709</v>
      </c>
    </row>
    <row r="14" spans="1:20">
      <c r="B14" s="153" t="s">
        <v>91</v>
      </c>
      <c r="D14" s="154">
        <v>814</v>
      </c>
      <c r="E14" s="166">
        <v>0.33294612326369011</v>
      </c>
      <c r="G14" s="154">
        <v>404</v>
      </c>
      <c r="H14" s="166">
        <v>49.631449631449627</v>
      </c>
      <c r="I14" s="154">
        <v>340</v>
      </c>
      <c r="J14" s="166">
        <v>84.158415841584159</v>
      </c>
      <c r="L14" s="154">
        <v>369</v>
      </c>
      <c r="M14" s="166">
        <v>45.331695331695329</v>
      </c>
      <c r="N14" s="154">
        <v>310</v>
      </c>
      <c r="O14" s="166">
        <v>84.010840108401084</v>
      </c>
      <c r="Q14" s="154">
        <v>41</v>
      </c>
      <c r="R14" s="166">
        <v>5.0368550368550373</v>
      </c>
      <c r="S14" s="154">
        <v>4</v>
      </c>
      <c r="T14" s="166">
        <v>9.7560975609756095</v>
      </c>
    </row>
    <row r="15" spans="1:20">
      <c r="B15" s="153" t="s">
        <v>92</v>
      </c>
      <c r="D15" s="154">
        <v>30225</v>
      </c>
      <c r="E15" s="166">
        <v>12.36277220595213</v>
      </c>
      <c r="G15" s="154">
        <v>9106</v>
      </c>
      <c r="H15" s="166">
        <v>30.127377998345739</v>
      </c>
      <c r="I15" s="154">
        <v>6378</v>
      </c>
      <c r="J15" s="166">
        <v>70.041730726993194</v>
      </c>
      <c r="L15" s="154">
        <v>10640</v>
      </c>
      <c r="M15" s="166">
        <v>35.20264681555004</v>
      </c>
      <c r="N15" s="154">
        <v>7074</v>
      </c>
      <c r="O15" s="166">
        <v>66.484962406015029</v>
      </c>
      <c r="Q15" s="154">
        <v>10479</v>
      </c>
      <c r="R15" s="166">
        <v>34.669975186104217</v>
      </c>
      <c r="S15" s="154">
        <v>7305</v>
      </c>
      <c r="T15" s="166">
        <v>69.710850271972518</v>
      </c>
    </row>
    <row r="16" spans="1:20">
      <c r="B16" s="153" t="s">
        <v>93</v>
      </c>
      <c r="D16" s="154">
        <v>679</v>
      </c>
      <c r="E16" s="166">
        <v>0.27772778586737779</v>
      </c>
      <c r="G16" s="154">
        <v>279</v>
      </c>
      <c r="H16" s="166">
        <v>41.089837997054488</v>
      </c>
      <c r="I16" s="154">
        <v>181</v>
      </c>
      <c r="J16" s="166">
        <v>64.87455197132617</v>
      </c>
      <c r="L16" s="154">
        <v>341</v>
      </c>
      <c r="M16" s="166">
        <v>50.220913107511038</v>
      </c>
      <c r="N16" s="154">
        <v>233</v>
      </c>
      <c r="O16" s="166">
        <v>68.328445747800586</v>
      </c>
      <c r="Q16" s="154">
        <v>59</v>
      </c>
      <c r="R16" s="166">
        <v>8.6892488954344618</v>
      </c>
      <c r="S16" s="154">
        <v>8</v>
      </c>
      <c r="T16" s="166">
        <v>13.559322033898299</v>
      </c>
    </row>
    <row r="17" spans="2:20">
      <c r="B17" s="153" t="s">
        <v>94</v>
      </c>
      <c r="D17" s="154">
        <v>46078</v>
      </c>
      <c r="E17" s="166">
        <v>18.847041115164998</v>
      </c>
      <c r="G17" s="154">
        <v>15789</v>
      </c>
      <c r="H17" s="166">
        <v>34.265810148009898</v>
      </c>
      <c r="I17" s="154">
        <v>13526</v>
      </c>
      <c r="J17" s="166">
        <v>85.667236683767172</v>
      </c>
      <c r="L17" s="154">
        <v>15720</v>
      </c>
      <c r="M17" s="166">
        <v>34.116064065280611</v>
      </c>
      <c r="N17" s="154">
        <v>12712</v>
      </c>
      <c r="O17" s="166">
        <v>80.865139949109405</v>
      </c>
      <c r="Q17" s="154">
        <v>14569</v>
      </c>
      <c r="R17" s="166">
        <v>31.618125786709491</v>
      </c>
      <c r="S17" s="154">
        <v>10146</v>
      </c>
      <c r="T17" s="166">
        <v>69.641018601139407</v>
      </c>
    </row>
    <row r="18" spans="2:20">
      <c r="B18" s="153" t="s">
        <v>95</v>
      </c>
      <c r="D18" s="154">
        <v>12440</v>
      </c>
      <c r="E18" s="166">
        <v>5.088267534889809</v>
      </c>
      <c r="G18" s="154">
        <v>4293</v>
      </c>
      <c r="H18" s="166">
        <v>34.5096463022508</v>
      </c>
      <c r="I18" s="154">
        <v>3684</v>
      </c>
      <c r="J18" s="166">
        <v>85.814116002795245</v>
      </c>
      <c r="L18" s="154">
        <v>4641</v>
      </c>
      <c r="M18" s="166">
        <v>37.30707395498392</v>
      </c>
      <c r="N18" s="154">
        <v>3791</v>
      </c>
      <c r="O18" s="166">
        <v>81.684981684981679</v>
      </c>
      <c r="Q18" s="154">
        <v>3506</v>
      </c>
      <c r="R18" s="166">
        <v>28.183279742765269</v>
      </c>
      <c r="S18" s="154">
        <v>2585</v>
      </c>
      <c r="T18" s="166">
        <v>73.730747290359389</v>
      </c>
    </row>
    <row r="19" spans="2:20">
      <c r="B19" s="153" t="s">
        <v>96</v>
      </c>
      <c r="D19" s="154">
        <v>24019</v>
      </c>
      <c r="E19" s="166">
        <v>9.8243647846075817</v>
      </c>
      <c r="G19" s="154">
        <v>7300</v>
      </c>
      <c r="H19" s="166">
        <v>30.392605853699159</v>
      </c>
      <c r="I19" s="154">
        <v>7021</v>
      </c>
      <c r="J19" s="166">
        <v>96.178082191780817</v>
      </c>
      <c r="L19" s="154">
        <v>12870</v>
      </c>
      <c r="M19" s="166">
        <v>53.582580457138093</v>
      </c>
      <c r="N19" s="154">
        <v>11971</v>
      </c>
      <c r="O19" s="166">
        <v>93.01476301476302</v>
      </c>
      <c r="Q19" s="154">
        <v>3849</v>
      </c>
      <c r="R19" s="166">
        <v>16.024813689162741</v>
      </c>
      <c r="S19" s="154">
        <v>3002</v>
      </c>
      <c r="T19" s="166">
        <v>77.994284229670043</v>
      </c>
    </row>
    <row r="20" spans="2:20">
      <c r="B20" s="153" t="s">
        <v>97</v>
      </c>
      <c r="D20" s="154">
        <v>28517</v>
      </c>
      <c r="E20" s="166">
        <v>11.664157981708421</v>
      </c>
      <c r="G20" s="154">
        <v>8405</v>
      </c>
      <c r="H20" s="166">
        <v>29.473647298102879</v>
      </c>
      <c r="I20" s="154">
        <v>4459</v>
      </c>
      <c r="J20" s="166">
        <v>53.051754907792983</v>
      </c>
      <c r="L20" s="154">
        <v>11162</v>
      </c>
      <c r="M20" s="166">
        <v>39.141564680716769</v>
      </c>
      <c r="N20" s="154">
        <v>5963</v>
      </c>
      <c r="O20" s="166">
        <v>53.422325748073817</v>
      </c>
      <c r="Q20" s="154">
        <v>8950</v>
      </c>
      <c r="R20" s="166">
        <v>31.384788021180348</v>
      </c>
      <c r="S20" s="154">
        <v>4079</v>
      </c>
      <c r="T20" s="166">
        <v>45.575418994413411</v>
      </c>
    </row>
    <row r="21" spans="2:20">
      <c r="B21" s="153" t="s">
        <v>98</v>
      </c>
      <c r="D21" s="154">
        <v>19942</v>
      </c>
      <c r="E21" s="166">
        <v>8.1567709952389524</v>
      </c>
      <c r="G21" s="154">
        <v>5902</v>
      </c>
      <c r="H21" s="166">
        <v>29.595827900912649</v>
      </c>
      <c r="I21" s="154">
        <v>4812</v>
      </c>
      <c r="J21" s="166">
        <v>81.531684174855982</v>
      </c>
      <c r="L21" s="154">
        <v>6759</v>
      </c>
      <c r="M21" s="166">
        <v>33.89329054257346</v>
      </c>
      <c r="N21" s="154">
        <v>4845</v>
      </c>
      <c r="O21" s="166">
        <v>71.682201509098974</v>
      </c>
      <c r="Q21" s="154">
        <v>7281</v>
      </c>
      <c r="R21" s="166">
        <v>36.510881556513887</v>
      </c>
      <c r="S21" s="154">
        <v>4570</v>
      </c>
      <c r="T21" s="166">
        <v>62.766103557203678</v>
      </c>
    </row>
    <row r="22" spans="2:20">
      <c r="B22" s="153" t="s">
        <v>99</v>
      </c>
      <c r="D22" s="154">
        <v>21067</v>
      </c>
      <c r="E22" s="166">
        <v>8.6169238068748868</v>
      </c>
      <c r="G22" s="154">
        <v>6779</v>
      </c>
      <c r="H22" s="166">
        <v>32.178288318222812</v>
      </c>
      <c r="I22" s="154">
        <v>5110</v>
      </c>
      <c r="J22" s="166">
        <v>75.379849535329697</v>
      </c>
      <c r="L22" s="154">
        <v>6897</v>
      </c>
      <c r="M22" s="166">
        <v>32.738406037879138</v>
      </c>
      <c r="N22" s="154">
        <v>3839</v>
      </c>
      <c r="O22" s="166">
        <v>55.661881977671463</v>
      </c>
      <c r="Q22" s="154">
        <v>7391</v>
      </c>
      <c r="R22" s="166">
        <v>35.083305643898044</v>
      </c>
      <c r="S22" s="154">
        <v>3397</v>
      </c>
      <c r="T22" s="166">
        <v>45.96130428900014</v>
      </c>
    </row>
    <row r="23" spans="2:20">
      <c r="B23" s="153" t="s">
        <v>100</v>
      </c>
      <c r="D23" s="154">
        <v>33088</v>
      </c>
      <c r="E23" s="166">
        <v>13.5338099834754</v>
      </c>
      <c r="G23" s="154">
        <v>14954</v>
      </c>
      <c r="H23" s="166">
        <v>45.194632495164413</v>
      </c>
      <c r="I23" s="154">
        <v>11587</v>
      </c>
      <c r="J23" s="166">
        <v>77.484285141099377</v>
      </c>
      <c r="L23" s="154">
        <v>12349</v>
      </c>
      <c r="M23" s="166">
        <v>37.321687620889747</v>
      </c>
      <c r="N23" s="154">
        <v>9499</v>
      </c>
      <c r="O23" s="166">
        <v>76.921208194995543</v>
      </c>
      <c r="Q23" s="154">
        <v>5785</v>
      </c>
      <c r="R23" s="166">
        <v>17.48367988394584</v>
      </c>
      <c r="S23" s="154">
        <v>3997</v>
      </c>
      <c r="T23" s="166">
        <v>69.092480553154715</v>
      </c>
    </row>
    <row r="24" spans="2:20">
      <c r="B24" s="153" t="s">
        <v>101</v>
      </c>
      <c r="D24" s="154">
        <v>1535</v>
      </c>
      <c r="E24" s="166">
        <v>0.62785294743214282</v>
      </c>
      <c r="G24" s="154">
        <v>875</v>
      </c>
      <c r="H24" s="166">
        <v>57.00325732899023</v>
      </c>
      <c r="I24" s="154">
        <v>813</v>
      </c>
      <c r="J24" s="166">
        <v>92.914285714285711</v>
      </c>
      <c r="L24" s="154">
        <v>467</v>
      </c>
      <c r="M24" s="166">
        <v>30.423452768729639</v>
      </c>
      <c r="N24" s="154">
        <v>404</v>
      </c>
      <c r="O24" s="166">
        <v>86.509635974304061</v>
      </c>
      <c r="Q24" s="154">
        <v>193</v>
      </c>
      <c r="R24" s="166">
        <v>12.573289902280131</v>
      </c>
      <c r="S24" s="154">
        <v>142</v>
      </c>
      <c r="T24" s="166">
        <v>73.575129533678748</v>
      </c>
    </row>
    <row r="25" spans="2:20">
      <c r="B25" s="153" t="s">
        <v>102</v>
      </c>
      <c r="D25" s="154">
        <v>3069</v>
      </c>
      <c r="E25" s="166">
        <v>1.2552968701428311</v>
      </c>
      <c r="G25" s="154">
        <v>726</v>
      </c>
      <c r="H25" s="166">
        <v>23.65591397849462</v>
      </c>
      <c r="I25" s="154">
        <v>543</v>
      </c>
      <c r="J25" s="166">
        <v>74.793388429752056</v>
      </c>
      <c r="L25" s="154">
        <v>1370</v>
      </c>
      <c r="M25" s="166">
        <v>44.639947865754323</v>
      </c>
      <c r="N25" s="154">
        <v>958</v>
      </c>
      <c r="O25" s="166">
        <v>69.927007299270073</v>
      </c>
      <c r="Q25" s="154">
        <v>973</v>
      </c>
      <c r="R25" s="166">
        <v>31.70413815575106</v>
      </c>
      <c r="S25" s="154">
        <v>492</v>
      </c>
      <c r="T25" s="166">
        <v>50.565262076053443</v>
      </c>
    </row>
    <row r="26" spans="2:20">
      <c r="B26" s="153" t="s">
        <v>103</v>
      </c>
      <c r="D26" s="154">
        <v>1375</v>
      </c>
      <c r="E26" s="166">
        <v>0.56240899199947647</v>
      </c>
      <c r="G26" s="154">
        <v>631</v>
      </c>
      <c r="H26" s="166">
        <v>45.890909090909091</v>
      </c>
      <c r="I26" s="154">
        <v>451</v>
      </c>
      <c r="J26" s="166">
        <v>71.473851030110936</v>
      </c>
      <c r="L26" s="154">
        <v>709</v>
      </c>
      <c r="M26" s="166">
        <v>51.56363636363637</v>
      </c>
      <c r="N26" s="154">
        <v>482</v>
      </c>
      <c r="O26" s="166">
        <v>67.983074753173483</v>
      </c>
      <c r="Q26" s="154">
        <v>35</v>
      </c>
      <c r="R26" s="166">
        <v>2.545454545454545</v>
      </c>
      <c r="S26" s="154">
        <v>18</v>
      </c>
      <c r="T26" s="166">
        <v>51.428571428571423</v>
      </c>
    </row>
    <row r="27" spans="2:20">
      <c r="B27" s="153" t="s">
        <v>104</v>
      </c>
      <c r="D27" s="154">
        <v>1008</v>
      </c>
      <c r="E27" s="166">
        <v>0.41229691922579798</v>
      </c>
      <c r="G27" s="154">
        <v>400</v>
      </c>
      <c r="H27" s="166">
        <v>39.682539682539677</v>
      </c>
      <c r="I27" s="154">
        <v>374</v>
      </c>
      <c r="J27" s="166">
        <v>93.5</v>
      </c>
      <c r="L27" s="154">
        <v>581</v>
      </c>
      <c r="M27" s="166">
        <v>57.638888888888893</v>
      </c>
      <c r="N27" s="154">
        <v>521</v>
      </c>
      <c r="O27" s="166">
        <v>89.672977624784849</v>
      </c>
      <c r="Q27" s="154">
        <v>27</v>
      </c>
      <c r="R27" s="166">
        <v>2.6785714285714279</v>
      </c>
      <c r="S27" s="154">
        <v>14</v>
      </c>
      <c r="T27" s="166">
        <v>51.851851851851848</v>
      </c>
    </row>
    <row r="28" spans="2:20">
      <c r="B28" s="153" t="s">
        <v>105</v>
      </c>
      <c r="D28" s="154">
        <v>0</v>
      </c>
      <c r="E28" s="166">
        <v>0</v>
      </c>
      <c r="G28" s="154">
        <v>0</v>
      </c>
      <c r="H28" s="166">
        <v>0</v>
      </c>
      <c r="I28" s="154">
        <v>0</v>
      </c>
      <c r="J28" s="166">
        <v>0</v>
      </c>
      <c r="L28" s="154">
        <v>0</v>
      </c>
      <c r="M28" s="166">
        <v>0</v>
      </c>
      <c r="N28" s="154">
        <v>0</v>
      </c>
      <c r="O28" s="166">
        <v>0</v>
      </c>
      <c r="Q28" s="154">
        <v>0</v>
      </c>
      <c r="R28" s="166">
        <v>0</v>
      </c>
      <c r="S28" s="154">
        <v>0</v>
      </c>
      <c r="T28" s="166">
        <v>0</v>
      </c>
    </row>
    <row r="29" spans="2:20">
      <c r="B29" s="157" t="s">
        <v>106</v>
      </c>
      <c r="D29" s="158">
        <v>6</v>
      </c>
      <c r="E29" s="167">
        <v>2.4541483287249879E-3</v>
      </c>
      <c r="G29" s="158">
        <v>1</v>
      </c>
      <c r="H29" s="167">
        <v>16.666666666666661</v>
      </c>
      <c r="I29" s="158">
        <v>1</v>
      </c>
      <c r="J29" s="167">
        <v>100</v>
      </c>
      <c r="L29" s="158">
        <v>4</v>
      </c>
      <c r="M29" s="167">
        <v>66.666666666666657</v>
      </c>
      <c r="N29" s="158">
        <v>3</v>
      </c>
      <c r="O29" s="167">
        <v>75</v>
      </c>
      <c r="Q29" s="158">
        <v>1</v>
      </c>
      <c r="R29" s="167">
        <v>16.666666666666661</v>
      </c>
      <c r="S29" s="158">
        <v>0</v>
      </c>
      <c r="T29" s="167">
        <v>0</v>
      </c>
    </row>
    <row r="30" spans="2:20" ht="8" customHeight="1"/>
    <row r="31" spans="2:20">
      <c r="B31" s="161" t="s">
        <v>49</v>
      </c>
      <c r="D31" s="162">
        <v>244484</v>
      </c>
      <c r="E31" s="168">
        <v>100</v>
      </c>
      <c r="G31" s="162">
        <v>84412</v>
      </c>
      <c r="H31" s="168">
        <v>34.526594787388937</v>
      </c>
      <c r="I31" s="162">
        <v>67559</v>
      </c>
      <c r="J31" s="168">
        <v>80.034829171207889</v>
      </c>
      <c r="L31" s="162">
        <v>92962</v>
      </c>
      <c r="M31" s="168">
        <v>38.023756155822063</v>
      </c>
      <c r="N31" s="162">
        <v>70190</v>
      </c>
      <c r="O31" s="168">
        <v>75.503969363826087</v>
      </c>
      <c r="Q31" s="162">
        <v>67110</v>
      </c>
      <c r="R31" s="168">
        <v>27.449649056788989</v>
      </c>
      <c r="S31" s="162">
        <v>43134</v>
      </c>
      <c r="T31" s="168">
        <v>64.273580688421987</v>
      </c>
    </row>
  </sheetData>
  <mergeCells count="13">
    <mergeCell ref="S8:T8"/>
    <mergeCell ref="L7:O7"/>
    <mergeCell ref="B5:T5"/>
    <mergeCell ref="D7:E8"/>
    <mergeCell ref="A4:T4"/>
    <mergeCell ref="Q7:T7"/>
    <mergeCell ref="G7:J7"/>
    <mergeCell ref="B7:B9"/>
    <mergeCell ref="I8:J8"/>
    <mergeCell ref="G8:H8"/>
    <mergeCell ref="L8:M8"/>
    <mergeCell ref="N8:O8"/>
    <mergeCell ref="Q8:R8"/>
  </mergeCells>
  <printOptions horizontalCentered="1" verticalCentered="1"/>
  <pageMargins left="0.27777777777777779" right="0.27777777777777779" top="0.27777777777777779" bottom="0.27777777777777779" header="0.1388888888888889" footer="0.1388888888888889"/>
  <pageSetup paperSize="9" scale="70" orientation="landscape"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T31"/>
  <sheetViews>
    <sheetView showGridLines="0" workbookViewId="0"/>
  </sheetViews>
  <sheetFormatPr baseColWidth="10" defaultColWidth="8.7265625" defaultRowHeight="14.5"/>
  <cols>
    <col min="1" max="1" width="0.7265625" customWidth="1"/>
    <col min="2" max="2" width="32.453125" customWidth="1"/>
    <col min="3" max="3" width="0.36328125" customWidth="1"/>
    <col min="4" max="5" width="12" customWidth="1"/>
    <col min="6" max="6" width="0.36328125" customWidth="1"/>
    <col min="7" max="10" width="12" customWidth="1"/>
    <col min="11" max="11" width="0.36328125" customWidth="1"/>
    <col min="12" max="15" width="12" customWidth="1"/>
    <col min="16" max="16" width="0.36328125" customWidth="1"/>
    <col min="17" max="20" width="12" customWidth="1"/>
  </cols>
  <sheetData>
    <row r="1" spans="1:20" ht="12" customHeight="1"/>
    <row r="2" spans="1:20" ht="52.5" customHeight="1"/>
    <row r="3" spans="1:20" ht="4.5" customHeight="1"/>
    <row r="4" spans="1:20" ht="17" customHeight="1">
      <c r="A4" s="201" t="s">
        <v>260</v>
      </c>
      <c r="B4" s="202"/>
      <c r="C4" s="202"/>
      <c r="D4" s="202"/>
      <c r="E4" s="202"/>
      <c r="F4" s="202"/>
      <c r="G4" s="202"/>
      <c r="H4" s="202"/>
      <c r="I4" s="202"/>
      <c r="J4" s="202"/>
      <c r="K4" s="202"/>
      <c r="L4" s="202"/>
      <c r="M4" s="202"/>
      <c r="N4" s="202"/>
      <c r="O4" s="202"/>
      <c r="P4" s="202"/>
      <c r="Q4" s="202"/>
      <c r="R4" s="202"/>
      <c r="S4" s="202"/>
      <c r="T4" s="202"/>
    </row>
    <row r="5" spans="1:20" ht="17" customHeight="1">
      <c r="B5" s="203" t="s">
        <v>113</v>
      </c>
      <c r="C5" s="202"/>
      <c r="D5" s="202"/>
      <c r="E5" s="202"/>
      <c r="F5" s="202"/>
      <c r="G5" s="202"/>
      <c r="H5" s="202"/>
      <c r="I5" s="202"/>
      <c r="J5" s="202"/>
      <c r="K5" s="202"/>
      <c r="L5" s="202"/>
      <c r="M5" s="202"/>
      <c r="N5" s="202"/>
      <c r="O5" s="202"/>
      <c r="P5" s="202"/>
      <c r="Q5" s="202"/>
      <c r="R5" s="202"/>
      <c r="S5" s="202"/>
      <c r="T5" s="202"/>
    </row>
    <row r="6" spans="1:20" ht="6" customHeight="1"/>
    <row r="7" spans="1:20" ht="17" customHeight="1">
      <c r="B7" s="222" t="s">
        <v>114</v>
      </c>
      <c r="D7" s="228" t="s">
        <v>83</v>
      </c>
      <c r="E7" s="261"/>
      <c r="G7" s="260" t="s">
        <v>66</v>
      </c>
      <c r="H7" s="265"/>
      <c r="I7" s="265"/>
      <c r="J7" s="229"/>
      <c r="L7" s="260" t="s">
        <v>65</v>
      </c>
      <c r="M7" s="265"/>
      <c r="N7" s="265"/>
      <c r="O7" s="229"/>
      <c r="Q7" s="260" t="s">
        <v>64</v>
      </c>
      <c r="R7" s="265"/>
      <c r="S7" s="265"/>
      <c r="T7" s="229"/>
    </row>
    <row r="8" spans="1:20" ht="40" customHeight="1">
      <c r="B8" s="223"/>
      <c r="D8" s="262"/>
      <c r="E8" s="209"/>
      <c r="G8" s="259" t="s">
        <v>69</v>
      </c>
      <c r="H8" s="211"/>
      <c r="I8" s="257" t="s">
        <v>247</v>
      </c>
      <c r="J8" s="211"/>
      <c r="L8" s="259" t="s">
        <v>69</v>
      </c>
      <c r="M8" s="211"/>
      <c r="N8" s="257" t="s">
        <v>247</v>
      </c>
      <c r="O8" s="211"/>
      <c r="Q8" s="259" t="s">
        <v>69</v>
      </c>
      <c r="R8" s="211"/>
      <c r="S8" s="257" t="s">
        <v>247</v>
      </c>
      <c r="T8" s="211"/>
    </row>
    <row r="9" spans="1:20" ht="32" customHeight="1">
      <c r="B9" s="224"/>
      <c r="D9" s="39" t="s">
        <v>119</v>
      </c>
      <c r="E9" s="15" t="s">
        <v>128</v>
      </c>
      <c r="G9" s="39" t="s">
        <v>119</v>
      </c>
      <c r="H9" s="14" t="s">
        <v>244</v>
      </c>
      <c r="I9" s="14" t="s">
        <v>119</v>
      </c>
      <c r="J9" s="23" t="s">
        <v>248</v>
      </c>
      <c r="L9" s="39" t="s">
        <v>119</v>
      </c>
      <c r="M9" s="14" t="s">
        <v>244</v>
      </c>
      <c r="N9" s="14" t="s">
        <v>119</v>
      </c>
      <c r="O9" s="23" t="s">
        <v>248</v>
      </c>
      <c r="Q9" s="39" t="s">
        <v>119</v>
      </c>
      <c r="R9" s="14" t="s">
        <v>244</v>
      </c>
      <c r="S9" s="14" t="s">
        <v>119</v>
      </c>
      <c r="T9" s="23" t="s">
        <v>248</v>
      </c>
    </row>
    <row r="10" spans="1:20" ht="8" customHeight="1"/>
    <row r="11" spans="1:20">
      <c r="B11" s="149" t="s">
        <v>88</v>
      </c>
      <c r="D11" s="150">
        <v>104159</v>
      </c>
      <c r="E11" s="165">
        <v>12.86207343652563</v>
      </c>
      <c r="G11" s="150">
        <v>29155</v>
      </c>
      <c r="H11" s="165">
        <v>27.990860127305371</v>
      </c>
      <c r="I11" s="150">
        <v>22739</v>
      </c>
      <c r="J11" s="165">
        <v>77.993483107528732</v>
      </c>
      <c r="L11" s="150">
        <v>45106</v>
      </c>
      <c r="M11" s="165">
        <v>43.304947244117173</v>
      </c>
      <c r="N11" s="150">
        <v>34380</v>
      </c>
      <c r="O11" s="165">
        <v>76.220458475590831</v>
      </c>
      <c r="Q11" s="150">
        <v>29898</v>
      </c>
      <c r="R11" s="165">
        <v>28.704192628577459</v>
      </c>
      <c r="S11" s="150">
        <v>21012</v>
      </c>
      <c r="T11" s="165">
        <v>70.278948424643787</v>
      </c>
    </row>
    <row r="12" spans="1:20">
      <c r="B12" s="153" t="s">
        <v>89</v>
      </c>
      <c r="D12" s="154">
        <v>28424</v>
      </c>
      <c r="E12" s="166">
        <v>3.5099374548507991</v>
      </c>
      <c r="G12" s="154">
        <v>6035</v>
      </c>
      <c r="H12" s="166">
        <v>21.232057416267939</v>
      </c>
      <c r="I12" s="154">
        <v>4239</v>
      </c>
      <c r="J12" s="166">
        <v>70.240265120132563</v>
      </c>
      <c r="L12" s="154">
        <v>10467</v>
      </c>
      <c r="M12" s="166">
        <v>36.824514494793128</v>
      </c>
      <c r="N12" s="154">
        <v>7411</v>
      </c>
      <c r="O12" s="166">
        <v>70.803477596254893</v>
      </c>
      <c r="Q12" s="154">
        <v>11922</v>
      </c>
      <c r="R12" s="166">
        <v>41.943428088938923</v>
      </c>
      <c r="S12" s="154">
        <v>8680</v>
      </c>
      <c r="T12" s="166">
        <v>72.806576077839296</v>
      </c>
    </row>
    <row r="13" spans="1:20">
      <c r="B13" s="153" t="s">
        <v>90</v>
      </c>
      <c r="D13" s="154">
        <v>15266</v>
      </c>
      <c r="E13" s="166">
        <v>1.8851219105598189</v>
      </c>
      <c r="G13" s="154">
        <v>2837</v>
      </c>
      <c r="H13" s="166">
        <v>18.583780951133239</v>
      </c>
      <c r="I13" s="154">
        <v>2246</v>
      </c>
      <c r="J13" s="166">
        <v>79.168135354247454</v>
      </c>
      <c r="L13" s="154">
        <v>5004</v>
      </c>
      <c r="M13" s="166">
        <v>32.778723961745051</v>
      </c>
      <c r="N13" s="154">
        <v>3532</v>
      </c>
      <c r="O13" s="166">
        <v>70.583533173461234</v>
      </c>
      <c r="Q13" s="154">
        <v>7425</v>
      </c>
      <c r="R13" s="166">
        <v>48.637495087121707</v>
      </c>
      <c r="S13" s="154">
        <v>4184</v>
      </c>
      <c r="T13" s="166">
        <v>56.350168350168353</v>
      </c>
    </row>
    <row r="14" spans="1:20">
      <c r="B14" s="153" t="s">
        <v>91</v>
      </c>
      <c r="D14" s="154">
        <v>27642</v>
      </c>
      <c r="E14" s="166">
        <v>3.4133721899446172</v>
      </c>
      <c r="G14" s="154">
        <v>4828</v>
      </c>
      <c r="H14" s="166">
        <v>17.466174661746621</v>
      </c>
      <c r="I14" s="154">
        <v>1822</v>
      </c>
      <c r="J14" s="166">
        <v>37.738193869096939</v>
      </c>
      <c r="L14" s="154">
        <v>8844</v>
      </c>
      <c r="M14" s="166">
        <v>31.994790536140659</v>
      </c>
      <c r="N14" s="154">
        <v>2743</v>
      </c>
      <c r="O14" s="166">
        <v>31.015377657168699</v>
      </c>
      <c r="Q14" s="154">
        <v>13970</v>
      </c>
      <c r="R14" s="166">
        <v>50.539034802112717</v>
      </c>
      <c r="S14" s="154">
        <v>3729</v>
      </c>
      <c r="T14" s="166">
        <v>26.69291338582677</v>
      </c>
    </row>
    <row r="15" spans="1:20">
      <c r="B15" s="153" t="s">
        <v>92</v>
      </c>
      <c r="D15" s="154">
        <v>35533</v>
      </c>
      <c r="E15" s="166">
        <v>4.3877922735439574</v>
      </c>
      <c r="G15" s="154">
        <v>12283</v>
      </c>
      <c r="H15" s="166">
        <v>34.567866490304787</v>
      </c>
      <c r="I15" s="154">
        <v>8868</v>
      </c>
      <c r="J15" s="166">
        <v>72.197345925262553</v>
      </c>
      <c r="L15" s="154">
        <v>13205</v>
      </c>
      <c r="M15" s="166">
        <v>37.162637548194638</v>
      </c>
      <c r="N15" s="154">
        <v>9869</v>
      </c>
      <c r="O15" s="166">
        <v>74.73684210526315</v>
      </c>
      <c r="Q15" s="154">
        <v>10045</v>
      </c>
      <c r="R15" s="166">
        <v>28.269495961500581</v>
      </c>
      <c r="S15" s="154">
        <v>7662</v>
      </c>
      <c r="T15" s="166">
        <v>76.27675460428074</v>
      </c>
    </row>
    <row r="16" spans="1:20">
      <c r="B16" s="153" t="s">
        <v>93</v>
      </c>
      <c r="D16" s="154">
        <v>9524</v>
      </c>
      <c r="E16" s="166">
        <v>1.176071077962251</v>
      </c>
      <c r="G16" s="154">
        <v>2108</v>
      </c>
      <c r="H16" s="166">
        <v>22.133557328853421</v>
      </c>
      <c r="I16" s="154">
        <v>1555</v>
      </c>
      <c r="J16" s="166">
        <v>73.766603415559771</v>
      </c>
      <c r="L16" s="154">
        <v>3553</v>
      </c>
      <c r="M16" s="166">
        <v>37.305753884922296</v>
      </c>
      <c r="N16" s="154">
        <v>2365</v>
      </c>
      <c r="O16" s="166">
        <v>66.56346749226006</v>
      </c>
      <c r="Q16" s="154">
        <v>3863</v>
      </c>
      <c r="R16" s="166">
        <v>40.560688786224283</v>
      </c>
      <c r="S16" s="154">
        <v>2383</v>
      </c>
      <c r="T16" s="166">
        <v>61.68780740357235</v>
      </c>
    </row>
    <row r="17" spans="2:20">
      <c r="B17" s="153" t="s">
        <v>94</v>
      </c>
      <c r="D17" s="154">
        <v>41674</v>
      </c>
      <c r="E17" s="166">
        <v>5.1461136185425067</v>
      </c>
      <c r="G17" s="154">
        <v>9787</v>
      </c>
      <c r="H17" s="166">
        <v>23.484666698661041</v>
      </c>
      <c r="I17" s="154">
        <v>6551</v>
      </c>
      <c r="J17" s="166">
        <v>66.935731071829977</v>
      </c>
      <c r="L17" s="154">
        <v>15089</v>
      </c>
      <c r="M17" s="166">
        <v>36.207227527955077</v>
      </c>
      <c r="N17" s="154">
        <v>9743</v>
      </c>
      <c r="O17" s="166">
        <v>64.570216714162626</v>
      </c>
      <c r="Q17" s="154">
        <v>16798</v>
      </c>
      <c r="R17" s="166">
        <v>40.308105773383893</v>
      </c>
      <c r="S17" s="154">
        <v>10997</v>
      </c>
      <c r="T17" s="166">
        <v>65.466126919871414</v>
      </c>
    </row>
    <row r="18" spans="2:20">
      <c r="B18" s="153" t="s">
        <v>95</v>
      </c>
      <c r="D18" s="154">
        <v>25303</v>
      </c>
      <c r="E18" s="166">
        <v>3.124540790180474</v>
      </c>
      <c r="G18" s="154">
        <v>9451</v>
      </c>
      <c r="H18" s="166">
        <v>37.351302217128399</v>
      </c>
      <c r="I18" s="154">
        <v>4190</v>
      </c>
      <c r="J18" s="166">
        <v>44.333932917151628</v>
      </c>
      <c r="L18" s="154">
        <v>9891</v>
      </c>
      <c r="M18" s="166">
        <v>39.090226455361027</v>
      </c>
      <c r="N18" s="154">
        <v>5296</v>
      </c>
      <c r="O18" s="166">
        <v>53.543625518147813</v>
      </c>
      <c r="Q18" s="154">
        <v>5961</v>
      </c>
      <c r="R18" s="166">
        <v>23.558471327510571</v>
      </c>
      <c r="S18" s="154">
        <v>3462</v>
      </c>
      <c r="T18" s="166">
        <v>58.077503774534478</v>
      </c>
    </row>
    <row r="19" spans="2:20">
      <c r="B19" s="153" t="s">
        <v>96</v>
      </c>
      <c r="D19" s="154">
        <v>179273</v>
      </c>
      <c r="E19" s="166">
        <v>22.137525237245541</v>
      </c>
      <c r="G19" s="154">
        <v>23943</v>
      </c>
      <c r="H19" s="166">
        <v>13.35560848538263</v>
      </c>
      <c r="I19" s="154">
        <v>15563</v>
      </c>
      <c r="J19" s="166">
        <v>65.000208829302935</v>
      </c>
      <c r="L19" s="154">
        <v>58011</v>
      </c>
      <c r="M19" s="166">
        <v>32.359027851377512</v>
      </c>
      <c r="N19" s="154">
        <v>41195</v>
      </c>
      <c r="O19" s="166">
        <v>71.012394201099795</v>
      </c>
      <c r="Q19" s="154">
        <v>97319</v>
      </c>
      <c r="R19" s="166">
        <v>54.285363663239863</v>
      </c>
      <c r="S19" s="154">
        <v>76964</v>
      </c>
      <c r="T19" s="166">
        <v>79.084248707857668</v>
      </c>
    </row>
    <row r="20" spans="2:20">
      <c r="B20" s="153" t="s">
        <v>97</v>
      </c>
      <c r="D20" s="154">
        <v>134676</v>
      </c>
      <c r="E20" s="166">
        <v>16.630464982742971</v>
      </c>
      <c r="G20" s="154">
        <v>34569</v>
      </c>
      <c r="H20" s="166">
        <v>25.66827051590484</v>
      </c>
      <c r="I20" s="154">
        <v>14992</v>
      </c>
      <c r="J20" s="166">
        <v>43.36833579218375</v>
      </c>
      <c r="L20" s="154">
        <v>49371</v>
      </c>
      <c r="M20" s="166">
        <v>36.659092934153072</v>
      </c>
      <c r="N20" s="154">
        <v>21892</v>
      </c>
      <c r="O20" s="166">
        <v>44.341820096817969</v>
      </c>
      <c r="Q20" s="154">
        <v>50736</v>
      </c>
      <c r="R20" s="166">
        <v>37.672636549942077</v>
      </c>
      <c r="S20" s="154">
        <v>25953</v>
      </c>
      <c r="T20" s="166">
        <v>51.153027436140022</v>
      </c>
    </row>
    <row r="21" spans="2:20">
      <c r="B21" s="153" t="s">
        <v>98</v>
      </c>
      <c r="D21" s="154">
        <v>7822</v>
      </c>
      <c r="E21" s="166">
        <v>0.96589961904879518</v>
      </c>
      <c r="G21" s="154">
        <v>2094</v>
      </c>
      <c r="H21" s="166">
        <v>26.770646893377648</v>
      </c>
      <c r="I21" s="154">
        <v>1615</v>
      </c>
      <c r="J21" s="166">
        <v>77.125119388729701</v>
      </c>
      <c r="L21" s="154">
        <v>2887</v>
      </c>
      <c r="M21" s="166">
        <v>36.908718997698799</v>
      </c>
      <c r="N21" s="154">
        <v>2340</v>
      </c>
      <c r="O21" s="166">
        <v>81.052996189816412</v>
      </c>
      <c r="Q21" s="154">
        <v>2841</v>
      </c>
      <c r="R21" s="166">
        <v>36.320634108923549</v>
      </c>
      <c r="S21" s="154">
        <v>2412</v>
      </c>
      <c r="T21" s="166">
        <v>84.899683210137283</v>
      </c>
    </row>
    <row r="22" spans="2:20">
      <c r="B22" s="153" t="s">
        <v>99</v>
      </c>
      <c r="D22" s="154">
        <v>44123</v>
      </c>
      <c r="E22" s="166">
        <v>5.4485283675901286</v>
      </c>
      <c r="G22" s="154">
        <v>9099</v>
      </c>
      <c r="H22" s="166">
        <v>20.621897876390999</v>
      </c>
      <c r="I22" s="154">
        <v>2827</v>
      </c>
      <c r="J22" s="166">
        <v>31.06934828003077</v>
      </c>
      <c r="L22" s="154">
        <v>14131</v>
      </c>
      <c r="M22" s="166">
        <v>32.026380799129697</v>
      </c>
      <c r="N22" s="154">
        <v>3882</v>
      </c>
      <c r="O22" s="166">
        <v>27.471516523954421</v>
      </c>
      <c r="Q22" s="154">
        <v>20893</v>
      </c>
      <c r="R22" s="166">
        <v>47.351721324479293</v>
      </c>
      <c r="S22" s="154">
        <v>4230</v>
      </c>
      <c r="T22" s="166">
        <v>20.24601541186043</v>
      </c>
    </row>
    <row r="23" spans="2:20">
      <c r="B23" s="153" t="s">
        <v>100</v>
      </c>
      <c r="D23" s="154">
        <v>67945</v>
      </c>
      <c r="E23" s="166">
        <v>8.3901878824175888</v>
      </c>
      <c r="G23" s="154">
        <v>19776</v>
      </c>
      <c r="H23" s="166">
        <v>29.105894473471189</v>
      </c>
      <c r="I23" s="154">
        <v>11774</v>
      </c>
      <c r="J23" s="166">
        <v>59.536812297734627</v>
      </c>
      <c r="L23" s="154">
        <v>26758</v>
      </c>
      <c r="M23" s="166">
        <v>39.381852969313407</v>
      </c>
      <c r="N23" s="154">
        <v>16643</v>
      </c>
      <c r="O23" s="166">
        <v>62.198221092757308</v>
      </c>
      <c r="Q23" s="154">
        <v>21411</v>
      </c>
      <c r="R23" s="166">
        <v>31.51225255721539</v>
      </c>
      <c r="S23" s="154">
        <v>14028</v>
      </c>
      <c r="T23" s="166">
        <v>65.517724534117974</v>
      </c>
    </row>
    <row r="24" spans="2:20">
      <c r="B24" s="153" t="s">
        <v>101</v>
      </c>
      <c r="D24" s="154">
        <v>34099</v>
      </c>
      <c r="E24" s="166">
        <v>4.2107147928847954</v>
      </c>
      <c r="G24" s="154">
        <v>8295</v>
      </c>
      <c r="H24" s="166">
        <v>24.326226575559399</v>
      </c>
      <c r="I24" s="154">
        <v>6099</v>
      </c>
      <c r="J24" s="166">
        <v>73.526220614828205</v>
      </c>
      <c r="L24" s="154">
        <v>11588</v>
      </c>
      <c r="M24" s="166">
        <v>33.983401272764603</v>
      </c>
      <c r="N24" s="154">
        <v>8250</v>
      </c>
      <c r="O24" s="166">
        <v>71.194338971349666</v>
      </c>
      <c r="Q24" s="154">
        <v>14216</v>
      </c>
      <c r="R24" s="166">
        <v>41.690372151676002</v>
      </c>
      <c r="S24" s="154">
        <v>8578</v>
      </c>
      <c r="T24" s="166">
        <v>60.340461451885197</v>
      </c>
    </row>
    <row r="25" spans="2:20">
      <c r="B25" s="153" t="s">
        <v>102</v>
      </c>
      <c r="D25" s="154">
        <v>10273</v>
      </c>
      <c r="E25" s="166">
        <v>1.2685613380833889</v>
      </c>
      <c r="G25" s="154">
        <v>1196</v>
      </c>
      <c r="H25" s="166">
        <v>11.642168791978969</v>
      </c>
      <c r="I25" s="154">
        <v>782</v>
      </c>
      <c r="J25" s="166">
        <v>65.384615384615387</v>
      </c>
      <c r="L25" s="154">
        <v>3057</v>
      </c>
      <c r="M25" s="166">
        <v>29.757617054414489</v>
      </c>
      <c r="N25" s="154">
        <v>1862</v>
      </c>
      <c r="O25" s="166">
        <v>60.909388289172398</v>
      </c>
      <c r="Q25" s="154">
        <v>6020</v>
      </c>
      <c r="R25" s="166">
        <v>58.600214153606537</v>
      </c>
      <c r="S25" s="154">
        <v>3087</v>
      </c>
      <c r="T25" s="166">
        <v>51.279069767441868</v>
      </c>
    </row>
    <row r="26" spans="2:20">
      <c r="B26" s="153" t="s">
        <v>103</v>
      </c>
      <c r="D26" s="154">
        <v>40783</v>
      </c>
      <c r="E26" s="166">
        <v>5.0360884893463318</v>
      </c>
      <c r="G26" s="154">
        <v>7200</v>
      </c>
      <c r="H26" s="166">
        <v>17.654414829708461</v>
      </c>
      <c r="I26" s="154">
        <v>3560</v>
      </c>
      <c r="J26" s="166">
        <v>49.444444444444443</v>
      </c>
      <c r="L26" s="154">
        <v>12576</v>
      </c>
      <c r="M26" s="166">
        <v>30.836377902557441</v>
      </c>
      <c r="N26" s="154">
        <v>6527</v>
      </c>
      <c r="O26" s="166">
        <v>51.900445292620873</v>
      </c>
      <c r="Q26" s="154">
        <v>21007</v>
      </c>
      <c r="R26" s="166">
        <v>51.509207267734112</v>
      </c>
      <c r="S26" s="154">
        <v>12725</v>
      </c>
      <c r="T26" s="166">
        <v>60.575046413100402</v>
      </c>
    </row>
    <row r="27" spans="2:20">
      <c r="B27" s="153" t="s">
        <v>104</v>
      </c>
      <c r="D27" s="154">
        <v>1227</v>
      </c>
      <c r="E27" s="166">
        <v>0.15151608700752639</v>
      </c>
      <c r="G27" s="154">
        <v>463</v>
      </c>
      <c r="H27" s="166">
        <v>37.734311328443361</v>
      </c>
      <c r="I27" s="154">
        <v>176</v>
      </c>
      <c r="J27" s="166">
        <v>38.012958963282941</v>
      </c>
      <c r="L27" s="154">
        <v>757</v>
      </c>
      <c r="M27" s="166">
        <v>61.695191524042379</v>
      </c>
      <c r="N27" s="154">
        <v>306</v>
      </c>
      <c r="O27" s="166">
        <v>40.422721268163812</v>
      </c>
      <c r="Q27" s="154">
        <v>7</v>
      </c>
      <c r="R27" s="166">
        <v>0.5704971475142625</v>
      </c>
      <c r="S27" s="154">
        <v>2</v>
      </c>
      <c r="T27" s="166">
        <v>28.571428571428569</v>
      </c>
    </row>
    <row r="28" spans="2:20">
      <c r="B28" s="153" t="s">
        <v>105</v>
      </c>
      <c r="D28" s="154">
        <v>895</v>
      </c>
      <c r="E28" s="166">
        <v>0.1105190691701191</v>
      </c>
      <c r="G28" s="154">
        <v>236</v>
      </c>
      <c r="H28" s="166">
        <v>26.368715083798879</v>
      </c>
      <c r="I28" s="154">
        <v>228</v>
      </c>
      <c r="J28" s="166">
        <v>96.610169491525426</v>
      </c>
      <c r="L28" s="154">
        <v>328</v>
      </c>
      <c r="M28" s="166">
        <v>36.648044692737429</v>
      </c>
      <c r="N28" s="154">
        <v>325</v>
      </c>
      <c r="O28" s="166">
        <v>99.08536585365853</v>
      </c>
      <c r="Q28" s="154">
        <v>331</v>
      </c>
      <c r="R28" s="166">
        <v>36.983240223463689</v>
      </c>
      <c r="S28" s="154">
        <v>331</v>
      </c>
      <c r="T28" s="166">
        <v>100</v>
      </c>
    </row>
    <row r="29" spans="2:20">
      <c r="B29" s="157" t="s">
        <v>106</v>
      </c>
      <c r="D29" s="158">
        <v>1174</v>
      </c>
      <c r="E29" s="167">
        <v>0.14497138235275961</v>
      </c>
      <c r="G29" s="158">
        <v>468</v>
      </c>
      <c r="H29" s="167">
        <v>39.863713798977848</v>
      </c>
      <c r="I29" s="158">
        <v>454</v>
      </c>
      <c r="J29" s="167">
        <v>97.008547008547012</v>
      </c>
      <c r="L29" s="158">
        <v>475</v>
      </c>
      <c r="M29" s="167">
        <v>40.459965928449741</v>
      </c>
      <c r="N29" s="158">
        <v>458</v>
      </c>
      <c r="O29" s="167">
        <v>96.421052631578945</v>
      </c>
      <c r="Q29" s="158">
        <v>231</v>
      </c>
      <c r="R29" s="167">
        <v>19.676320272572401</v>
      </c>
      <c r="S29" s="158">
        <v>216</v>
      </c>
      <c r="T29" s="167">
        <v>93.506493506493499</v>
      </c>
    </row>
    <row r="30" spans="2:20" ht="8" customHeight="1"/>
    <row r="31" spans="2:20">
      <c r="B31" s="161" t="s">
        <v>49</v>
      </c>
      <c r="D31" s="162">
        <v>809815</v>
      </c>
      <c r="E31" s="168">
        <v>100</v>
      </c>
      <c r="G31" s="162">
        <v>183823</v>
      </c>
      <c r="H31" s="168">
        <v>22.699381957607599</v>
      </c>
      <c r="I31" s="162">
        <v>110280</v>
      </c>
      <c r="J31" s="168">
        <v>59.992492778379201</v>
      </c>
      <c r="L31" s="162">
        <v>291098</v>
      </c>
      <c r="M31" s="168">
        <v>35.94623463383612</v>
      </c>
      <c r="N31" s="162">
        <v>179019</v>
      </c>
      <c r="O31" s="168">
        <v>61.497846086197768</v>
      </c>
      <c r="Q31" s="162">
        <v>334894</v>
      </c>
      <c r="R31" s="168">
        <v>41.354383408556281</v>
      </c>
      <c r="S31" s="162">
        <v>210635</v>
      </c>
      <c r="T31" s="168">
        <v>62.896020830471727</v>
      </c>
    </row>
  </sheetData>
  <mergeCells count="13">
    <mergeCell ref="S8:T8"/>
    <mergeCell ref="L7:O7"/>
    <mergeCell ref="B5:T5"/>
    <mergeCell ref="D7:E8"/>
    <mergeCell ref="A4:T4"/>
    <mergeCell ref="Q7:T7"/>
    <mergeCell ref="G7:J7"/>
    <mergeCell ref="B7:B9"/>
    <mergeCell ref="I8:J8"/>
    <mergeCell ref="G8:H8"/>
    <mergeCell ref="L8:M8"/>
    <mergeCell ref="N8:O8"/>
    <mergeCell ref="Q8:R8"/>
  </mergeCells>
  <printOptions horizontalCentered="1" verticalCentered="1"/>
  <pageMargins left="0.27777777777777779" right="0.27777777777777779" top="0.27777777777777779" bottom="0.27777777777777779" header="0.1388888888888889" footer="0.1388888888888889"/>
  <pageSetup paperSize="9" scale="70" orientation="landscape"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A1:T31"/>
  <sheetViews>
    <sheetView showGridLines="0" workbookViewId="0"/>
  </sheetViews>
  <sheetFormatPr baseColWidth="10" defaultColWidth="8.7265625" defaultRowHeight="14.5"/>
  <cols>
    <col min="1" max="1" width="0.7265625" customWidth="1"/>
    <col min="2" max="2" width="32.453125" customWidth="1"/>
    <col min="3" max="3" width="0.36328125" customWidth="1"/>
    <col min="4" max="5" width="12" customWidth="1"/>
    <col min="6" max="6" width="0.36328125" customWidth="1"/>
    <col min="7" max="10" width="12" customWidth="1"/>
    <col min="11" max="11" width="0.36328125" customWidth="1"/>
    <col min="12" max="15" width="12" customWidth="1"/>
    <col min="16" max="16" width="0.36328125" customWidth="1"/>
    <col min="17" max="20" width="12" customWidth="1"/>
  </cols>
  <sheetData>
    <row r="1" spans="1:20" ht="12" customHeight="1"/>
    <row r="2" spans="1:20" ht="52.5" customHeight="1"/>
    <row r="3" spans="1:20" ht="4.5" customHeight="1"/>
    <row r="4" spans="1:20" ht="17" customHeight="1">
      <c r="A4" s="201" t="s">
        <v>261</v>
      </c>
      <c r="B4" s="202"/>
      <c r="C4" s="202"/>
      <c r="D4" s="202"/>
      <c r="E4" s="202"/>
      <c r="F4" s="202"/>
      <c r="G4" s="202"/>
      <c r="H4" s="202"/>
      <c r="I4" s="202"/>
      <c r="J4" s="202"/>
      <c r="K4" s="202"/>
      <c r="L4" s="202"/>
      <c r="M4" s="202"/>
      <c r="N4" s="202"/>
      <c r="O4" s="202"/>
      <c r="P4" s="202"/>
      <c r="Q4" s="202"/>
      <c r="R4" s="202"/>
      <c r="S4" s="202"/>
      <c r="T4" s="202"/>
    </row>
    <row r="5" spans="1:20" ht="17" customHeight="1">
      <c r="B5" s="203" t="s">
        <v>113</v>
      </c>
      <c r="C5" s="202"/>
      <c r="D5" s="202"/>
      <c r="E5" s="202"/>
      <c r="F5" s="202"/>
      <c r="G5" s="202"/>
      <c r="H5" s="202"/>
      <c r="I5" s="202"/>
      <c r="J5" s="202"/>
      <c r="K5" s="202"/>
      <c r="L5" s="202"/>
      <c r="M5" s="202"/>
      <c r="N5" s="202"/>
      <c r="O5" s="202"/>
      <c r="P5" s="202"/>
      <c r="Q5" s="202"/>
      <c r="R5" s="202"/>
      <c r="S5" s="202"/>
      <c r="T5" s="202"/>
    </row>
    <row r="6" spans="1:20" ht="6" customHeight="1"/>
    <row r="7" spans="1:20" ht="17" customHeight="1">
      <c r="B7" s="222" t="s">
        <v>114</v>
      </c>
      <c r="D7" s="228" t="s">
        <v>84</v>
      </c>
      <c r="E7" s="261"/>
      <c r="G7" s="260" t="s">
        <v>66</v>
      </c>
      <c r="H7" s="265"/>
      <c r="I7" s="265"/>
      <c r="J7" s="229"/>
      <c r="L7" s="260" t="s">
        <v>65</v>
      </c>
      <c r="M7" s="265"/>
      <c r="N7" s="265"/>
      <c r="O7" s="229"/>
      <c r="Q7" s="260" t="s">
        <v>64</v>
      </c>
      <c r="R7" s="265"/>
      <c r="S7" s="265"/>
      <c r="T7" s="229"/>
    </row>
    <row r="8" spans="1:20" ht="40" customHeight="1">
      <c r="B8" s="223"/>
      <c r="D8" s="262"/>
      <c r="E8" s="209"/>
      <c r="G8" s="259" t="s">
        <v>69</v>
      </c>
      <c r="H8" s="211"/>
      <c r="I8" s="257" t="s">
        <v>247</v>
      </c>
      <c r="J8" s="211"/>
      <c r="L8" s="259" t="s">
        <v>69</v>
      </c>
      <c r="M8" s="211"/>
      <c r="N8" s="257" t="s">
        <v>247</v>
      </c>
      <c r="O8" s="211"/>
      <c r="Q8" s="259" t="s">
        <v>69</v>
      </c>
      <c r="R8" s="211"/>
      <c r="S8" s="257" t="s">
        <v>247</v>
      </c>
      <c r="T8" s="211"/>
    </row>
    <row r="9" spans="1:20" ht="32" customHeight="1">
      <c r="B9" s="224"/>
      <c r="D9" s="39" t="s">
        <v>119</v>
      </c>
      <c r="E9" s="15" t="s">
        <v>128</v>
      </c>
      <c r="G9" s="39" t="s">
        <v>119</v>
      </c>
      <c r="H9" s="14" t="s">
        <v>244</v>
      </c>
      <c r="I9" s="14" t="s">
        <v>119</v>
      </c>
      <c r="J9" s="23" t="s">
        <v>248</v>
      </c>
      <c r="L9" s="39" t="s">
        <v>119</v>
      </c>
      <c r="M9" s="14" t="s">
        <v>244</v>
      </c>
      <c r="N9" s="14" t="s">
        <v>119</v>
      </c>
      <c r="O9" s="23" t="s">
        <v>248</v>
      </c>
      <c r="Q9" s="39" t="s">
        <v>119</v>
      </c>
      <c r="R9" s="14" t="s">
        <v>244</v>
      </c>
      <c r="S9" s="14" t="s">
        <v>119</v>
      </c>
      <c r="T9" s="23" t="s">
        <v>248</v>
      </c>
    </row>
    <row r="10" spans="1:20" ht="8" customHeight="1"/>
    <row r="11" spans="1:20">
      <c r="B11" s="149" t="s">
        <v>88</v>
      </c>
      <c r="D11" s="150">
        <v>12</v>
      </c>
      <c r="E11" s="165">
        <v>8.7591240875912399E-2</v>
      </c>
      <c r="G11" s="150">
        <v>9</v>
      </c>
      <c r="H11" s="165">
        <v>75</v>
      </c>
      <c r="I11" s="150">
        <v>8</v>
      </c>
      <c r="J11" s="165">
        <v>88.888888888888886</v>
      </c>
      <c r="L11" s="150">
        <v>3</v>
      </c>
      <c r="M11" s="165">
        <v>25</v>
      </c>
      <c r="N11" s="150">
        <v>3</v>
      </c>
      <c r="O11" s="165">
        <v>100</v>
      </c>
      <c r="Q11" s="150">
        <v>0</v>
      </c>
      <c r="R11" s="165">
        <v>0</v>
      </c>
      <c r="S11" s="150">
        <v>0</v>
      </c>
      <c r="T11" s="165">
        <v>0</v>
      </c>
    </row>
    <row r="12" spans="1:20">
      <c r="B12" s="153" t="s">
        <v>89</v>
      </c>
      <c r="D12" s="154">
        <v>0</v>
      </c>
      <c r="E12" s="166">
        <v>0</v>
      </c>
      <c r="G12" s="154">
        <v>0</v>
      </c>
      <c r="H12" s="166">
        <v>0</v>
      </c>
      <c r="I12" s="154">
        <v>0</v>
      </c>
      <c r="J12" s="166">
        <v>0</v>
      </c>
      <c r="L12" s="154">
        <v>0</v>
      </c>
      <c r="M12" s="166">
        <v>0</v>
      </c>
      <c r="N12" s="154">
        <v>0</v>
      </c>
      <c r="O12" s="166">
        <v>0</v>
      </c>
      <c r="Q12" s="154">
        <v>0</v>
      </c>
      <c r="R12" s="166">
        <v>0</v>
      </c>
      <c r="S12" s="154">
        <v>0</v>
      </c>
      <c r="T12" s="166">
        <v>0</v>
      </c>
    </row>
    <row r="13" spans="1:20">
      <c r="B13" s="153" t="s">
        <v>90</v>
      </c>
      <c r="D13" s="154">
        <v>32</v>
      </c>
      <c r="E13" s="166">
        <v>0.23357664233576639</v>
      </c>
      <c r="G13" s="154">
        <v>13</v>
      </c>
      <c r="H13" s="166">
        <v>40.625</v>
      </c>
      <c r="I13" s="154">
        <v>10</v>
      </c>
      <c r="J13" s="166">
        <v>76.923076923076934</v>
      </c>
      <c r="L13" s="154">
        <v>8</v>
      </c>
      <c r="M13" s="166">
        <v>25</v>
      </c>
      <c r="N13" s="154">
        <v>6</v>
      </c>
      <c r="O13" s="166">
        <v>75</v>
      </c>
      <c r="Q13" s="154">
        <v>11</v>
      </c>
      <c r="R13" s="166">
        <v>34.375</v>
      </c>
      <c r="S13" s="154">
        <v>8</v>
      </c>
      <c r="T13" s="166">
        <v>72.727272727272734</v>
      </c>
    </row>
    <row r="14" spans="1:20">
      <c r="B14" s="153" t="s">
        <v>91</v>
      </c>
      <c r="D14" s="154">
        <v>0</v>
      </c>
      <c r="E14" s="166">
        <v>0</v>
      </c>
      <c r="G14" s="154">
        <v>0</v>
      </c>
      <c r="H14" s="166">
        <v>0</v>
      </c>
      <c r="I14" s="154">
        <v>0</v>
      </c>
      <c r="J14" s="166">
        <v>0</v>
      </c>
      <c r="L14" s="154">
        <v>0</v>
      </c>
      <c r="M14" s="166">
        <v>0</v>
      </c>
      <c r="N14" s="154">
        <v>0</v>
      </c>
      <c r="O14" s="166">
        <v>0</v>
      </c>
      <c r="Q14" s="154">
        <v>0</v>
      </c>
      <c r="R14" s="166">
        <v>0</v>
      </c>
      <c r="S14" s="154">
        <v>0</v>
      </c>
      <c r="T14" s="166">
        <v>0</v>
      </c>
    </row>
    <row r="15" spans="1:20">
      <c r="B15" s="153" t="s">
        <v>92</v>
      </c>
      <c r="D15" s="154">
        <v>697</v>
      </c>
      <c r="E15" s="166">
        <v>5.0875912408759127</v>
      </c>
      <c r="G15" s="154">
        <v>446</v>
      </c>
      <c r="H15" s="166">
        <v>63.988522238163561</v>
      </c>
      <c r="I15" s="154">
        <v>305</v>
      </c>
      <c r="J15" s="166">
        <v>68.38565022421524</v>
      </c>
      <c r="L15" s="154">
        <v>189</v>
      </c>
      <c r="M15" s="166">
        <v>27.116212338593979</v>
      </c>
      <c r="N15" s="154">
        <v>117</v>
      </c>
      <c r="O15" s="166">
        <v>61.904761904761912</v>
      </c>
      <c r="Q15" s="154">
        <v>62</v>
      </c>
      <c r="R15" s="166">
        <v>8.8952654232424688</v>
      </c>
      <c r="S15" s="154">
        <v>38</v>
      </c>
      <c r="T15" s="166">
        <v>61.29032258064516</v>
      </c>
    </row>
    <row r="16" spans="1:20">
      <c r="B16" s="153" t="s">
        <v>93</v>
      </c>
      <c r="D16" s="154">
        <v>0</v>
      </c>
      <c r="E16" s="166">
        <v>0</v>
      </c>
      <c r="G16" s="154">
        <v>0</v>
      </c>
      <c r="H16" s="166">
        <v>0</v>
      </c>
      <c r="I16" s="154">
        <v>0</v>
      </c>
      <c r="J16" s="166">
        <v>0</v>
      </c>
      <c r="L16" s="154">
        <v>0</v>
      </c>
      <c r="M16" s="166">
        <v>0</v>
      </c>
      <c r="N16" s="154">
        <v>0</v>
      </c>
      <c r="O16" s="166">
        <v>0</v>
      </c>
      <c r="Q16" s="154">
        <v>0</v>
      </c>
      <c r="R16" s="166">
        <v>0</v>
      </c>
      <c r="S16" s="154">
        <v>0</v>
      </c>
      <c r="T16" s="166">
        <v>0</v>
      </c>
    </row>
    <row r="17" spans="2:20">
      <c r="B17" s="153" t="s">
        <v>94</v>
      </c>
      <c r="D17" s="154">
        <v>3459</v>
      </c>
      <c r="E17" s="166">
        <v>25.248175182481749</v>
      </c>
      <c r="G17" s="154">
        <v>673</v>
      </c>
      <c r="H17" s="166">
        <v>19.456490315119979</v>
      </c>
      <c r="I17" s="154">
        <v>495</v>
      </c>
      <c r="J17" s="166">
        <v>73.551263001485893</v>
      </c>
      <c r="L17" s="154">
        <v>1098</v>
      </c>
      <c r="M17" s="166">
        <v>31.74327840416306</v>
      </c>
      <c r="N17" s="154">
        <v>732</v>
      </c>
      <c r="O17" s="166">
        <v>66.666666666666657</v>
      </c>
      <c r="Q17" s="154">
        <v>1688</v>
      </c>
      <c r="R17" s="166">
        <v>48.800231280716972</v>
      </c>
      <c r="S17" s="154">
        <v>1092</v>
      </c>
      <c r="T17" s="166">
        <v>64.691943127962077</v>
      </c>
    </row>
    <row r="18" spans="2:20">
      <c r="B18" s="153" t="s">
        <v>95</v>
      </c>
      <c r="D18" s="154">
        <v>19</v>
      </c>
      <c r="E18" s="166">
        <v>0.13868613138686131</v>
      </c>
      <c r="G18" s="154">
        <v>12</v>
      </c>
      <c r="H18" s="166">
        <v>63.157894736842103</v>
      </c>
      <c r="I18" s="154">
        <v>10</v>
      </c>
      <c r="J18" s="166">
        <v>83.333333333333343</v>
      </c>
      <c r="L18" s="154">
        <v>6</v>
      </c>
      <c r="M18" s="166">
        <v>31.578947368421051</v>
      </c>
      <c r="N18" s="154">
        <v>5</v>
      </c>
      <c r="O18" s="166">
        <v>83.333333333333343</v>
      </c>
      <c r="Q18" s="154">
        <v>1</v>
      </c>
      <c r="R18" s="166">
        <v>5.2631578947368416</v>
      </c>
      <c r="S18" s="154">
        <v>1</v>
      </c>
      <c r="T18" s="166">
        <v>100</v>
      </c>
    </row>
    <row r="19" spans="2:20">
      <c r="B19" s="153" t="s">
        <v>96</v>
      </c>
      <c r="D19" s="154">
        <v>86</v>
      </c>
      <c r="E19" s="166">
        <v>0.62773722627737227</v>
      </c>
      <c r="G19" s="154">
        <v>62</v>
      </c>
      <c r="H19" s="166">
        <v>72.093023255813947</v>
      </c>
      <c r="I19" s="154">
        <v>51</v>
      </c>
      <c r="J19" s="166">
        <v>82.258064516129039</v>
      </c>
      <c r="L19" s="154">
        <v>17</v>
      </c>
      <c r="M19" s="166">
        <v>19.767441860465119</v>
      </c>
      <c r="N19" s="154">
        <v>16</v>
      </c>
      <c r="O19" s="166">
        <v>94.117647058823522</v>
      </c>
      <c r="Q19" s="154">
        <v>7</v>
      </c>
      <c r="R19" s="166">
        <v>8.1395348837209305</v>
      </c>
      <c r="S19" s="154">
        <v>7</v>
      </c>
      <c r="T19" s="166">
        <v>100</v>
      </c>
    </row>
    <row r="20" spans="2:20">
      <c r="B20" s="153" t="s">
        <v>97</v>
      </c>
      <c r="D20" s="154">
        <v>1318</v>
      </c>
      <c r="E20" s="166">
        <v>9.6204379562043787</v>
      </c>
      <c r="G20" s="154">
        <v>431</v>
      </c>
      <c r="H20" s="166">
        <v>32.701062215477997</v>
      </c>
      <c r="I20" s="154">
        <v>273</v>
      </c>
      <c r="J20" s="166">
        <v>63.341067285382827</v>
      </c>
      <c r="L20" s="154">
        <v>656</v>
      </c>
      <c r="M20" s="166">
        <v>49.77238239757208</v>
      </c>
      <c r="N20" s="154">
        <v>500</v>
      </c>
      <c r="O20" s="166">
        <v>76.219512195121951</v>
      </c>
      <c r="Q20" s="154">
        <v>231</v>
      </c>
      <c r="R20" s="166">
        <v>17.526555386949919</v>
      </c>
      <c r="S20" s="154">
        <v>181</v>
      </c>
      <c r="T20" s="166">
        <v>78.354978354978357</v>
      </c>
    </row>
    <row r="21" spans="2:20">
      <c r="B21" s="153" t="s">
        <v>98</v>
      </c>
      <c r="D21" s="154">
        <v>0</v>
      </c>
      <c r="E21" s="166">
        <v>0</v>
      </c>
      <c r="G21" s="154">
        <v>0</v>
      </c>
      <c r="H21" s="166">
        <v>0</v>
      </c>
      <c r="I21" s="154">
        <v>0</v>
      </c>
      <c r="J21" s="166">
        <v>0</v>
      </c>
      <c r="L21" s="154">
        <v>0</v>
      </c>
      <c r="M21" s="166">
        <v>0</v>
      </c>
      <c r="N21" s="154">
        <v>0</v>
      </c>
      <c r="O21" s="166">
        <v>0</v>
      </c>
      <c r="Q21" s="154">
        <v>0</v>
      </c>
      <c r="R21" s="166">
        <v>0</v>
      </c>
      <c r="S21" s="154">
        <v>0</v>
      </c>
      <c r="T21" s="166">
        <v>0</v>
      </c>
    </row>
    <row r="22" spans="2:20">
      <c r="B22" s="153" t="s">
        <v>99</v>
      </c>
      <c r="D22" s="154">
        <v>149</v>
      </c>
      <c r="E22" s="166">
        <v>1.0875912408759121</v>
      </c>
      <c r="G22" s="154">
        <v>92</v>
      </c>
      <c r="H22" s="166">
        <v>61.744966442953022</v>
      </c>
      <c r="I22" s="154">
        <v>67</v>
      </c>
      <c r="J22" s="166">
        <v>72.826086956521735</v>
      </c>
      <c r="L22" s="154">
        <v>55</v>
      </c>
      <c r="M22" s="166">
        <v>36.912751677852349</v>
      </c>
      <c r="N22" s="154">
        <v>44</v>
      </c>
      <c r="O22" s="166">
        <v>80</v>
      </c>
      <c r="Q22" s="154">
        <v>2</v>
      </c>
      <c r="R22" s="166">
        <v>1.3422818791946309</v>
      </c>
      <c r="S22" s="154">
        <v>2</v>
      </c>
      <c r="T22" s="166">
        <v>100</v>
      </c>
    </row>
    <row r="23" spans="2:20">
      <c r="B23" s="153" t="s">
        <v>100</v>
      </c>
      <c r="D23" s="154">
        <v>100</v>
      </c>
      <c r="E23" s="166">
        <v>0.72992700729927007</v>
      </c>
      <c r="G23" s="154">
        <v>70</v>
      </c>
      <c r="H23" s="166">
        <v>70</v>
      </c>
      <c r="I23" s="154">
        <v>59</v>
      </c>
      <c r="J23" s="166">
        <v>84.285714285714292</v>
      </c>
      <c r="L23" s="154">
        <v>24</v>
      </c>
      <c r="M23" s="166">
        <v>24</v>
      </c>
      <c r="N23" s="154">
        <v>23</v>
      </c>
      <c r="O23" s="166">
        <v>95.833333333333343</v>
      </c>
      <c r="Q23" s="154">
        <v>6</v>
      </c>
      <c r="R23" s="166">
        <v>6</v>
      </c>
      <c r="S23" s="154">
        <v>6</v>
      </c>
      <c r="T23" s="166">
        <v>100</v>
      </c>
    </row>
    <row r="24" spans="2:20">
      <c r="B24" s="153" t="s">
        <v>101</v>
      </c>
      <c r="D24" s="154">
        <v>6</v>
      </c>
      <c r="E24" s="166">
        <v>4.3795620437956199E-2</v>
      </c>
      <c r="G24" s="154">
        <v>2</v>
      </c>
      <c r="H24" s="166">
        <v>33.333333333333329</v>
      </c>
      <c r="I24" s="154">
        <v>1</v>
      </c>
      <c r="J24" s="166">
        <v>50</v>
      </c>
      <c r="L24" s="154">
        <v>2</v>
      </c>
      <c r="M24" s="166">
        <v>33.333333333333329</v>
      </c>
      <c r="N24" s="154">
        <v>0</v>
      </c>
      <c r="O24" s="166">
        <v>0</v>
      </c>
      <c r="Q24" s="154">
        <v>2</v>
      </c>
      <c r="R24" s="166">
        <v>33.333333333333329</v>
      </c>
      <c r="S24" s="154">
        <v>2</v>
      </c>
      <c r="T24" s="166">
        <v>100</v>
      </c>
    </row>
    <row r="25" spans="2:20">
      <c r="B25" s="153" t="s">
        <v>102</v>
      </c>
      <c r="D25" s="154">
        <v>39</v>
      </c>
      <c r="E25" s="166">
        <v>0.28467153284671531</v>
      </c>
      <c r="G25" s="154">
        <v>12</v>
      </c>
      <c r="H25" s="166">
        <v>30.76923076923077</v>
      </c>
      <c r="I25" s="154">
        <v>9</v>
      </c>
      <c r="J25" s="166">
        <v>75</v>
      </c>
      <c r="L25" s="154">
        <v>15</v>
      </c>
      <c r="M25" s="166">
        <v>38.461538461538467</v>
      </c>
      <c r="N25" s="154">
        <v>10</v>
      </c>
      <c r="O25" s="166">
        <v>66.666666666666657</v>
      </c>
      <c r="Q25" s="154">
        <v>12</v>
      </c>
      <c r="R25" s="166">
        <v>30.76923076923077</v>
      </c>
      <c r="S25" s="154">
        <v>7</v>
      </c>
      <c r="T25" s="166">
        <v>58.333333333333343</v>
      </c>
    </row>
    <row r="26" spans="2:20">
      <c r="B26" s="153" t="s">
        <v>103</v>
      </c>
      <c r="D26" s="154">
        <v>7783</v>
      </c>
      <c r="E26" s="166">
        <v>56.810218978102192</v>
      </c>
      <c r="G26" s="154">
        <v>2071</v>
      </c>
      <c r="H26" s="166">
        <v>26.609276628549399</v>
      </c>
      <c r="I26" s="154">
        <v>735</v>
      </c>
      <c r="J26" s="166">
        <v>35.490101400289717</v>
      </c>
      <c r="L26" s="154">
        <v>2826</v>
      </c>
      <c r="M26" s="166">
        <v>36.309906205833222</v>
      </c>
      <c r="N26" s="154">
        <v>932</v>
      </c>
      <c r="O26" s="166">
        <v>32.979476291578202</v>
      </c>
      <c r="Q26" s="154">
        <v>2886</v>
      </c>
      <c r="R26" s="166">
        <v>37.080817165617368</v>
      </c>
      <c r="S26" s="154">
        <v>1056</v>
      </c>
      <c r="T26" s="166">
        <v>36.590436590436603</v>
      </c>
    </row>
    <row r="27" spans="2:20">
      <c r="B27" s="153" t="s">
        <v>104</v>
      </c>
      <c r="D27" s="154">
        <v>0</v>
      </c>
      <c r="E27" s="166">
        <v>0</v>
      </c>
      <c r="G27" s="154">
        <v>0</v>
      </c>
      <c r="H27" s="166">
        <v>0</v>
      </c>
      <c r="I27" s="154">
        <v>0</v>
      </c>
      <c r="J27" s="166">
        <v>0</v>
      </c>
      <c r="L27" s="154">
        <v>0</v>
      </c>
      <c r="M27" s="166">
        <v>0</v>
      </c>
      <c r="N27" s="154">
        <v>0</v>
      </c>
      <c r="O27" s="166">
        <v>0</v>
      </c>
      <c r="Q27" s="154">
        <v>0</v>
      </c>
      <c r="R27" s="166">
        <v>0</v>
      </c>
      <c r="S27" s="154">
        <v>0</v>
      </c>
      <c r="T27" s="166">
        <v>0</v>
      </c>
    </row>
    <row r="28" spans="2:20">
      <c r="B28" s="153" t="s">
        <v>105</v>
      </c>
      <c r="D28" s="154">
        <v>0</v>
      </c>
      <c r="E28" s="166">
        <v>0</v>
      </c>
      <c r="G28" s="154">
        <v>0</v>
      </c>
      <c r="H28" s="166">
        <v>0</v>
      </c>
      <c r="I28" s="154">
        <v>0</v>
      </c>
      <c r="J28" s="166">
        <v>0</v>
      </c>
      <c r="L28" s="154">
        <v>0</v>
      </c>
      <c r="M28" s="166">
        <v>0</v>
      </c>
      <c r="N28" s="154">
        <v>0</v>
      </c>
      <c r="O28" s="166">
        <v>0</v>
      </c>
      <c r="Q28" s="154">
        <v>0</v>
      </c>
      <c r="R28" s="166">
        <v>0</v>
      </c>
      <c r="S28" s="154">
        <v>0</v>
      </c>
      <c r="T28" s="166">
        <v>0</v>
      </c>
    </row>
    <row r="29" spans="2:20">
      <c r="B29" s="157" t="s">
        <v>106</v>
      </c>
      <c r="D29" s="158">
        <v>0</v>
      </c>
      <c r="E29" s="167">
        <v>0</v>
      </c>
      <c r="G29" s="158">
        <v>0</v>
      </c>
      <c r="H29" s="167">
        <v>0</v>
      </c>
      <c r="I29" s="158">
        <v>0</v>
      </c>
      <c r="J29" s="167">
        <v>0</v>
      </c>
      <c r="L29" s="158">
        <v>0</v>
      </c>
      <c r="M29" s="167">
        <v>0</v>
      </c>
      <c r="N29" s="158">
        <v>0</v>
      </c>
      <c r="O29" s="167">
        <v>0</v>
      </c>
      <c r="Q29" s="158">
        <v>0</v>
      </c>
      <c r="R29" s="167">
        <v>0</v>
      </c>
      <c r="S29" s="158">
        <v>0</v>
      </c>
      <c r="T29" s="167">
        <v>0</v>
      </c>
    </row>
    <row r="30" spans="2:20" ht="8" customHeight="1"/>
    <row r="31" spans="2:20">
      <c r="B31" s="161" t="s">
        <v>49</v>
      </c>
      <c r="D31" s="162">
        <v>13700</v>
      </c>
      <c r="E31" s="168">
        <v>100</v>
      </c>
      <c r="G31" s="162">
        <v>3893</v>
      </c>
      <c r="H31" s="168">
        <v>28.416058394160579</v>
      </c>
      <c r="I31" s="162">
        <v>2023</v>
      </c>
      <c r="J31" s="168">
        <v>51.965065502183407</v>
      </c>
      <c r="L31" s="162">
        <v>4899</v>
      </c>
      <c r="M31" s="168">
        <v>35.759124087591253</v>
      </c>
      <c r="N31" s="162">
        <v>2388</v>
      </c>
      <c r="O31" s="168">
        <v>48.744641763625232</v>
      </c>
      <c r="Q31" s="162">
        <v>4908</v>
      </c>
      <c r="R31" s="168">
        <v>35.824817518248167</v>
      </c>
      <c r="S31" s="162">
        <v>2400</v>
      </c>
      <c r="T31" s="168">
        <v>48.899755501222486</v>
      </c>
    </row>
  </sheetData>
  <mergeCells count="13">
    <mergeCell ref="S8:T8"/>
    <mergeCell ref="L7:O7"/>
    <mergeCell ref="B5:T5"/>
    <mergeCell ref="D7:E8"/>
    <mergeCell ref="A4:T4"/>
    <mergeCell ref="Q7:T7"/>
    <mergeCell ref="G7:J7"/>
    <mergeCell ref="B7:B9"/>
    <mergeCell ref="I8:J8"/>
    <mergeCell ref="G8:H8"/>
    <mergeCell ref="L8:M8"/>
    <mergeCell ref="N8:O8"/>
    <mergeCell ref="Q8:R8"/>
  </mergeCells>
  <printOptions horizontalCentered="1" verticalCentered="1"/>
  <pageMargins left="0.27777777777777779" right="0.27777777777777779" top="0.27777777777777779" bottom="0.27777777777777779" header="0.1388888888888889" footer="0.1388888888888889"/>
  <pageSetup paperSize="9" scale="70" orientation="landscape"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P29"/>
  <sheetViews>
    <sheetView showGridLines="0" workbookViewId="0"/>
  </sheetViews>
  <sheetFormatPr baseColWidth="10" defaultColWidth="8.7265625" defaultRowHeight="14.5"/>
  <cols>
    <col min="1" max="1" width="0.7265625" customWidth="1"/>
    <col min="2" max="2" width="32.453125" customWidth="1"/>
    <col min="3" max="20" width="8" customWidth="1"/>
  </cols>
  <sheetData>
    <row r="1" spans="1:16" ht="15" customHeight="1"/>
    <row r="2" spans="1:16" ht="52.5" customHeight="1"/>
    <row r="3" spans="1:16" ht="23.5" customHeight="1">
      <c r="A3" s="201" t="s">
        <v>262</v>
      </c>
      <c r="B3" s="202"/>
      <c r="C3" s="202"/>
      <c r="D3" s="202"/>
      <c r="E3" s="202"/>
      <c r="F3" s="202"/>
      <c r="G3" s="202"/>
      <c r="H3" s="202"/>
      <c r="I3" s="202"/>
      <c r="J3" s="202"/>
      <c r="K3" s="202"/>
      <c r="L3" s="202"/>
      <c r="M3" s="202"/>
      <c r="N3" s="202"/>
      <c r="O3" s="202"/>
      <c r="P3" s="202"/>
    </row>
    <row r="4" spans="1:16" ht="18" customHeight="1">
      <c r="B4" s="203" t="s">
        <v>113</v>
      </c>
      <c r="C4" s="202"/>
      <c r="D4" s="202"/>
      <c r="E4" s="202"/>
      <c r="F4" s="202"/>
      <c r="G4" s="202"/>
      <c r="H4" s="202"/>
      <c r="I4" s="202"/>
      <c r="J4" s="202"/>
      <c r="K4" s="202"/>
      <c r="L4" s="202"/>
      <c r="M4" s="202"/>
      <c r="N4" s="202"/>
      <c r="O4" s="202"/>
      <c r="P4" s="202"/>
    </row>
    <row r="5" spans="1:16" ht="9.5" customHeight="1"/>
    <row r="6" spans="1:16" ht="17" customHeight="1">
      <c r="C6" s="228" t="s">
        <v>263</v>
      </c>
      <c r="D6" s="265"/>
      <c r="E6" s="265"/>
      <c r="F6" s="265"/>
      <c r="G6" s="265"/>
      <c r="H6" s="265"/>
      <c r="I6" s="265"/>
      <c r="J6" s="265"/>
      <c r="K6" s="265"/>
      <c r="L6" s="265"/>
      <c r="M6" s="265"/>
      <c r="N6" s="265"/>
      <c r="O6" s="265"/>
      <c r="P6" s="229"/>
    </row>
    <row r="7" spans="1:16" ht="60" customHeight="1">
      <c r="B7" s="204" t="s">
        <v>114</v>
      </c>
      <c r="C7" s="219" t="s">
        <v>171</v>
      </c>
      <c r="D7" s="211"/>
      <c r="E7" s="219" t="s">
        <v>264</v>
      </c>
      <c r="F7" s="211"/>
      <c r="G7" s="219" t="s">
        <v>265</v>
      </c>
      <c r="H7" s="211"/>
      <c r="I7" s="219" t="s">
        <v>266</v>
      </c>
      <c r="J7" s="211"/>
      <c r="K7" s="219" t="s">
        <v>267</v>
      </c>
      <c r="L7" s="211"/>
      <c r="M7" s="219" t="s">
        <v>268</v>
      </c>
      <c r="N7" s="211"/>
      <c r="O7" s="219" t="s">
        <v>269</v>
      </c>
      <c r="P7" s="211"/>
    </row>
    <row r="8" spans="1:16" ht="14" customHeight="1">
      <c r="B8" s="220"/>
      <c r="C8" s="14" t="s">
        <v>119</v>
      </c>
      <c r="D8" s="14" t="s">
        <v>58</v>
      </c>
      <c r="E8" s="14" t="s">
        <v>119</v>
      </c>
      <c r="F8" s="14" t="s">
        <v>58</v>
      </c>
      <c r="G8" s="14" t="s">
        <v>119</v>
      </c>
      <c r="H8" s="14" t="s">
        <v>58</v>
      </c>
      <c r="I8" s="14" t="s">
        <v>119</v>
      </c>
      <c r="J8" s="14" t="s">
        <v>58</v>
      </c>
      <c r="K8" s="14" t="s">
        <v>119</v>
      </c>
      <c r="L8" s="14" t="s">
        <v>58</v>
      </c>
      <c r="M8" s="14" t="s">
        <v>119</v>
      </c>
      <c r="N8" s="14" t="s">
        <v>58</v>
      </c>
      <c r="O8" s="14" t="s">
        <v>119</v>
      </c>
      <c r="P8" s="15" t="s">
        <v>58</v>
      </c>
    </row>
    <row r="9" spans="1:16" ht="19" customHeight="1">
      <c r="B9" s="29" t="s">
        <v>88</v>
      </c>
      <c r="C9" s="95">
        <v>3822</v>
      </c>
      <c r="D9" s="124">
        <v>100</v>
      </c>
      <c r="E9" s="95">
        <v>1</v>
      </c>
      <c r="F9" s="124">
        <v>0.03</v>
      </c>
      <c r="G9" s="95">
        <v>3507</v>
      </c>
      <c r="H9" s="124">
        <v>91.76</v>
      </c>
      <c r="I9" s="95">
        <v>305</v>
      </c>
      <c r="J9" s="124">
        <v>7.98</v>
      </c>
      <c r="K9" s="95">
        <v>9</v>
      </c>
      <c r="L9" s="124">
        <v>0.24</v>
      </c>
      <c r="M9" s="95">
        <v>0</v>
      </c>
      <c r="N9" s="124">
        <v>0</v>
      </c>
      <c r="O9" s="95">
        <v>0</v>
      </c>
      <c r="P9" s="124">
        <v>0</v>
      </c>
    </row>
    <row r="10" spans="1:16">
      <c r="B10" s="169" t="s">
        <v>89</v>
      </c>
      <c r="C10" s="72">
        <v>11257</v>
      </c>
      <c r="D10" s="125">
        <v>100</v>
      </c>
      <c r="E10" s="72">
        <v>0</v>
      </c>
      <c r="F10" s="125">
        <v>0</v>
      </c>
      <c r="G10" s="72">
        <v>8586</v>
      </c>
      <c r="H10" s="125">
        <v>76.27</v>
      </c>
      <c r="I10" s="72">
        <v>2671</v>
      </c>
      <c r="J10" s="125">
        <v>23.73</v>
      </c>
      <c r="K10" s="72">
        <v>0</v>
      </c>
      <c r="L10" s="125">
        <v>0</v>
      </c>
      <c r="M10" s="72">
        <v>0</v>
      </c>
      <c r="N10" s="125">
        <v>0</v>
      </c>
      <c r="O10" s="72">
        <v>0</v>
      </c>
      <c r="P10" s="125">
        <v>0</v>
      </c>
    </row>
    <row r="11" spans="1:16">
      <c r="B11" s="169" t="s">
        <v>90</v>
      </c>
      <c r="C11" s="72">
        <v>5544</v>
      </c>
      <c r="D11" s="125">
        <v>100</v>
      </c>
      <c r="E11" s="72">
        <v>362</v>
      </c>
      <c r="F11" s="125">
        <v>6.53</v>
      </c>
      <c r="G11" s="72">
        <v>2970</v>
      </c>
      <c r="H11" s="125">
        <v>53.57</v>
      </c>
      <c r="I11" s="72">
        <v>576</v>
      </c>
      <c r="J11" s="125">
        <v>10.39</v>
      </c>
      <c r="K11" s="72">
        <v>1216</v>
      </c>
      <c r="L11" s="125">
        <v>21.93</v>
      </c>
      <c r="M11" s="72">
        <v>420</v>
      </c>
      <c r="N11" s="125">
        <v>7.58</v>
      </c>
      <c r="O11" s="72">
        <v>0</v>
      </c>
      <c r="P11" s="125">
        <v>0</v>
      </c>
    </row>
    <row r="12" spans="1:16">
      <c r="B12" s="169" t="s">
        <v>91</v>
      </c>
      <c r="C12" s="72">
        <v>814</v>
      </c>
      <c r="D12" s="125">
        <v>100</v>
      </c>
      <c r="E12" s="72">
        <v>0</v>
      </c>
      <c r="F12" s="125">
        <v>0</v>
      </c>
      <c r="G12" s="72">
        <v>660</v>
      </c>
      <c r="H12" s="125">
        <v>81.08</v>
      </c>
      <c r="I12" s="72">
        <v>154</v>
      </c>
      <c r="J12" s="125">
        <v>18.920000000000002</v>
      </c>
      <c r="K12" s="72">
        <v>0</v>
      </c>
      <c r="L12" s="125">
        <v>0</v>
      </c>
      <c r="M12" s="72">
        <v>0</v>
      </c>
      <c r="N12" s="125">
        <v>0</v>
      </c>
      <c r="O12" s="72">
        <v>0</v>
      </c>
      <c r="P12" s="125">
        <v>0</v>
      </c>
    </row>
    <row r="13" spans="1:16">
      <c r="B13" s="169" t="s">
        <v>92</v>
      </c>
      <c r="C13" s="72">
        <v>30225</v>
      </c>
      <c r="D13" s="125">
        <v>100</v>
      </c>
      <c r="E13" s="72">
        <v>17581</v>
      </c>
      <c r="F13" s="125">
        <v>58.17</v>
      </c>
      <c r="G13" s="72">
        <v>4394</v>
      </c>
      <c r="H13" s="125">
        <v>14.54</v>
      </c>
      <c r="I13" s="72">
        <v>2986</v>
      </c>
      <c r="J13" s="125">
        <v>9.8800000000000008</v>
      </c>
      <c r="K13" s="72">
        <v>5079</v>
      </c>
      <c r="L13" s="125">
        <v>16.8</v>
      </c>
      <c r="M13" s="72">
        <v>185</v>
      </c>
      <c r="N13" s="125">
        <v>0.61</v>
      </c>
      <c r="O13" s="72">
        <v>0</v>
      </c>
      <c r="P13" s="125">
        <v>0</v>
      </c>
    </row>
    <row r="14" spans="1:16">
      <c r="B14" s="169" t="s">
        <v>93</v>
      </c>
      <c r="C14" s="72">
        <v>679</v>
      </c>
      <c r="D14" s="125">
        <v>100</v>
      </c>
      <c r="E14" s="72">
        <v>0</v>
      </c>
      <c r="F14" s="125">
        <v>0</v>
      </c>
      <c r="G14" s="72">
        <v>409</v>
      </c>
      <c r="H14" s="125">
        <v>60.24</v>
      </c>
      <c r="I14" s="72">
        <v>5</v>
      </c>
      <c r="J14" s="125">
        <v>0.74</v>
      </c>
      <c r="K14" s="72">
        <v>265</v>
      </c>
      <c r="L14" s="125">
        <v>39.03</v>
      </c>
      <c r="M14" s="72">
        <v>0</v>
      </c>
      <c r="N14" s="125">
        <v>0</v>
      </c>
      <c r="O14" s="72">
        <v>0</v>
      </c>
      <c r="P14" s="125">
        <v>0</v>
      </c>
    </row>
    <row r="15" spans="1:16">
      <c r="B15" s="169" t="s">
        <v>94</v>
      </c>
      <c r="C15" s="72">
        <v>46078</v>
      </c>
      <c r="D15" s="125">
        <v>100</v>
      </c>
      <c r="E15" s="72">
        <v>5790</v>
      </c>
      <c r="F15" s="125">
        <v>12.57</v>
      </c>
      <c r="G15" s="72">
        <v>22370</v>
      </c>
      <c r="H15" s="125">
        <v>48.55</v>
      </c>
      <c r="I15" s="72">
        <v>12044</v>
      </c>
      <c r="J15" s="125">
        <v>26.14</v>
      </c>
      <c r="K15" s="72">
        <v>5874</v>
      </c>
      <c r="L15" s="125">
        <v>12.75</v>
      </c>
      <c r="M15" s="72">
        <v>0</v>
      </c>
      <c r="N15" s="125">
        <v>0</v>
      </c>
      <c r="O15" s="72">
        <v>0</v>
      </c>
      <c r="P15" s="125">
        <v>0</v>
      </c>
    </row>
    <row r="16" spans="1:16">
      <c r="B16" s="169" t="s">
        <v>95</v>
      </c>
      <c r="C16" s="72">
        <v>12440</v>
      </c>
      <c r="D16" s="125">
        <v>100</v>
      </c>
      <c r="E16" s="72">
        <v>1386</v>
      </c>
      <c r="F16" s="125">
        <v>11.14</v>
      </c>
      <c r="G16" s="72">
        <v>8607</v>
      </c>
      <c r="H16" s="125">
        <v>69.19</v>
      </c>
      <c r="I16" s="72">
        <v>567</v>
      </c>
      <c r="J16" s="125">
        <v>4.5599999999999996</v>
      </c>
      <c r="K16" s="72">
        <v>1880</v>
      </c>
      <c r="L16" s="125">
        <v>15.11</v>
      </c>
      <c r="M16" s="72">
        <v>0</v>
      </c>
      <c r="N16" s="125">
        <v>0</v>
      </c>
      <c r="O16" s="72">
        <v>0</v>
      </c>
      <c r="P16" s="125">
        <v>0</v>
      </c>
    </row>
    <row r="17" spans="2:16">
      <c r="B17" s="169" t="s">
        <v>96</v>
      </c>
      <c r="C17" s="72">
        <v>24019</v>
      </c>
      <c r="D17" s="125">
        <v>100</v>
      </c>
      <c r="E17" s="72">
        <v>4974</v>
      </c>
      <c r="F17" s="125">
        <v>20.71</v>
      </c>
      <c r="G17" s="72">
        <v>16285</v>
      </c>
      <c r="H17" s="125">
        <v>67.8</v>
      </c>
      <c r="I17" s="72">
        <v>2760</v>
      </c>
      <c r="J17" s="125">
        <v>11.49</v>
      </c>
      <c r="K17" s="72">
        <v>0</v>
      </c>
      <c r="L17" s="125">
        <v>0</v>
      </c>
      <c r="M17" s="72">
        <v>0</v>
      </c>
      <c r="N17" s="125">
        <v>0</v>
      </c>
      <c r="O17" s="72">
        <v>0</v>
      </c>
      <c r="P17" s="125">
        <v>0</v>
      </c>
    </row>
    <row r="18" spans="2:16">
      <c r="B18" s="169" t="s">
        <v>97</v>
      </c>
      <c r="C18" s="72">
        <v>28517</v>
      </c>
      <c r="D18" s="125">
        <v>100</v>
      </c>
      <c r="E18" s="72">
        <v>15266</v>
      </c>
      <c r="F18" s="125">
        <v>53.53</v>
      </c>
      <c r="G18" s="72">
        <v>8792</v>
      </c>
      <c r="H18" s="125">
        <v>30.83</v>
      </c>
      <c r="I18" s="72">
        <v>967</v>
      </c>
      <c r="J18" s="125">
        <v>3.39</v>
      </c>
      <c r="K18" s="72">
        <v>3492</v>
      </c>
      <c r="L18" s="125">
        <v>12.25</v>
      </c>
      <c r="M18" s="72">
        <v>0</v>
      </c>
      <c r="N18" s="125">
        <v>0</v>
      </c>
      <c r="O18" s="72">
        <v>0</v>
      </c>
      <c r="P18" s="125">
        <v>0</v>
      </c>
    </row>
    <row r="19" spans="2:16">
      <c r="B19" s="169" t="s">
        <v>98</v>
      </c>
      <c r="C19" s="72">
        <v>19942</v>
      </c>
      <c r="D19" s="125">
        <v>100</v>
      </c>
      <c r="E19" s="72">
        <v>13760</v>
      </c>
      <c r="F19" s="125">
        <v>69</v>
      </c>
      <c r="G19" s="72">
        <v>3328</v>
      </c>
      <c r="H19" s="125">
        <v>16.690000000000001</v>
      </c>
      <c r="I19" s="72">
        <v>1035</v>
      </c>
      <c r="J19" s="125">
        <v>5.19</v>
      </c>
      <c r="K19" s="72">
        <v>1819</v>
      </c>
      <c r="L19" s="125">
        <v>9.1199999999999992</v>
      </c>
      <c r="M19" s="72">
        <v>0</v>
      </c>
      <c r="N19" s="125">
        <v>0</v>
      </c>
      <c r="O19" s="72">
        <v>0</v>
      </c>
      <c r="P19" s="125">
        <v>0</v>
      </c>
    </row>
    <row r="20" spans="2:16">
      <c r="B20" s="169" t="s">
        <v>99</v>
      </c>
      <c r="C20" s="72">
        <v>21067</v>
      </c>
      <c r="D20" s="125">
        <v>100</v>
      </c>
      <c r="E20" s="72">
        <v>6027</v>
      </c>
      <c r="F20" s="125">
        <v>28.61</v>
      </c>
      <c r="G20" s="72">
        <v>8560</v>
      </c>
      <c r="H20" s="125">
        <v>40.630000000000003</v>
      </c>
      <c r="I20" s="72">
        <v>3708</v>
      </c>
      <c r="J20" s="125">
        <v>17.600000000000001</v>
      </c>
      <c r="K20" s="72">
        <v>2772</v>
      </c>
      <c r="L20" s="125">
        <v>13.16</v>
      </c>
      <c r="M20" s="72">
        <v>0</v>
      </c>
      <c r="N20" s="125">
        <v>0</v>
      </c>
      <c r="O20" s="72">
        <v>0</v>
      </c>
      <c r="P20" s="125">
        <v>0</v>
      </c>
    </row>
    <row r="21" spans="2:16">
      <c r="B21" s="169" t="s">
        <v>100</v>
      </c>
      <c r="C21" s="72">
        <v>33088</v>
      </c>
      <c r="D21" s="125">
        <v>100</v>
      </c>
      <c r="E21" s="72">
        <v>4051</v>
      </c>
      <c r="F21" s="125">
        <v>12.24</v>
      </c>
      <c r="G21" s="72">
        <v>17140</v>
      </c>
      <c r="H21" s="125">
        <v>51.8</v>
      </c>
      <c r="I21" s="72">
        <v>2721</v>
      </c>
      <c r="J21" s="125">
        <v>8.2200000000000006</v>
      </c>
      <c r="K21" s="72">
        <v>9176</v>
      </c>
      <c r="L21" s="125">
        <v>27.73</v>
      </c>
      <c r="M21" s="72">
        <v>0</v>
      </c>
      <c r="N21" s="125">
        <v>0</v>
      </c>
      <c r="O21" s="72">
        <v>0</v>
      </c>
      <c r="P21" s="125">
        <v>0</v>
      </c>
    </row>
    <row r="22" spans="2:16">
      <c r="B22" s="169" t="s">
        <v>101</v>
      </c>
      <c r="C22" s="72">
        <v>1535</v>
      </c>
      <c r="D22" s="125">
        <v>100</v>
      </c>
      <c r="E22" s="72">
        <v>6</v>
      </c>
      <c r="F22" s="125">
        <v>0.39</v>
      </c>
      <c r="G22" s="72">
        <v>807</v>
      </c>
      <c r="H22" s="125">
        <v>52.57</v>
      </c>
      <c r="I22" s="72">
        <v>269</v>
      </c>
      <c r="J22" s="125">
        <v>17.52</v>
      </c>
      <c r="K22" s="72">
        <v>453</v>
      </c>
      <c r="L22" s="125">
        <v>29.51</v>
      </c>
      <c r="M22" s="72">
        <v>0</v>
      </c>
      <c r="N22" s="125">
        <v>0</v>
      </c>
      <c r="O22" s="72">
        <v>0</v>
      </c>
      <c r="P22" s="125">
        <v>0</v>
      </c>
    </row>
    <row r="23" spans="2:16">
      <c r="B23" s="169" t="s">
        <v>102</v>
      </c>
      <c r="C23" s="72">
        <v>3069</v>
      </c>
      <c r="D23" s="125">
        <v>100</v>
      </c>
      <c r="E23" s="72">
        <v>1723</v>
      </c>
      <c r="F23" s="125">
        <v>56.14</v>
      </c>
      <c r="G23" s="72">
        <v>811</v>
      </c>
      <c r="H23" s="125">
        <v>26.43</v>
      </c>
      <c r="I23" s="72">
        <v>391</v>
      </c>
      <c r="J23" s="125">
        <v>12.74</v>
      </c>
      <c r="K23" s="72">
        <v>144</v>
      </c>
      <c r="L23" s="125">
        <v>4.6900000000000004</v>
      </c>
      <c r="M23" s="72">
        <v>0</v>
      </c>
      <c r="N23" s="125">
        <v>0</v>
      </c>
      <c r="O23" s="72">
        <v>0</v>
      </c>
      <c r="P23" s="125">
        <v>0</v>
      </c>
    </row>
    <row r="24" spans="2:16">
      <c r="B24" s="169" t="s">
        <v>103</v>
      </c>
      <c r="C24" s="72">
        <v>1375</v>
      </c>
      <c r="D24" s="125">
        <v>100</v>
      </c>
      <c r="E24" s="72">
        <v>0</v>
      </c>
      <c r="F24" s="125">
        <v>0</v>
      </c>
      <c r="G24" s="72">
        <v>1367</v>
      </c>
      <c r="H24" s="125">
        <v>99.42</v>
      </c>
      <c r="I24" s="72">
        <v>8</v>
      </c>
      <c r="J24" s="125">
        <v>0.57999999999999996</v>
      </c>
      <c r="K24" s="72">
        <v>0</v>
      </c>
      <c r="L24" s="125">
        <v>0</v>
      </c>
      <c r="M24" s="72">
        <v>0</v>
      </c>
      <c r="N24" s="125">
        <v>0</v>
      </c>
      <c r="O24" s="72">
        <v>0</v>
      </c>
      <c r="P24" s="125">
        <v>0</v>
      </c>
    </row>
    <row r="25" spans="2:16">
      <c r="B25" s="169" t="s">
        <v>104</v>
      </c>
      <c r="C25" s="72">
        <v>1008</v>
      </c>
      <c r="D25" s="125">
        <v>100</v>
      </c>
      <c r="E25" s="72">
        <v>3</v>
      </c>
      <c r="F25" s="125">
        <v>0.3</v>
      </c>
      <c r="G25" s="72">
        <v>929</v>
      </c>
      <c r="H25" s="125">
        <v>92.16</v>
      </c>
      <c r="I25" s="72">
        <v>76</v>
      </c>
      <c r="J25" s="125">
        <v>7.54</v>
      </c>
      <c r="K25" s="72">
        <v>0</v>
      </c>
      <c r="L25" s="125">
        <v>0</v>
      </c>
      <c r="M25" s="72">
        <v>0</v>
      </c>
      <c r="N25" s="125">
        <v>0</v>
      </c>
      <c r="O25" s="72">
        <v>0</v>
      </c>
      <c r="P25" s="125">
        <v>0</v>
      </c>
    </row>
    <row r="26" spans="2:16">
      <c r="B26" s="169" t="s">
        <v>105</v>
      </c>
      <c r="C26" s="72">
        <v>0</v>
      </c>
      <c r="D26" s="125">
        <v>0</v>
      </c>
      <c r="E26" s="72">
        <v>0</v>
      </c>
      <c r="F26" s="125">
        <v>0</v>
      </c>
      <c r="G26" s="72">
        <v>0</v>
      </c>
      <c r="H26" s="125">
        <v>0</v>
      </c>
      <c r="I26" s="72">
        <v>0</v>
      </c>
      <c r="J26" s="125">
        <v>0</v>
      </c>
      <c r="K26" s="72">
        <v>0</v>
      </c>
      <c r="L26" s="125">
        <v>0</v>
      </c>
      <c r="M26" s="72">
        <v>0</v>
      </c>
      <c r="N26" s="125">
        <v>0</v>
      </c>
      <c r="O26" s="72">
        <v>0</v>
      </c>
      <c r="P26" s="125">
        <v>0</v>
      </c>
    </row>
    <row r="27" spans="2:16">
      <c r="B27" s="30" t="s">
        <v>106</v>
      </c>
      <c r="C27" s="87">
        <v>6</v>
      </c>
      <c r="D27" s="126">
        <v>100</v>
      </c>
      <c r="E27" s="87">
        <v>3</v>
      </c>
      <c r="F27" s="126">
        <v>50</v>
      </c>
      <c r="G27" s="87">
        <v>3</v>
      </c>
      <c r="H27" s="126">
        <v>50</v>
      </c>
      <c r="I27" s="87">
        <v>0</v>
      </c>
      <c r="J27" s="126">
        <v>0</v>
      </c>
      <c r="K27" s="87">
        <v>0</v>
      </c>
      <c r="L27" s="126">
        <v>0</v>
      </c>
      <c r="M27" s="87">
        <v>0</v>
      </c>
      <c r="N27" s="126">
        <v>0</v>
      </c>
      <c r="O27" s="87">
        <v>0</v>
      </c>
      <c r="P27" s="126">
        <v>0</v>
      </c>
    </row>
    <row r="28" spans="2:16" ht="8" customHeight="1"/>
    <row r="29" spans="2:16">
      <c r="B29" s="31" t="s">
        <v>49</v>
      </c>
      <c r="C29" s="60">
        <v>244485</v>
      </c>
      <c r="D29" s="137">
        <v>100</v>
      </c>
      <c r="E29" s="60">
        <v>70933</v>
      </c>
      <c r="F29" s="137">
        <v>29.01</v>
      </c>
      <c r="G29" s="60">
        <v>109525</v>
      </c>
      <c r="H29" s="137">
        <v>44.8</v>
      </c>
      <c r="I29" s="60">
        <v>31243</v>
      </c>
      <c r="J29" s="137">
        <v>12.78</v>
      </c>
      <c r="K29" s="60">
        <v>32179</v>
      </c>
      <c r="L29" s="137">
        <v>13.16</v>
      </c>
      <c r="M29" s="60">
        <v>605</v>
      </c>
      <c r="N29" s="137">
        <v>0.25</v>
      </c>
      <c r="O29" s="60">
        <v>0</v>
      </c>
      <c r="P29" s="137">
        <v>0</v>
      </c>
    </row>
  </sheetData>
  <mergeCells count="11">
    <mergeCell ref="C6:P6"/>
    <mergeCell ref="B7:B8"/>
    <mergeCell ref="A3:P3"/>
    <mergeCell ref="B4:P4"/>
    <mergeCell ref="O7:P7"/>
    <mergeCell ref="M7:N7"/>
    <mergeCell ref="K7:L7"/>
    <mergeCell ref="C7:D7"/>
    <mergeCell ref="G7:H7"/>
    <mergeCell ref="E7:F7"/>
    <mergeCell ref="I7:J7"/>
  </mergeCells>
  <printOptions horizontalCentered="1" verticalCentered="1"/>
  <pageMargins left="0.27777777777777779" right="0.27777777777777779" top="0.27777777777777779" bottom="0.27777777777777779" header="0.1388888888888889" footer="0.1388888888888889"/>
  <pageSetup paperSize="9" scale="97" orientation="landscape"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A1:P29"/>
  <sheetViews>
    <sheetView showGridLines="0" workbookViewId="0"/>
  </sheetViews>
  <sheetFormatPr baseColWidth="10" defaultColWidth="8.7265625" defaultRowHeight="14.5"/>
  <cols>
    <col min="1" max="1" width="0.7265625" customWidth="1"/>
    <col min="2" max="2" width="32.453125" customWidth="1"/>
    <col min="3" max="20" width="8" customWidth="1"/>
  </cols>
  <sheetData>
    <row r="1" spans="1:16" ht="15" customHeight="1"/>
    <row r="2" spans="1:16" ht="52.5" customHeight="1"/>
    <row r="3" spans="1:16" ht="23.5" customHeight="1">
      <c r="A3" s="201" t="s">
        <v>270</v>
      </c>
      <c r="B3" s="202"/>
      <c r="C3" s="202"/>
      <c r="D3" s="202"/>
      <c r="E3" s="202"/>
      <c r="F3" s="202"/>
      <c r="G3" s="202"/>
      <c r="H3" s="202"/>
      <c r="I3" s="202"/>
      <c r="J3" s="202"/>
      <c r="K3" s="202"/>
      <c r="L3" s="202"/>
      <c r="M3" s="202"/>
      <c r="N3" s="202"/>
      <c r="O3" s="202"/>
      <c r="P3" s="202"/>
    </row>
    <row r="4" spans="1:16" ht="18" customHeight="1">
      <c r="B4" s="203" t="s">
        <v>113</v>
      </c>
      <c r="C4" s="202"/>
      <c r="D4" s="202"/>
      <c r="E4" s="202"/>
      <c r="F4" s="202"/>
      <c r="G4" s="202"/>
      <c r="H4" s="202"/>
      <c r="I4" s="202"/>
      <c r="J4" s="202"/>
      <c r="K4" s="202"/>
      <c r="L4" s="202"/>
      <c r="M4" s="202"/>
      <c r="N4" s="202"/>
      <c r="O4" s="202"/>
      <c r="P4" s="202"/>
    </row>
    <row r="5" spans="1:16" ht="9.5" customHeight="1"/>
    <row r="6" spans="1:16" ht="17" customHeight="1">
      <c r="C6" s="228" t="s">
        <v>263</v>
      </c>
      <c r="D6" s="265"/>
      <c r="E6" s="265"/>
      <c r="F6" s="265"/>
      <c r="G6" s="265"/>
      <c r="H6" s="265"/>
      <c r="I6" s="265"/>
      <c r="J6" s="265"/>
      <c r="K6" s="265"/>
      <c r="L6" s="265"/>
      <c r="M6" s="265"/>
      <c r="N6" s="265"/>
      <c r="O6" s="265"/>
      <c r="P6" s="229"/>
    </row>
    <row r="7" spans="1:16" ht="60" customHeight="1">
      <c r="B7" s="204" t="s">
        <v>114</v>
      </c>
      <c r="C7" s="219" t="s">
        <v>171</v>
      </c>
      <c r="D7" s="211"/>
      <c r="E7" s="219" t="s">
        <v>264</v>
      </c>
      <c r="F7" s="211"/>
      <c r="G7" s="219" t="s">
        <v>265</v>
      </c>
      <c r="H7" s="211"/>
      <c r="I7" s="219" t="s">
        <v>266</v>
      </c>
      <c r="J7" s="211"/>
      <c r="K7" s="219" t="s">
        <v>267</v>
      </c>
      <c r="L7" s="211"/>
      <c r="M7" s="219" t="s">
        <v>268</v>
      </c>
      <c r="N7" s="211"/>
      <c r="O7" s="219" t="s">
        <v>269</v>
      </c>
      <c r="P7" s="211"/>
    </row>
    <row r="8" spans="1:16" ht="14" customHeight="1">
      <c r="B8" s="220"/>
      <c r="C8" s="14" t="s">
        <v>119</v>
      </c>
      <c r="D8" s="14" t="s">
        <v>58</v>
      </c>
      <c r="E8" s="14" t="s">
        <v>119</v>
      </c>
      <c r="F8" s="14" t="s">
        <v>58</v>
      </c>
      <c r="G8" s="14" t="s">
        <v>119</v>
      </c>
      <c r="H8" s="14" t="s">
        <v>58</v>
      </c>
      <c r="I8" s="14" t="s">
        <v>119</v>
      </c>
      <c r="J8" s="14" t="s">
        <v>58</v>
      </c>
      <c r="K8" s="14" t="s">
        <v>119</v>
      </c>
      <c r="L8" s="14" t="s">
        <v>58</v>
      </c>
      <c r="M8" s="14" t="s">
        <v>119</v>
      </c>
      <c r="N8" s="14" t="s">
        <v>58</v>
      </c>
      <c r="O8" s="14" t="s">
        <v>119</v>
      </c>
      <c r="P8" s="15" t="s">
        <v>58</v>
      </c>
    </row>
    <row r="9" spans="1:16" ht="19" customHeight="1">
      <c r="B9" s="29" t="s">
        <v>88</v>
      </c>
      <c r="C9" s="95">
        <v>1943</v>
      </c>
      <c r="D9" s="124">
        <v>100</v>
      </c>
      <c r="E9" s="95">
        <v>1</v>
      </c>
      <c r="F9" s="124">
        <v>0.05</v>
      </c>
      <c r="G9" s="95">
        <v>1839</v>
      </c>
      <c r="H9" s="124">
        <v>94.65</v>
      </c>
      <c r="I9" s="95">
        <v>96</v>
      </c>
      <c r="J9" s="124">
        <v>4.9400000000000004</v>
      </c>
      <c r="K9" s="95">
        <v>7</v>
      </c>
      <c r="L9" s="124">
        <v>0.36</v>
      </c>
      <c r="M9" s="95">
        <v>0</v>
      </c>
      <c r="N9" s="124">
        <v>0</v>
      </c>
      <c r="O9" s="95">
        <v>0</v>
      </c>
      <c r="P9" s="124">
        <v>0</v>
      </c>
    </row>
    <row r="10" spans="1:16">
      <c r="B10" s="169" t="s">
        <v>89</v>
      </c>
      <c r="C10" s="72">
        <v>4970</v>
      </c>
      <c r="D10" s="125">
        <v>100</v>
      </c>
      <c r="E10" s="72">
        <v>0</v>
      </c>
      <c r="F10" s="125">
        <v>0</v>
      </c>
      <c r="G10" s="72">
        <v>4652</v>
      </c>
      <c r="H10" s="125">
        <v>93.6</v>
      </c>
      <c r="I10" s="72">
        <v>318</v>
      </c>
      <c r="J10" s="125">
        <v>6.4</v>
      </c>
      <c r="K10" s="72">
        <v>0</v>
      </c>
      <c r="L10" s="125">
        <v>0</v>
      </c>
      <c r="M10" s="72">
        <v>0</v>
      </c>
      <c r="N10" s="125">
        <v>0</v>
      </c>
      <c r="O10" s="72">
        <v>0</v>
      </c>
      <c r="P10" s="125">
        <v>0</v>
      </c>
    </row>
    <row r="11" spans="1:16">
      <c r="B11" s="169" t="s">
        <v>90</v>
      </c>
      <c r="C11" s="72">
        <v>1655</v>
      </c>
      <c r="D11" s="125">
        <v>100</v>
      </c>
      <c r="E11" s="72">
        <v>80</v>
      </c>
      <c r="F11" s="125">
        <v>4.83</v>
      </c>
      <c r="G11" s="72">
        <v>1395</v>
      </c>
      <c r="H11" s="125">
        <v>84.29</v>
      </c>
      <c r="I11" s="72">
        <v>141</v>
      </c>
      <c r="J11" s="125">
        <v>8.52</v>
      </c>
      <c r="K11" s="72">
        <v>2</v>
      </c>
      <c r="L11" s="125">
        <v>0.12</v>
      </c>
      <c r="M11" s="72">
        <v>37</v>
      </c>
      <c r="N11" s="125">
        <v>2.2400000000000002</v>
      </c>
      <c r="O11" s="72">
        <v>0</v>
      </c>
      <c r="P11" s="125">
        <v>0</v>
      </c>
    </row>
    <row r="12" spans="1:16">
      <c r="B12" s="169" t="s">
        <v>91</v>
      </c>
      <c r="C12" s="72">
        <v>404</v>
      </c>
      <c r="D12" s="125">
        <v>100</v>
      </c>
      <c r="E12" s="72">
        <v>0</v>
      </c>
      <c r="F12" s="125">
        <v>0</v>
      </c>
      <c r="G12" s="72">
        <v>361</v>
      </c>
      <c r="H12" s="125">
        <v>89.36</v>
      </c>
      <c r="I12" s="72">
        <v>43</v>
      </c>
      <c r="J12" s="125">
        <v>10.64</v>
      </c>
      <c r="K12" s="72">
        <v>0</v>
      </c>
      <c r="L12" s="125">
        <v>0</v>
      </c>
      <c r="M12" s="72">
        <v>0</v>
      </c>
      <c r="N12" s="125">
        <v>0</v>
      </c>
      <c r="O12" s="72">
        <v>0</v>
      </c>
      <c r="P12" s="125">
        <v>0</v>
      </c>
    </row>
    <row r="13" spans="1:16">
      <c r="B13" s="169" t="s">
        <v>92</v>
      </c>
      <c r="C13" s="72">
        <v>9106</v>
      </c>
      <c r="D13" s="125">
        <v>100</v>
      </c>
      <c r="E13" s="72">
        <v>4660</v>
      </c>
      <c r="F13" s="125">
        <v>51.18</v>
      </c>
      <c r="G13" s="72">
        <v>2661</v>
      </c>
      <c r="H13" s="125">
        <v>29.22</v>
      </c>
      <c r="I13" s="72">
        <v>684</v>
      </c>
      <c r="J13" s="125">
        <v>7.51</v>
      </c>
      <c r="K13" s="72">
        <v>1073</v>
      </c>
      <c r="L13" s="125">
        <v>11.78</v>
      </c>
      <c r="M13" s="72">
        <v>28</v>
      </c>
      <c r="N13" s="125">
        <v>0.31</v>
      </c>
      <c r="O13" s="72">
        <v>0</v>
      </c>
      <c r="P13" s="125">
        <v>0</v>
      </c>
    </row>
    <row r="14" spans="1:16">
      <c r="B14" s="169" t="s">
        <v>93</v>
      </c>
      <c r="C14" s="72">
        <v>279</v>
      </c>
      <c r="D14" s="125">
        <v>100</v>
      </c>
      <c r="E14" s="72">
        <v>0</v>
      </c>
      <c r="F14" s="125">
        <v>0</v>
      </c>
      <c r="G14" s="72">
        <v>178</v>
      </c>
      <c r="H14" s="125">
        <v>63.8</v>
      </c>
      <c r="I14" s="72">
        <v>1</v>
      </c>
      <c r="J14" s="125">
        <v>0.36</v>
      </c>
      <c r="K14" s="72">
        <v>100</v>
      </c>
      <c r="L14" s="125">
        <v>35.840000000000003</v>
      </c>
      <c r="M14" s="72">
        <v>0</v>
      </c>
      <c r="N14" s="125">
        <v>0</v>
      </c>
      <c r="O14" s="72">
        <v>0</v>
      </c>
      <c r="P14" s="125">
        <v>0</v>
      </c>
    </row>
    <row r="15" spans="1:16">
      <c r="B15" s="169" t="s">
        <v>94</v>
      </c>
      <c r="C15" s="72">
        <v>15789</v>
      </c>
      <c r="D15" s="125">
        <v>100</v>
      </c>
      <c r="E15" s="72">
        <v>969</v>
      </c>
      <c r="F15" s="125">
        <v>6.14</v>
      </c>
      <c r="G15" s="72">
        <v>11908</v>
      </c>
      <c r="H15" s="125">
        <v>75.42</v>
      </c>
      <c r="I15" s="72">
        <v>1253</v>
      </c>
      <c r="J15" s="125">
        <v>7.94</v>
      </c>
      <c r="K15" s="72">
        <v>1659</v>
      </c>
      <c r="L15" s="125">
        <v>10.51</v>
      </c>
      <c r="M15" s="72">
        <v>0</v>
      </c>
      <c r="N15" s="125">
        <v>0</v>
      </c>
      <c r="O15" s="72">
        <v>0</v>
      </c>
      <c r="P15" s="125">
        <v>0</v>
      </c>
    </row>
    <row r="16" spans="1:16">
      <c r="B16" s="169" t="s">
        <v>95</v>
      </c>
      <c r="C16" s="72">
        <v>4293</v>
      </c>
      <c r="D16" s="125">
        <v>100</v>
      </c>
      <c r="E16" s="72">
        <v>222</v>
      </c>
      <c r="F16" s="125">
        <v>5.17</v>
      </c>
      <c r="G16" s="72">
        <v>3471</v>
      </c>
      <c r="H16" s="125">
        <v>80.849999999999994</v>
      </c>
      <c r="I16" s="72">
        <v>160</v>
      </c>
      <c r="J16" s="125">
        <v>3.73</v>
      </c>
      <c r="K16" s="72">
        <v>440</v>
      </c>
      <c r="L16" s="125">
        <v>10.25</v>
      </c>
      <c r="M16" s="72">
        <v>0</v>
      </c>
      <c r="N16" s="125">
        <v>0</v>
      </c>
      <c r="O16" s="72">
        <v>0</v>
      </c>
      <c r="P16" s="125">
        <v>0</v>
      </c>
    </row>
    <row r="17" spans="2:16">
      <c r="B17" s="169" t="s">
        <v>96</v>
      </c>
      <c r="C17" s="72">
        <v>7300</v>
      </c>
      <c r="D17" s="125">
        <v>100</v>
      </c>
      <c r="E17" s="72">
        <v>558</v>
      </c>
      <c r="F17" s="125">
        <v>7.64</v>
      </c>
      <c r="G17" s="72">
        <v>6364</v>
      </c>
      <c r="H17" s="125">
        <v>87.18</v>
      </c>
      <c r="I17" s="72">
        <v>378</v>
      </c>
      <c r="J17" s="125">
        <v>5.18</v>
      </c>
      <c r="K17" s="72">
        <v>0</v>
      </c>
      <c r="L17" s="125">
        <v>0</v>
      </c>
      <c r="M17" s="72">
        <v>0</v>
      </c>
      <c r="N17" s="125">
        <v>0</v>
      </c>
      <c r="O17" s="72">
        <v>0</v>
      </c>
      <c r="P17" s="125">
        <v>0</v>
      </c>
    </row>
    <row r="18" spans="2:16">
      <c r="B18" s="169" t="s">
        <v>97</v>
      </c>
      <c r="C18" s="72">
        <v>8405</v>
      </c>
      <c r="D18" s="125">
        <v>100</v>
      </c>
      <c r="E18" s="72">
        <v>3318</v>
      </c>
      <c r="F18" s="125">
        <v>39.479999999999997</v>
      </c>
      <c r="G18" s="72">
        <v>3304</v>
      </c>
      <c r="H18" s="125">
        <v>39.31</v>
      </c>
      <c r="I18" s="72">
        <v>564</v>
      </c>
      <c r="J18" s="125">
        <v>6.71</v>
      </c>
      <c r="K18" s="72">
        <v>1219</v>
      </c>
      <c r="L18" s="125">
        <v>14.5</v>
      </c>
      <c r="M18" s="72">
        <v>0</v>
      </c>
      <c r="N18" s="125">
        <v>0</v>
      </c>
      <c r="O18" s="72">
        <v>0</v>
      </c>
      <c r="P18" s="125">
        <v>0</v>
      </c>
    </row>
    <row r="19" spans="2:16">
      <c r="B19" s="169" t="s">
        <v>98</v>
      </c>
      <c r="C19" s="72">
        <v>5902</v>
      </c>
      <c r="D19" s="125">
        <v>100</v>
      </c>
      <c r="E19" s="72">
        <v>3375</v>
      </c>
      <c r="F19" s="125">
        <v>57.18</v>
      </c>
      <c r="G19" s="72">
        <v>1831</v>
      </c>
      <c r="H19" s="125">
        <v>31.02</v>
      </c>
      <c r="I19" s="72">
        <v>353</v>
      </c>
      <c r="J19" s="125">
        <v>5.98</v>
      </c>
      <c r="K19" s="72">
        <v>343</v>
      </c>
      <c r="L19" s="125">
        <v>5.81</v>
      </c>
      <c r="M19" s="72">
        <v>0</v>
      </c>
      <c r="N19" s="125">
        <v>0</v>
      </c>
      <c r="O19" s="72">
        <v>0</v>
      </c>
      <c r="P19" s="125">
        <v>0</v>
      </c>
    </row>
    <row r="20" spans="2:16">
      <c r="B20" s="169" t="s">
        <v>99</v>
      </c>
      <c r="C20" s="72">
        <v>6779</v>
      </c>
      <c r="D20" s="125">
        <v>100</v>
      </c>
      <c r="E20" s="72">
        <v>907</v>
      </c>
      <c r="F20" s="125">
        <v>13.38</v>
      </c>
      <c r="G20" s="72">
        <v>4586</v>
      </c>
      <c r="H20" s="125">
        <v>67.650000000000006</v>
      </c>
      <c r="I20" s="72">
        <v>1026</v>
      </c>
      <c r="J20" s="125">
        <v>15.13</v>
      </c>
      <c r="K20" s="72">
        <v>260</v>
      </c>
      <c r="L20" s="125">
        <v>3.84</v>
      </c>
      <c r="M20" s="72">
        <v>0</v>
      </c>
      <c r="N20" s="125">
        <v>0</v>
      </c>
      <c r="O20" s="72">
        <v>0</v>
      </c>
      <c r="P20" s="125">
        <v>0</v>
      </c>
    </row>
    <row r="21" spans="2:16">
      <c r="B21" s="169" t="s">
        <v>100</v>
      </c>
      <c r="C21" s="72">
        <v>14954</v>
      </c>
      <c r="D21" s="125">
        <v>100</v>
      </c>
      <c r="E21" s="72">
        <v>1609</v>
      </c>
      <c r="F21" s="125">
        <v>10.76</v>
      </c>
      <c r="G21" s="72">
        <v>9856</v>
      </c>
      <c r="H21" s="125">
        <v>65.91</v>
      </c>
      <c r="I21" s="72">
        <v>1299</v>
      </c>
      <c r="J21" s="125">
        <v>8.69</v>
      </c>
      <c r="K21" s="72">
        <v>2190</v>
      </c>
      <c r="L21" s="125">
        <v>14.64</v>
      </c>
      <c r="M21" s="72">
        <v>0</v>
      </c>
      <c r="N21" s="125">
        <v>0</v>
      </c>
      <c r="O21" s="72">
        <v>0</v>
      </c>
      <c r="P21" s="125">
        <v>0</v>
      </c>
    </row>
    <row r="22" spans="2:16">
      <c r="B22" s="169" t="s">
        <v>101</v>
      </c>
      <c r="C22" s="72">
        <v>875</v>
      </c>
      <c r="D22" s="125">
        <v>100</v>
      </c>
      <c r="E22" s="72">
        <v>6</v>
      </c>
      <c r="F22" s="125">
        <v>0.69</v>
      </c>
      <c r="G22" s="72">
        <v>599</v>
      </c>
      <c r="H22" s="125">
        <v>68.459999999999994</v>
      </c>
      <c r="I22" s="72">
        <v>103</v>
      </c>
      <c r="J22" s="125">
        <v>11.77</v>
      </c>
      <c r="K22" s="72">
        <v>167</v>
      </c>
      <c r="L22" s="125">
        <v>19.09</v>
      </c>
      <c r="M22" s="72">
        <v>0</v>
      </c>
      <c r="N22" s="125">
        <v>0</v>
      </c>
      <c r="O22" s="72">
        <v>0</v>
      </c>
      <c r="P22" s="125">
        <v>0</v>
      </c>
    </row>
    <row r="23" spans="2:16">
      <c r="B23" s="169" t="s">
        <v>102</v>
      </c>
      <c r="C23" s="72">
        <v>726</v>
      </c>
      <c r="D23" s="125">
        <v>100</v>
      </c>
      <c r="E23" s="72">
        <v>449</v>
      </c>
      <c r="F23" s="125">
        <v>61.85</v>
      </c>
      <c r="G23" s="72">
        <v>239</v>
      </c>
      <c r="H23" s="125">
        <v>32.92</v>
      </c>
      <c r="I23" s="72">
        <v>37</v>
      </c>
      <c r="J23" s="125">
        <v>5.0999999999999996</v>
      </c>
      <c r="K23" s="72">
        <v>1</v>
      </c>
      <c r="L23" s="125">
        <v>0.14000000000000001</v>
      </c>
      <c r="M23" s="72">
        <v>0</v>
      </c>
      <c r="N23" s="125">
        <v>0</v>
      </c>
      <c r="O23" s="72">
        <v>0</v>
      </c>
      <c r="P23" s="125">
        <v>0</v>
      </c>
    </row>
    <row r="24" spans="2:16">
      <c r="B24" s="169" t="s">
        <v>103</v>
      </c>
      <c r="C24" s="72">
        <v>631</v>
      </c>
      <c r="D24" s="125">
        <v>100</v>
      </c>
      <c r="E24" s="72">
        <v>0</v>
      </c>
      <c r="F24" s="125">
        <v>0</v>
      </c>
      <c r="G24" s="72">
        <v>627</v>
      </c>
      <c r="H24" s="125">
        <v>99.37</v>
      </c>
      <c r="I24" s="72">
        <v>4</v>
      </c>
      <c r="J24" s="125">
        <v>0.63</v>
      </c>
      <c r="K24" s="72">
        <v>0</v>
      </c>
      <c r="L24" s="125">
        <v>0</v>
      </c>
      <c r="M24" s="72">
        <v>0</v>
      </c>
      <c r="N24" s="125">
        <v>0</v>
      </c>
      <c r="O24" s="72">
        <v>0</v>
      </c>
      <c r="P24" s="125">
        <v>0</v>
      </c>
    </row>
    <row r="25" spans="2:16">
      <c r="B25" s="169" t="s">
        <v>104</v>
      </c>
      <c r="C25" s="72">
        <v>400</v>
      </c>
      <c r="D25" s="125">
        <v>100</v>
      </c>
      <c r="E25" s="72">
        <v>3</v>
      </c>
      <c r="F25" s="125">
        <v>0.75</v>
      </c>
      <c r="G25" s="72">
        <v>388</v>
      </c>
      <c r="H25" s="125">
        <v>97</v>
      </c>
      <c r="I25" s="72">
        <v>9</v>
      </c>
      <c r="J25" s="125">
        <v>2.25</v>
      </c>
      <c r="K25" s="72">
        <v>0</v>
      </c>
      <c r="L25" s="125">
        <v>0</v>
      </c>
      <c r="M25" s="72">
        <v>0</v>
      </c>
      <c r="N25" s="125">
        <v>0</v>
      </c>
      <c r="O25" s="72">
        <v>0</v>
      </c>
      <c r="P25" s="125">
        <v>0</v>
      </c>
    </row>
    <row r="26" spans="2:16">
      <c r="B26" s="169" t="s">
        <v>105</v>
      </c>
      <c r="C26" s="72">
        <v>0</v>
      </c>
      <c r="D26" s="125">
        <v>0</v>
      </c>
      <c r="E26" s="72">
        <v>0</v>
      </c>
      <c r="F26" s="125">
        <v>0</v>
      </c>
      <c r="G26" s="72">
        <v>0</v>
      </c>
      <c r="H26" s="125">
        <v>0</v>
      </c>
      <c r="I26" s="72">
        <v>0</v>
      </c>
      <c r="J26" s="125">
        <v>0</v>
      </c>
      <c r="K26" s="72">
        <v>0</v>
      </c>
      <c r="L26" s="125">
        <v>0</v>
      </c>
      <c r="M26" s="72">
        <v>0</v>
      </c>
      <c r="N26" s="125">
        <v>0</v>
      </c>
      <c r="O26" s="72">
        <v>0</v>
      </c>
      <c r="P26" s="125">
        <v>0</v>
      </c>
    </row>
    <row r="27" spans="2:16">
      <c r="B27" s="30" t="s">
        <v>106</v>
      </c>
      <c r="C27" s="87">
        <v>1</v>
      </c>
      <c r="D27" s="126">
        <v>100</v>
      </c>
      <c r="E27" s="87">
        <v>0</v>
      </c>
      <c r="F27" s="126">
        <v>0</v>
      </c>
      <c r="G27" s="87">
        <v>1</v>
      </c>
      <c r="H27" s="126">
        <v>100</v>
      </c>
      <c r="I27" s="87">
        <v>0</v>
      </c>
      <c r="J27" s="126">
        <v>0</v>
      </c>
      <c r="K27" s="87">
        <v>0</v>
      </c>
      <c r="L27" s="126">
        <v>0</v>
      </c>
      <c r="M27" s="87">
        <v>0</v>
      </c>
      <c r="N27" s="126">
        <v>0</v>
      </c>
      <c r="O27" s="87">
        <v>0</v>
      </c>
      <c r="P27" s="126">
        <v>0</v>
      </c>
    </row>
    <row r="28" spans="2:16" ht="8" customHeight="1"/>
    <row r="29" spans="2:16">
      <c r="B29" s="31" t="s">
        <v>49</v>
      </c>
      <c r="C29" s="60">
        <v>84412</v>
      </c>
      <c r="D29" s="137">
        <v>100</v>
      </c>
      <c r="E29" s="60">
        <v>16157</v>
      </c>
      <c r="F29" s="137">
        <v>19.14</v>
      </c>
      <c r="G29" s="60">
        <v>54260</v>
      </c>
      <c r="H29" s="137">
        <v>64.28</v>
      </c>
      <c r="I29" s="60">
        <v>6469</v>
      </c>
      <c r="J29" s="137">
        <v>7.66</v>
      </c>
      <c r="K29" s="60">
        <v>7461</v>
      </c>
      <c r="L29" s="137">
        <v>8.84</v>
      </c>
      <c r="M29" s="60">
        <v>65</v>
      </c>
      <c r="N29" s="137">
        <v>0.08</v>
      </c>
      <c r="O29" s="60">
        <v>0</v>
      </c>
      <c r="P29" s="137">
        <v>0</v>
      </c>
    </row>
  </sheetData>
  <mergeCells count="11">
    <mergeCell ref="C6:P6"/>
    <mergeCell ref="B7:B8"/>
    <mergeCell ref="A3:P3"/>
    <mergeCell ref="B4:P4"/>
    <mergeCell ref="O7:P7"/>
    <mergeCell ref="M7:N7"/>
    <mergeCell ref="K7:L7"/>
    <mergeCell ref="C7:D7"/>
    <mergeCell ref="G7:H7"/>
    <mergeCell ref="E7:F7"/>
    <mergeCell ref="I7:J7"/>
  </mergeCells>
  <printOptions horizontalCentered="1" verticalCentered="1"/>
  <pageMargins left="0.27777777777777779" right="0.27777777777777779" top="0.27777777777777779" bottom="0.27777777777777779" header="0.1388888888888889" footer="0.1388888888888889"/>
  <pageSetup paperSize="9" scale="97" orientation="landscape"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A1:P29"/>
  <sheetViews>
    <sheetView showGridLines="0" workbookViewId="0"/>
  </sheetViews>
  <sheetFormatPr baseColWidth="10" defaultColWidth="8.7265625" defaultRowHeight="14.5"/>
  <cols>
    <col min="1" max="1" width="0.7265625" customWidth="1"/>
    <col min="2" max="2" width="32.453125" customWidth="1"/>
    <col min="3" max="20" width="8" customWidth="1"/>
  </cols>
  <sheetData>
    <row r="1" spans="1:16" ht="15" customHeight="1"/>
    <row r="2" spans="1:16" ht="52.5" customHeight="1"/>
    <row r="3" spans="1:16" ht="23.5" customHeight="1">
      <c r="A3" s="201" t="s">
        <v>271</v>
      </c>
      <c r="B3" s="202"/>
      <c r="C3" s="202"/>
      <c r="D3" s="202"/>
      <c r="E3" s="202"/>
      <c r="F3" s="202"/>
      <c r="G3" s="202"/>
      <c r="H3" s="202"/>
      <c r="I3" s="202"/>
      <c r="J3" s="202"/>
      <c r="K3" s="202"/>
      <c r="L3" s="202"/>
      <c r="M3" s="202"/>
      <c r="N3" s="202"/>
      <c r="O3" s="202"/>
      <c r="P3" s="202"/>
    </row>
    <row r="4" spans="1:16" ht="18" customHeight="1">
      <c r="B4" s="203" t="s">
        <v>113</v>
      </c>
      <c r="C4" s="202"/>
      <c r="D4" s="202"/>
      <c r="E4" s="202"/>
      <c r="F4" s="202"/>
      <c r="G4" s="202"/>
      <c r="H4" s="202"/>
      <c r="I4" s="202"/>
      <c r="J4" s="202"/>
      <c r="K4" s="202"/>
      <c r="L4" s="202"/>
      <c r="M4" s="202"/>
      <c r="N4" s="202"/>
      <c r="O4" s="202"/>
      <c r="P4" s="202"/>
    </row>
    <row r="5" spans="1:16" ht="9.5" customHeight="1"/>
    <row r="6" spans="1:16" ht="17" customHeight="1">
      <c r="C6" s="228" t="s">
        <v>263</v>
      </c>
      <c r="D6" s="265"/>
      <c r="E6" s="265"/>
      <c r="F6" s="265"/>
      <c r="G6" s="265"/>
      <c r="H6" s="265"/>
      <c r="I6" s="265"/>
      <c r="J6" s="265"/>
      <c r="K6" s="265"/>
      <c r="L6" s="265"/>
      <c r="M6" s="265"/>
      <c r="N6" s="265"/>
      <c r="O6" s="265"/>
      <c r="P6" s="229"/>
    </row>
    <row r="7" spans="1:16" ht="60" customHeight="1">
      <c r="B7" s="204" t="s">
        <v>114</v>
      </c>
      <c r="C7" s="219" t="s">
        <v>171</v>
      </c>
      <c r="D7" s="211"/>
      <c r="E7" s="219" t="s">
        <v>264</v>
      </c>
      <c r="F7" s="211"/>
      <c r="G7" s="219" t="s">
        <v>265</v>
      </c>
      <c r="H7" s="211"/>
      <c r="I7" s="219" t="s">
        <v>266</v>
      </c>
      <c r="J7" s="211"/>
      <c r="K7" s="219" t="s">
        <v>267</v>
      </c>
      <c r="L7" s="211"/>
      <c r="M7" s="219" t="s">
        <v>268</v>
      </c>
      <c r="N7" s="211"/>
      <c r="O7" s="219" t="s">
        <v>269</v>
      </c>
      <c r="P7" s="211"/>
    </row>
    <row r="8" spans="1:16" ht="14" customHeight="1">
      <c r="B8" s="220"/>
      <c r="C8" s="14" t="s">
        <v>119</v>
      </c>
      <c r="D8" s="14" t="s">
        <v>58</v>
      </c>
      <c r="E8" s="14" t="s">
        <v>119</v>
      </c>
      <c r="F8" s="14" t="s">
        <v>58</v>
      </c>
      <c r="G8" s="14" t="s">
        <v>119</v>
      </c>
      <c r="H8" s="14" t="s">
        <v>58</v>
      </c>
      <c r="I8" s="14" t="s">
        <v>119</v>
      </c>
      <c r="J8" s="14" t="s">
        <v>58</v>
      </c>
      <c r="K8" s="14" t="s">
        <v>119</v>
      </c>
      <c r="L8" s="14" t="s">
        <v>58</v>
      </c>
      <c r="M8" s="14" t="s">
        <v>119</v>
      </c>
      <c r="N8" s="14" t="s">
        <v>58</v>
      </c>
      <c r="O8" s="14" t="s">
        <v>119</v>
      </c>
      <c r="P8" s="15" t="s">
        <v>58</v>
      </c>
    </row>
    <row r="9" spans="1:16" ht="19" customHeight="1">
      <c r="B9" s="29" t="s">
        <v>88</v>
      </c>
      <c r="C9" s="95">
        <v>1800</v>
      </c>
      <c r="D9" s="124">
        <v>100</v>
      </c>
      <c r="E9" s="95">
        <v>0</v>
      </c>
      <c r="F9" s="124">
        <v>0</v>
      </c>
      <c r="G9" s="95">
        <v>1657</v>
      </c>
      <c r="H9" s="124">
        <v>92.06</v>
      </c>
      <c r="I9" s="95">
        <v>141</v>
      </c>
      <c r="J9" s="124">
        <v>7.83</v>
      </c>
      <c r="K9" s="95">
        <v>2</v>
      </c>
      <c r="L9" s="124">
        <v>0.11</v>
      </c>
      <c r="M9" s="95">
        <v>0</v>
      </c>
      <c r="N9" s="124">
        <v>0</v>
      </c>
      <c r="O9" s="95">
        <v>0</v>
      </c>
      <c r="P9" s="124">
        <v>0</v>
      </c>
    </row>
    <row r="10" spans="1:16">
      <c r="B10" s="169" t="s">
        <v>89</v>
      </c>
      <c r="C10" s="72">
        <v>4277</v>
      </c>
      <c r="D10" s="125">
        <v>100</v>
      </c>
      <c r="E10" s="72">
        <v>0</v>
      </c>
      <c r="F10" s="125">
        <v>0</v>
      </c>
      <c r="G10" s="72">
        <v>3896</v>
      </c>
      <c r="H10" s="125">
        <v>91.09</v>
      </c>
      <c r="I10" s="72">
        <v>381</v>
      </c>
      <c r="J10" s="125">
        <v>8.91</v>
      </c>
      <c r="K10" s="72">
        <v>0</v>
      </c>
      <c r="L10" s="125">
        <v>0</v>
      </c>
      <c r="M10" s="72">
        <v>0</v>
      </c>
      <c r="N10" s="125">
        <v>0</v>
      </c>
      <c r="O10" s="72">
        <v>0</v>
      </c>
      <c r="P10" s="125">
        <v>0</v>
      </c>
    </row>
    <row r="11" spans="1:16">
      <c r="B11" s="169" t="s">
        <v>90</v>
      </c>
      <c r="C11" s="72">
        <v>2006</v>
      </c>
      <c r="D11" s="125">
        <v>100</v>
      </c>
      <c r="E11" s="72">
        <v>120</v>
      </c>
      <c r="F11" s="125">
        <v>5.98</v>
      </c>
      <c r="G11" s="72">
        <v>1562</v>
      </c>
      <c r="H11" s="125">
        <v>77.87</v>
      </c>
      <c r="I11" s="72">
        <v>231</v>
      </c>
      <c r="J11" s="125">
        <v>11.52</v>
      </c>
      <c r="K11" s="72">
        <v>1</v>
      </c>
      <c r="L11" s="125">
        <v>0.05</v>
      </c>
      <c r="M11" s="72">
        <v>92</v>
      </c>
      <c r="N11" s="125">
        <v>4.59</v>
      </c>
      <c r="O11" s="72">
        <v>0</v>
      </c>
      <c r="P11" s="125">
        <v>0</v>
      </c>
    </row>
    <row r="12" spans="1:16">
      <c r="B12" s="169" t="s">
        <v>91</v>
      </c>
      <c r="C12" s="72">
        <v>369</v>
      </c>
      <c r="D12" s="125">
        <v>100</v>
      </c>
      <c r="E12" s="72">
        <v>0</v>
      </c>
      <c r="F12" s="125">
        <v>0</v>
      </c>
      <c r="G12" s="72">
        <v>299</v>
      </c>
      <c r="H12" s="125">
        <v>81.03</v>
      </c>
      <c r="I12" s="72">
        <v>70</v>
      </c>
      <c r="J12" s="125">
        <v>18.97</v>
      </c>
      <c r="K12" s="72">
        <v>0</v>
      </c>
      <c r="L12" s="125">
        <v>0</v>
      </c>
      <c r="M12" s="72">
        <v>0</v>
      </c>
      <c r="N12" s="125">
        <v>0</v>
      </c>
      <c r="O12" s="72">
        <v>0</v>
      </c>
      <c r="P12" s="125">
        <v>0</v>
      </c>
    </row>
    <row r="13" spans="1:16">
      <c r="B13" s="169" t="s">
        <v>92</v>
      </c>
      <c r="C13" s="72">
        <v>10640</v>
      </c>
      <c r="D13" s="125">
        <v>100</v>
      </c>
      <c r="E13" s="72">
        <v>6190</v>
      </c>
      <c r="F13" s="125">
        <v>58.18</v>
      </c>
      <c r="G13" s="72">
        <v>1727</v>
      </c>
      <c r="H13" s="125">
        <v>16.23</v>
      </c>
      <c r="I13" s="72">
        <v>849</v>
      </c>
      <c r="J13" s="125">
        <v>7.98</v>
      </c>
      <c r="K13" s="72">
        <v>1809</v>
      </c>
      <c r="L13" s="125">
        <v>17</v>
      </c>
      <c r="M13" s="72">
        <v>65</v>
      </c>
      <c r="N13" s="125">
        <v>0.61</v>
      </c>
      <c r="O13" s="72">
        <v>0</v>
      </c>
      <c r="P13" s="125">
        <v>0</v>
      </c>
    </row>
    <row r="14" spans="1:16">
      <c r="B14" s="169" t="s">
        <v>93</v>
      </c>
      <c r="C14" s="72">
        <v>341</v>
      </c>
      <c r="D14" s="125">
        <v>100</v>
      </c>
      <c r="E14" s="72">
        <v>0</v>
      </c>
      <c r="F14" s="125">
        <v>0</v>
      </c>
      <c r="G14" s="72">
        <v>229</v>
      </c>
      <c r="H14" s="125">
        <v>67.16</v>
      </c>
      <c r="I14" s="72">
        <v>3</v>
      </c>
      <c r="J14" s="125">
        <v>0.88</v>
      </c>
      <c r="K14" s="72">
        <v>109</v>
      </c>
      <c r="L14" s="125">
        <v>31.96</v>
      </c>
      <c r="M14" s="72">
        <v>0</v>
      </c>
      <c r="N14" s="125">
        <v>0</v>
      </c>
      <c r="O14" s="72">
        <v>0</v>
      </c>
      <c r="P14" s="125">
        <v>0</v>
      </c>
    </row>
    <row r="15" spans="1:16">
      <c r="B15" s="169" t="s">
        <v>94</v>
      </c>
      <c r="C15" s="72">
        <v>15720</v>
      </c>
      <c r="D15" s="125">
        <v>100</v>
      </c>
      <c r="E15" s="72">
        <v>1569</v>
      </c>
      <c r="F15" s="125">
        <v>9.98</v>
      </c>
      <c r="G15" s="72">
        <v>10460</v>
      </c>
      <c r="H15" s="125">
        <v>66.540000000000006</v>
      </c>
      <c r="I15" s="72">
        <v>1527</v>
      </c>
      <c r="J15" s="125">
        <v>9.7100000000000009</v>
      </c>
      <c r="K15" s="72">
        <v>2164</v>
      </c>
      <c r="L15" s="125">
        <v>13.77</v>
      </c>
      <c r="M15" s="72">
        <v>0</v>
      </c>
      <c r="N15" s="125">
        <v>0</v>
      </c>
      <c r="O15" s="72">
        <v>0</v>
      </c>
      <c r="P15" s="125">
        <v>0</v>
      </c>
    </row>
    <row r="16" spans="1:16">
      <c r="B16" s="169" t="s">
        <v>95</v>
      </c>
      <c r="C16" s="72">
        <v>4641</v>
      </c>
      <c r="D16" s="125">
        <v>100</v>
      </c>
      <c r="E16" s="72">
        <v>423</v>
      </c>
      <c r="F16" s="125">
        <v>9.11</v>
      </c>
      <c r="G16" s="72">
        <v>3311</v>
      </c>
      <c r="H16" s="125">
        <v>71.34</v>
      </c>
      <c r="I16" s="72">
        <v>277</v>
      </c>
      <c r="J16" s="125">
        <v>5.97</v>
      </c>
      <c r="K16" s="72">
        <v>630</v>
      </c>
      <c r="L16" s="125">
        <v>13.57</v>
      </c>
      <c r="M16" s="72">
        <v>0</v>
      </c>
      <c r="N16" s="125">
        <v>0</v>
      </c>
      <c r="O16" s="72">
        <v>0</v>
      </c>
      <c r="P16" s="125">
        <v>0</v>
      </c>
    </row>
    <row r="17" spans="2:16">
      <c r="B17" s="169" t="s">
        <v>96</v>
      </c>
      <c r="C17" s="72">
        <v>12870</v>
      </c>
      <c r="D17" s="125">
        <v>100</v>
      </c>
      <c r="E17" s="72">
        <v>1494</v>
      </c>
      <c r="F17" s="125">
        <v>11.61</v>
      </c>
      <c r="G17" s="72">
        <v>9914</v>
      </c>
      <c r="H17" s="125">
        <v>77.03</v>
      </c>
      <c r="I17" s="72">
        <v>1462</v>
      </c>
      <c r="J17" s="125">
        <v>11.36</v>
      </c>
      <c r="K17" s="72">
        <v>0</v>
      </c>
      <c r="L17" s="125">
        <v>0</v>
      </c>
      <c r="M17" s="72">
        <v>0</v>
      </c>
      <c r="N17" s="125">
        <v>0</v>
      </c>
      <c r="O17" s="72">
        <v>0</v>
      </c>
      <c r="P17" s="125">
        <v>0</v>
      </c>
    </row>
    <row r="18" spans="2:16">
      <c r="B18" s="169" t="s">
        <v>97</v>
      </c>
      <c r="C18" s="72">
        <v>11162</v>
      </c>
      <c r="D18" s="125">
        <v>100</v>
      </c>
      <c r="E18" s="72">
        <v>5489</v>
      </c>
      <c r="F18" s="125">
        <v>49.18</v>
      </c>
      <c r="G18" s="72">
        <v>4083</v>
      </c>
      <c r="H18" s="125">
        <v>36.58</v>
      </c>
      <c r="I18" s="72">
        <v>319</v>
      </c>
      <c r="J18" s="125">
        <v>2.86</v>
      </c>
      <c r="K18" s="72">
        <v>1271</v>
      </c>
      <c r="L18" s="125">
        <v>11.39</v>
      </c>
      <c r="M18" s="72">
        <v>0</v>
      </c>
      <c r="N18" s="125">
        <v>0</v>
      </c>
      <c r="O18" s="72">
        <v>0</v>
      </c>
      <c r="P18" s="125">
        <v>0</v>
      </c>
    </row>
    <row r="19" spans="2:16">
      <c r="B19" s="169" t="s">
        <v>98</v>
      </c>
      <c r="C19" s="72">
        <v>6759</v>
      </c>
      <c r="D19" s="125">
        <v>100</v>
      </c>
      <c r="E19" s="72">
        <v>4287</v>
      </c>
      <c r="F19" s="125">
        <v>63.43</v>
      </c>
      <c r="G19" s="72">
        <v>1497</v>
      </c>
      <c r="H19" s="125">
        <v>22.15</v>
      </c>
      <c r="I19" s="72">
        <v>375</v>
      </c>
      <c r="J19" s="125">
        <v>5.55</v>
      </c>
      <c r="K19" s="72">
        <v>600</v>
      </c>
      <c r="L19" s="125">
        <v>8.8800000000000008</v>
      </c>
      <c r="M19" s="72">
        <v>0</v>
      </c>
      <c r="N19" s="125">
        <v>0</v>
      </c>
      <c r="O19" s="72">
        <v>0</v>
      </c>
      <c r="P19" s="125">
        <v>0</v>
      </c>
    </row>
    <row r="20" spans="2:16">
      <c r="B20" s="169" t="s">
        <v>99</v>
      </c>
      <c r="C20" s="72">
        <v>6897</v>
      </c>
      <c r="D20" s="125">
        <v>100</v>
      </c>
      <c r="E20" s="72">
        <v>1997</v>
      </c>
      <c r="F20" s="125">
        <v>28.95</v>
      </c>
      <c r="G20" s="72">
        <v>3064</v>
      </c>
      <c r="H20" s="125">
        <v>44.43</v>
      </c>
      <c r="I20" s="72">
        <v>1185</v>
      </c>
      <c r="J20" s="125">
        <v>17.18</v>
      </c>
      <c r="K20" s="72">
        <v>651</v>
      </c>
      <c r="L20" s="125">
        <v>9.44</v>
      </c>
      <c r="M20" s="72">
        <v>0</v>
      </c>
      <c r="N20" s="125">
        <v>0</v>
      </c>
      <c r="O20" s="72">
        <v>0</v>
      </c>
      <c r="P20" s="125">
        <v>0</v>
      </c>
    </row>
    <row r="21" spans="2:16">
      <c r="B21" s="169" t="s">
        <v>100</v>
      </c>
      <c r="C21" s="72">
        <v>12349</v>
      </c>
      <c r="D21" s="125">
        <v>100</v>
      </c>
      <c r="E21" s="72">
        <v>1356</v>
      </c>
      <c r="F21" s="125">
        <v>10.98</v>
      </c>
      <c r="G21" s="72">
        <v>7275</v>
      </c>
      <c r="H21" s="125">
        <v>58.91</v>
      </c>
      <c r="I21" s="72">
        <v>1015</v>
      </c>
      <c r="J21" s="125">
        <v>8.2200000000000006</v>
      </c>
      <c r="K21" s="72">
        <v>2703</v>
      </c>
      <c r="L21" s="125">
        <v>21.89</v>
      </c>
      <c r="M21" s="72">
        <v>0</v>
      </c>
      <c r="N21" s="125">
        <v>0</v>
      </c>
      <c r="O21" s="72">
        <v>0</v>
      </c>
      <c r="P21" s="125">
        <v>0</v>
      </c>
    </row>
    <row r="22" spans="2:16">
      <c r="B22" s="169" t="s">
        <v>101</v>
      </c>
      <c r="C22" s="72">
        <v>467</v>
      </c>
      <c r="D22" s="125">
        <v>100</v>
      </c>
      <c r="E22" s="72">
        <v>0</v>
      </c>
      <c r="F22" s="125">
        <v>0</v>
      </c>
      <c r="G22" s="72">
        <v>208</v>
      </c>
      <c r="H22" s="125">
        <v>44.54</v>
      </c>
      <c r="I22" s="72">
        <v>99</v>
      </c>
      <c r="J22" s="125">
        <v>21.2</v>
      </c>
      <c r="K22" s="72">
        <v>160</v>
      </c>
      <c r="L22" s="125">
        <v>34.26</v>
      </c>
      <c r="M22" s="72">
        <v>0</v>
      </c>
      <c r="N22" s="125">
        <v>0</v>
      </c>
      <c r="O22" s="72">
        <v>0</v>
      </c>
      <c r="P22" s="125">
        <v>0</v>
      </c>
    </row>
    <row r="23" spans="2:16">
      <c r="B23" s="169" t="s">
        <v>102</v>
      </c>
      <c r="C23" s="72">
        <v>1370</v>
      </c>
      <c r="D23" s="125">
        <v>100</v>
      </c>
      <c r="E23" s="72">
        <v>673</v>
      </c>
      <c r="F23" s="125">
        <v>49.12</v>
      </c>
      <c r="G23" s="72">
        <v>559</v>
      </c>
      <c r="H23" s="125">
        <v>40.799999999999997</v>
      </c>
      <c r="I23" s="72">
        <v>138</v>
      </c>
      <c r="J23" s="125">
        <v>10.07</v>
      </c>
      <c r="K23" s="72">
        <v>0</v>
      </c>
      <c r="L23" s="125">
        <v>0</v>
      </c>
      <c r="M23" s="72">
        <v>0</v>
      </c>
      <c r="N23" s="125">
        <v>0</v>
      </c>
      <c r="O23" s="72">
        <v>0</v>
      </c>
      <c r="P23" s="125">
        <v>0</v>
      </c>
    </row>
    <row r="24" spans="2:16">
      <c r="B24" s="169" t="s">
        <v>103</v>
      </c>
      <c r="C24" s="72">
        <v>709</v>
      </c>
      <c r="D24" s="125">
        <v>100</v>
      </c>
      <c r="E24" s="72">
        <v>0</v>
      </c>
      <c r="F24" s="125">
        <v>0</v>
      </c>
      <c r="G24" s="72">
        <v>707</v>
      </c>
      <c r="H24" s="125">
        <v>99.72</v>
      </c>
      <c r="I24" s="72">
        <v>2</v>
      </c>
      <c r="J24" s="125">
        <v>0.28000000000000003</v>
      </c>
      <c r="K24" s="72">
        <v>0</v>
      </c>
      <c r="L24" s="125">
        <v>0</v>
      </c>
      <c r="M24" s="72">
        <v>0</v>
      </c>
      <c r="N24" s="125">
        <v>0</v>
      </c>
      <c r="O24" s="72">
        <v>0</v>
      </c>
      <c r="P24" s="125">
        <v>0</v>
      </c>
    </row>
    <row r="25" spans="2:16">
      <c r="B25" s="169" t="s">
        <v>104</v>
      </c>
      <c r="C25" s="72">
        <v>581</v>
      </c>
      <c r="D25" s="125">
        <v>100</v>
      </c>
      <c r="E25" s="72">
        <v>0</v>
      </c>
      <c r="F25" s="125">
        <v>0</v>
      </c>
      <c r="G25" s="72">
        <v>533</v>
      </c>
      <c r="H25" s="125">
        <v>91.74</v>
      </c>
      <c r="I25" s="72">
        <v>48</v>
      </c>
      <c r="J25" s="125">
        <v>8.26</v>
      </c>
      <c r="K25" s="72">
        <v>0</v>
      </c>
      <c r="L25" s="125">
        <v>0</v>
      </c>
      <c r="M25" s="72">
        <v>0</v>
      </c>
      <c r="N25" s="125">
        <v>0</v>
      </c>
      <c r="O25" s="72">
        <v>0</v>
      </c>
      <c r="P25" s="125">
        <v>0</v>
      </c>
    </row>
    <row r="26" spans="2:16">
      <c r="B26" s="169" t="s">
        <v>105</v>
      </c>
      <c r="C26" s="72">
        <v>0</v>
      </c>
      <c r="D26" s="125">
        <v>0</v>
      </c>
      <c r="E26" s="72">
        <v>0</v>
      </c>
      <c r="F26" s="125">
        <v>0</v>
      </c>
      <c r="G26" s="72">
        <v>0</v>
      </c>
      <c r="H26" s="125">
        <v>0</v>
      </c>
      <c r="I26" s="72">
        <v>0</v>
      </c>
      <c r="J26" s="125">
        <v>0</v>
      </c>
      <c r="K26" s="72">
        <v>0</v>
      </c>
      <c r="L26" s="125">
        <v>0</v>
      </c>
      <c r="M26" s="72">
        <v>0</v>
      </c>
      <c r="N26" s="125">
        <v>0</v>
      </c>
      <c r="O26" s="72">
        <v>0</v>
      </c>
      <c r="P26" s="125">
        <v>0</v>
      </c>
    </row>
    <row r="27" spans="2:16">
      <c r="B27" s="30" t="s">
        <v>106</v>
      </c>
      <c r="C27" s="87">
        <v>4</v>
      </c>
      <c r="D27" s="126">
        <v>100</v>
      </c>
      <c r="E27" s="87">
        <v>2</v>
      </c>
      <c r="F27" s="126">
        <v>50</v>
      </c>
      <c r="G27" s="87">
        <v>2</v>
      </c>
      <c r="H27" s="126">
        <v>50</v>
      </c>
      <c r="I27" s="87">
        <v>0</v>
      </c>
      <c r="J27" s="126">
        <v>0</v>
      </c>
      <c r="K27" s="87">
        <v>0</v>
      </c>
      <c r="L27" s="126">
        <v>0</v>
      </c>
      <c r="M27" s="87">
        <v>0</v>
      </c>
      <c r="N27" s="126">
        <v>0</v>
      </c>
      <c r="O27" s="87">
        <v>0</v>
      </c>
      <c r="P27" s="126">
        <v>0</v>
      </c>
    </row>
    <row r="28" spans="2:16" ht="8" customHeight="1"/>
    <row r="29" spans="2:16">
      <c r="B29" s="31" t="s">
        <v>49</v>
      </c>
      <c r="C29" s="60">
        <v>92962</v>
      </c>
      <c r="D29" s="137">
        <v>100</v>
      </c>
      <c r="E29" s="60">
        <v>23600</v>
      </c>
      <c r="F29" s="137">
        <v>25.39</v>
      </c>
      <c r="G29" s="60">
        <v>50983</v>
      </c>
      <c r="H29" s="137">
        <v>54.84</v>
      </c>
      <c r="I29" s="60">
        <v>8122</v>
      </c>
      <c r="J29" s="137">
        <v>8.74</v>
      </c>
      <c r="K29" s="60">
        <v>10100</v>
      </c>
      <c r="L29" s="137">
        <v>10.86</v>
      </c>
      <c r="M29" s="60">
        <v>157</v>
      </c>
      <c r="N29" s="137">
        <v>0.17</v>
      </c>
      <c r="O29" s="60">
        <v>0</v>
      </c>
      <c r="P29" s="137">
        <v>0</v>
      </c>
    </row>
  </sheetData>
  <mergeCells count="11">
    <mergeCell ref="C6:P6"/>
    <mergeCell ref="B7:B8"/>
    <mergeCell ref="A3:P3"/>
    <mergeCell ref="B4:P4"/>
    <mergeCell ref="O7:P7"/>
    <mergeCell ref="M7:N7"/>
    <mergeCell ref="K7:L7"/>
    <mergeCell ref="C7:D7"/>
    <mergeCell ref="G7:H7"/>
    <mergeCell ref="E7:F7"/>
    <mergeCell ref="I7:J7"/>
  </mergeCells>
  <printOptions horizontalCentered="1" verticalCentered="1"/>
  <pageMargins left="0.27777777777777779" right="0.27777777777777779" top="0.27777777777777779" bottom="0.27777777777777779" header="0.1388888888888889" footer="0.1388888888888889"/>
  <pageSetup paperSize="9" scale="97" orientation="landscape"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fitToPage="1"/>
  </sheetPr>
  <dimension ref="A1:P29"/>
  <sheetViews>
    <sheetView showGridLines="0" workbookViewId="0"/>
  </sheetViews>
  <sheetFormatPr baseColWidth="10" defaultColWidth="8.7265625" defaultRowHeight="14.5"/>
  <cols>
    <col min="1" max="1" width="0.7265625" customWidth="1"/>
    <col min="2" max="2" width="32.453125" customWidth="1"/>
    <col min="3" max="20" width="8" customWidth="1"/>
  </cols>
  <sheetData>
    <row r="1" spans="1:16" ht="15" customHeight="1"/>
    <row r="2" spans="1:16" ht="52.5" customHeight="1"/>
    <row r="3" spans="1:16" ht="23.5" customHeight="1">
      <c r="A3" s="201" t="s">
        <v>272</v>
      </c>
      <c r="B3" s="202"/>
      <c r="C3" s="202"/>
      <c r="D3" s="202"/>
      <c r="E3" s="202"/>
      <c r="F3" s="202"/>
      <c r="G3" s="202"/>
      <c r="H3" s="202"/>
      <c r="I3" s="202"/>
      <c r="J3" s="202"/>
      <c r="K3" s="202"/>
      <c r="L3" s="202"/>
      <c r="M3" s="202"/>
      <c r="N3" s="202"/>
      <c r="O3" s="202"/>
      <c r="P3" s="202"/>
    </row>
    <row r="4" spans="1:16" ht="18" customHeight="1">
      <c r="B4" s="203" t="s">
        <v>113</v>
      </c>
      <c r="C4" s="202"/>
      <c r="D4" s="202"/>
      <c r="E4" s="202"/>
      <c r="F4" s="202"/>
      <c r="G4" s="202"/>
      <c r="H4" s="202"/>
      <c r="I4" s="202"/>
      <c r="J4" s="202"/>
      <c r="K4" s="202"/>
      <c r="L4" s="202"/>
      <c r="M4" s="202"/>
      <c r="N4" s="202"/>
      <c r="O4" s="202"/>
      <c r="P4" s="202"/>
    </row>
    <row r="5" spans="1:16" ht="9.5" customHeight="1"/>
    <row r="6" spans="1:16" ht="17" customHeight="1">
      <c r="C6" s="228" t="s">
        <v>263</v>
      </c>
      <c r="D6" s="265"/>
      <c r="E6" s="265"/>
      <c r="F6" s="265"/>
      <c r="G6" s="265"/>
      <c r="H6" s="265"/>
      <c r="I6" s="265"/>
      <c r="J6" s="265"/>
      <c r="K6" s="265"/>
      <c r="L6" s="265"/>
      <c r="M6" s="265"/>
      <c r="N6" s="265"/>
      <c r="O6" s="265"/>
      <c r="P6" s="229"/>
    </row>
    <row r="7" spans="1:16" ht="60" customHeight="1">
      <c r="B7" s="204" t="s">
        <v>114</v>
      </c>
      <c r="C7" s="219" t="s">
        <v>171</v>
      </c>
      <c r="D7" s="211"/>
      <c r="E7" s="219" t="s">
        <v>264</v>
      </c>
      <c r="F7" s="211"/>
      <c r="G7" s="219" t="s">
        <v>265</v>
      </c>
      <c r="H7" s="211"/>
      <c r="I7" s="219" t="s">
        <v>266</v>
      </c>
      <c r="J7" s="211"/>
      <c r="K7" s="219" t="s">
        <v>267</v>
      </c>
      <c r="L7" s="211"/>
      <c r="M7" s="219" t="s">
        <v>268</v>
      </c>
      <c r="N7" s="211"/>
      <c r="O7" s="219" t="s">
        <v>269</v>
      </c>
      <c r="P7" s="211"/>
    </row>
    <row r="8" spans="1:16" ht="14" customHeight="1">
      <c r="B8" s="220"/>
      <c r="C8" s="14" t="s">
        <v>119</v>
      </c>
      <c r="D8" s="14" t="s">
        <v>58</v>
      </c>
      <c r="E8" s="14" t="s">
        <v>119</v>
      </c>
      <c r="F8" s="14" t="s">
        <v>58</v>
      </c>
      <c r="G8" s="14" t="s">
        <v>119</v>
      </c>
      <c r="H8" s="14" t="s">
        <v>58</v>
      </c>
      <c r="I8" s="14" t="s">
        <v>119</v>
      </c>
      <c r="J8" s="14" t="s">
        <v>58</v>
      </c>
      <c r="K8" s="14" t="s">
        <v>119</v>
      </c>
      <c r="L8" s="14" t="s">
        <v>58</v>
      </c>
      <c r="M8" s="14" t="s">
        <v>119</v>
      </c>
      <c r="N8" s="14" t="s">
        <v>58</v>
      </c>
      <c r="O8" s="14" t="s">
        <v>119</v>
      </c>
      <c r="P8" s="15" t="s">
        <v>58</v>
      </c>
    </row>
    <row r="9" spans="1:16" ht="19" customHeight="1">
      <c r="B9" s="29" t="s">
        <v>88</v>
      </c>
      <c r="C9" s="95">
        <v>79</v>
      </c>
      <c r="D9" s="124">
        <v>100</v>
      </c>
      <c r="E9" s="95">
        <v>0</v>
      </c>
      <c r="F9" s="124">
        <v>0</v>
      </c>
      <c r="G9" s="95">
        <v>11</v>
      </c>
      <c r="H9" s="124">
        <v>13.92</v>
      </c>
      <c r="I9" s="95">
        <v>68</v>
      </c>
      <c r="J9" s="124">
        <v>86.08</v>
      </c>
      <c r="K9" s="95">
        <v>0</v>
      </c>
      <c r="L9" s="124">
        <v>0</v>
      </c>
      <c r="M9" s="95">
        <v>0</v>
      </c>
      <c r="N9" s="124">
        <v>0</v>
      </c>
      <c r="O9" s="95">
        <v>0</v>
      </c>
      <c r="P9" s="124">
        <v>0</v>
      </c>
    </row>
    <row r="10" spans="1:16">
      <c r="B10" s="169" t="s">
        <v>89</v>
      </c>
      <c r="C10" s="72">
        <v>2009</v>
      </c>
      <c r="D10" s="125">
        <v>100</v>
      </c>
      <c r="E10" s="72">
        <v>0</v>
      </c>
      <c r="F10" s="125">
        <v>0</v>
      </c>
      <c r="G10" s="72">
        <v>37</v>
      </c>
      <c r="H10" s="125">
        <v>1.84</v>
      </c>
      <c r="I10" s="72">
        <v>1972</v>
      </c>
      <c r="J10" s="125">
        <v>98.16</v>
      </c>
      <c r="K10" s="72">
        <v>0</v>
      </c>
      <c r="L10" s="125">
        <v>0</v>
      </c>
      <c r="M10" s="72">
        <v>0</v>
      </c>
      <c r="N10" s="125">
        <v>0</v>
      </c>
      <c r="O10" s="72">
        <v>0</v>
      </c>
      <c r="P10" s="125">
        <v>0</v>
      </c>
    </row>
    <row r="11" spans="1:16">
      <c r="B11" s="169" t="s">
        <v>90</v>
      </c>
      <c r="C11" s="72">
        <v>1883</v>
      </c>
      <c r="D11" s="125">
        <v>100</v>
      </c>
      <c r="E11" s="72">
        <v>162</v>
      </c>
      <c r="F11" s="125">
        <v>8.6</v>
      </c>
      <c r="G11" s="72">
        <v>13</v>
      </c>
      <c r="H11" s="125">
        <v>0.69</v>
      </c>
      <c r="I11" s="72">
        <v>204</v>
      </c>
      <c r="J11" s="125">
        <v>10.83</v>
      </c>
      <c r="K11" s="72">
        <v>1213</v>
      </c>
      <c r="L11" s="125">
        <v>64.42</v>
      </c>
      <c r="M11" s="72">
        <v>291</v>
      </c>
      <c r="N11" s="125">
        <v>15.45</v>
      </c>
      <c r="O11" s="72">
        <v>0</v>
      </c>
      <c r="P11" s="125">
        <v>0</v>
      </c>
    </row>
    <row r="12" spans="1:16">
      <c r="B12" s="169" t="s">
        <v>91</v>
      </c>
      <c r="C12" s="72">
        <v>41</v>
      </c>
      <c r="D12" s="125">
        <v>100</v>
      </c>
      <c r="E12" s="72">
        <v>0</v>
      </c>
      <c r="F12" s="125">
        <v>0</v>
      </c>
      <c r="G12" s="72">
        <v>0</v>
      </c>
      <c r="H12" s="125">
        <v>0</v>
      </c>
      <c r="I12" s="72">
        <v>41</v>
      </c>
      <c r="J12" s="125">
        <v>100</v>
      </c>
      <c r="K12" s="72">
        <v>0</v>
      </c>
      <c r="L12" s="125">
        <v>0</v>
      </c>
      <c r="M12" s="72">
        <v>0</v>
      </c>
      <c r="N12" s="125">
        <v>0</v>
      </c>
      <c r="O12" s="72">
        <v>0</v>
      </c>
      <c r="P12" s="125">
        <v>0</v>
      </c>
    </row>
    <row r="13" spans="1:16">
      <c r="B13" s="169" t="s">
        <v>92</v>
      </c>
      <c r="C13" s="72">
        <v>10479</v>
      </c>
      <c r="D13" s="125">
        <v>100</v>
      </c>
      <c r="E13" s="72">
        <v>6731</v>
      </c>
      <c r="F13" s="125">
        <v>64.23</v>
      </c>
      <c r="G13" s="72">
        <v>6</v>
      </c>
      <c r="H13" s="125">
        <v>0.06</v>
      </c>
      <c r="I13" s="72">
        <v>1453</v>
      </c>
      <c r="J13" s="125">
        <v>13.87</v>
      </c>
      <c r="K13" s="72">
        <v>2197</v>
      </c>
      <c r="L13" s="125">
        <v>20.97</v>
      </c>
      <c r="M13" s="72">
        <v>92</v>
      </c>
      <c r="N13" s="125">
        <v>0.88</v>
      </c>
      <c r="O13" s="72">
        <v>0</v>
      </c>
      <c r="P13" s="125">
        <v>0</v>
      </c>
    </row>
    <row r="14" spans="1:16">
      <c r="B14" s="169" t="s">
        <v>93</v>
      </c>
      <c r="C14" s="72">
        <v>59</v>
      </c>
      <c r="D14" s="125">
        <v>100</v>
      </c>
      <c r="E14" s="72">
        <v>0</v>
      </c>
      <c r="F14" s="125">
        <v>0</v>
      </c>
      <c r="G14" s="72">
        <v>2</v>
      </c>
      <c r="H14" s="125">
        <v>3.39</v>
      </c>
      <c r="I14" s="72">
        <v>1</v>
      </c>
      <c r="J14" s="125">
        <v>1.69</v>
      </c>
      <c r="K14" s="72">
        <v>56</v>
      </c>
      <c r="L14" s="125">
        <v>94.92</v>
      </c>
      <c r="M14" s="72">
        <v>0</v>
      </c>
      <c r="N14" s="125">
        <v>0</v>
      </c>
      <c r="O14" s="72">
        <v>0</v>
      </c>
      <c r="P14" s="125">
        <v>0</v>
      </c>
    </row>
    <row r="15" spans="1:16">
      <c r="B15" s="169" t="s">
        <v>94</v>
      </c>
      <c r="C15" s="72">
        <v>14569</v>
      </c>
      <c r="D15" s="125">
        <v>100</v>
      </c>
      <c r="E15" s="72">
        <v>3252</v>
      </c>
      <c r="F15" s="125">
        <v>22.32</v>
      </c>
      <c r="G15" s="72">
        <v>2</v>
      </c>
      <c r="H15" s="125">
        <v>0.01</v>
      </c>
      <c r="I15" s="72">
        <v>9264</v>
      </c>
      <c r="J15" s="125">
        <v>63.59</v>
      </c>
      <c r="K15" s="72">
        <v>2051</v>
      </c>
      <c r="L15" s="125">
        <v>14.08</v>
      </c>
      <c r="M15" s="72">
        <v>0</v>
      </c>
      <c r="N15" s="125">
        <v>0</v>
      </c>
      <c r="O15" s="72">
        <v>0</v>
      </c>
      <c r="P15" s="125">
        <v>0</v>
      </c>
    </row>
    <row r="16" spans="1:16">
      <c r="B16" s="169" t="s">
        <v>95</v>
      </c>
      <c r="C16" s="72">
        <v>3506</v>
      </c>
      <c r="D16" s="125">
        <v>100</v>
      </c>
      <c r="E16" s="72">
        <v>741</v>
      </c>
      <c r="F16" s="125">
        <v>21.14</v>
      </c>
      <c r="G16" s="72">
        <v>1825</v>
      </c>
      <c r="H16" s="125">
        <v>52.05</v>
      </c>
      <c r="I16" s="72">
        <v>130</v>
      </c>
      <c r="J16" s="125">
        <v>3.71</v>
      </c>
      <c r="K16" s="72">
        <v>810</v>
      </c>
      <c r="L16" s="125">
        <v>23.1</v>
      </c>
      <c r="M16" s="72">
        <v>0</v>
      </c>
      <c r="N16" s="125">
        <v>0</v>
      </c>
      <c r="O16" s="72">
        <v>0</v>
      </c>
      <c r="P16" s="125">
        <v>0</v>
      </c>
    </row>
    <row r="17" spans="2:16">
      <c r="B17" s="169" t="s">
        <v>96</v>
      </c>
      <c r="C17" s="72">
        <v>3849</v>
      </c>
      <c r="D17" s="125">
        <v>100</v>
      </c>
      <c r="E17" s="72">
        <v>2922</v>
      </c>
      <c r="F17" s="125">
        <v>75.92</v>
      </c>
      <c r="G17" s="72">
        <v>7</v>
      </c>
      <c r="H17" s="125">
        <v>0.18</v>
      </c>
      <c r="I17" s="72">
        <v>920</v>
      </c>
      <c r="J17" s="125">
        <v>23.9</v>
      </c>
      <c r="K17" s="72">
        <v>0</v>
      </c>
      <c r="L17" s="125">
        <v>0</v>
      </c>
      <c r="M17" s="72">
        <v>0</v>
      </c>
      <c r="N17" s="125">
        <v>0</v>
      </c>
      <c r="O17" s="72">
        <v>0</v>
      </c>
      <c r="P17" s="125">
        <v>0</v>
      </c>
    </row>
    <row r="18" spans="2:16">
      <c r="B18" s="169" t="s">
        <v>97</v>
      </c>
      <c r="C18" s="72">
        <v>8950</v>
      </c>
      <c r="D18" s="125">
        <v>100</v>
      </c>
      <c r="E18" s="72">
        <v>6459</v>
      </c>
      <c r="F18" s="125">
        <v>72.17</v>
      </c>
      <c r="G18" s="72">
        <v>1405</v>
      </c>
      <c r="H18" s="125">
        <v>15.7</v>
      </c>
      <c r="I18" s="72">
        <v>84</v>
      </c>
      <c r="J18" s="125">
        <v>0.94</v>
      </c>
      <c r="K18" s="72">
        <v>1002</v>
      </c>
      <c r="L18" s="125">
        <v>11.2</v>
      </c>
      <c r="M18" s="72">
        <v>0</v>
      </c>
      <c r="N18" s="125">
        <v>0</v>
      </c>
      <c r="O18" s="72">
        <v>0</v>
      </c>
      <c r="P18" s="125">
        <v>0</v>
      </c>
    </row>
    <row r="19" spans="2:16">
      <c r="B19" s="169" t="s">
        <v>98</v>
      </c>
      <c r="C19" s="72">
        <v>7281</v>
      </c>
      <c r="D19" s="125">
        <v>100</v>
      </c>
      <c r="E19" s="72">
        <v>6098</v>
      </c>
      <c r="F19" s="125">
        <v>83.75</v>
      </c>
      <c r="G19" s="72">
        <v>0</v>
      </c>
      <c r="H19" s="125">
        <v>0</v>
      </c>
      <c r="I19" s="72">
        <v>307</v>
      </c>
      <c r="J19" s="125">
        <v>4.22</v>
      </c>
      <c r="K19" s="72">
        <v>876</v>
      </c>
      <c r="L19" s="125">
        <v>12.03</v>
      </c>
      <c r="M19" s="72">
        <v>0</v>
      </c>
      <c r="N19" s="125">
        <v>0</v>
      </c>
      <c r="O19" s="72">
        <v>0</v>
      </c>
      <c r="P19" s="125">
        <v>0</v>
      </c>
    </row>
    <row r="20" spans="2:16">
      <c r="B20" s="169" t="s">
        <v>99</v>
      </c>
      <c r="C20" s="72">
        <v>7391</v>
      </c>
      <c r="D20" s="125">
        <v>100</v>
      </c>
      <c r="E20" s="72">
        <v>3123</v>
      </c>
      <c r="F20" s="125">
        <v>42.25</v>
      </c>
      <c r="G20" s="72">
        <v>910</v>
      </c>
      <c r="H20" s="125">
        <v>12.31</v>
      </c>
      <c r="I20" s="72">
        <v>1497</v>
      </c>
      <c r="J20" s="125">
        <v>20.25</v>
      </c>
      <c r="K20" s="72">
        <v>1861</v>
      </c>
      <c r="L20" s="125">
        <v>25.18</v>
      </c>
      <c r="M20" s="72">
        <v>0</v>
      </c>
      <c r="N20" s="125">
        <v>0</v>
      </c>
      <c r="O20" s="72">
        <v>0</v>
      </c>
      <c r="P20" s="125">
        <v>0</v>
      </c>
    </row>
    <row r="21" spans="2:16">
      <c r="B21" s="169" t="s">
        <v>100</v>
      </c>
      <c r="C21" s="72">
        <v>5785</v>
      </c>
      <c r="D21" s="125">
        <v>100</v>
      </c>
      <c r="E21" s="72">
        <v>1086</v>
      </c>
      <c r="F21" s="125">
        <v>18.77</v>
      </c>
      <c r="G21" s="72">
        <v>9</v>
      </c>
      <c r="H21" s="125">
        <v>0.16</v>
      </c>
      <c r="I21" s="72">
        <v>407</v>
      </c>
      <c r="J21" s="125">
        <v>7.04</v>
      </c>
      <c r="K21" s="72">
        <v>4283</v>
      </c>
      <c r="L21" s="125">
        <v>74.040000000000006</v>
      </c>
      <c r="M21" s="72">
        <v>0</v>
      </c>
      <c r="N21" s="125">
        <v>0</v>
      </c>
      <c r="O21" s="72">
        <v>0</v>
      </c>
      <c r="P21" s="125">
        <v>0</v>
      </c>
    </row>
    <row r="22" spans="2:16">
      <c r="B22" s="169" t="s">
        <v>101</v>
      </c>
      <c r="C22" s="72">
        <v>193</v>
      </c>
      <c r="D22" s="125">
        <v>100</v>
      </c>
      <c r="E22" s="72">
        <v>0</v>
      </c>
      <c r="F22" s="125">
        <v>0</v>
      </c>
      <c r="G22" s="72">
        <v>0</v>
      </c>
      <c r="H22" s="125">
        <v>0</v>
      </c>
      <c r="I22" s="72">
        <v>67</v>
      </c>
      <c r="J22" s="125">
        <v>34.72</v>
      </c>
      <c r="K22" s="72">
        <v>126</v>
      </c>
      <c r="L22" s="125">
        <v>65.28</v>
      </c>
      <c r="M22" s="72">
        <v>0</v>
      </c>
      <c r="N22" s="125">
        <v>0</v>
      </c>
      <c r="O22" s="72">
        <v>0</v>
      </c>
      <c r="P22" s="125">
        <v>0</v>
      </c>
    </row>
    <row r="23" spans="2:16">
      <c r="B23" s="169" t="s">
        <v>102</v>
      </c>
      <c r="C23" s="72">
        <v>973</v>
      </c>
      <c r="D23" s="125">
        <v>100</v>
      </c>
      <c r="E23" s="72">
        <v>601</v>
      </c>
      <c r="F23" s="125">
        <v>61.77</v>
      </c>
      <c r="G23" s="72">
        <v>13</v>
      </c>
      <c r="H23" s="125">
        <v>1.34</v>
      </c>
      <c r="I23" s="72">
        <v>216</v>
      </c>
      <c r="J23" s="125">
        <v>22.2</v>
      </c>
      <c r="K23" s="72">
        <v>143</v>
      </c>
      <c r="L23" s="125">
        <v>14.7</v>
      </c>
      <c r="M23" s="72">
        <v>0</v>
      </c>
      <c r="N23" s="125">
        <v>0</v>
      </c>
      <c r="O23" s="72">
        <v>0</v>
      </c>
      <c r="P23" s="125">
        <v>0</v>
      </c>
    </row>
    <row r="24" spans="2:16">
      <c r="B24" s="169" t="s">
        <v>103</v>
      </c>
      <c r="C24" s="72">
        <v>35</v>
      </c>
      <c r="D24" s="125">
        <v>100</v>
      </c>
      <c r="E24" s="72">
        <v>0</v>
      </c>
      <c r="F24" s="125">
        <v>0</v>
      </c>
      <c r="G24" s="72">
        <v>33</v>
      </c>
      <c r="H24" s="125">
        <v>94.29</v>
      </c>
      <c r="I24" s="72">
        <v>2</v>
      </c>
      <c r="J24" s="125">
        <v>5.71</v>
      </c>
      <c r="K24" s="72">
        <v>0</v>
      </c>
      <c r="L24" s="125">
        <v>0</v>
      </c>
      <c r="M24" s="72">
        <v>0</v>
      </c>
      <c r="N24" s="125">
        <v>0</v>
      </c>
      <c r="O24" s="72">
        <v>0</v>
      </c>
      <c r="P24" s="125">
        <v>0</v>
      </c>
    </row>
    <row r="25" spans="2:16">
      <c r="B25" s="169" t="s">
        <v>104</v>
      </c>
      <c r="C25" s="72">
        <v>27</v>
      </c>
      <c r="D25" s="125">
        <v>100</v>
      </c>
      <c r="E25" s="72">
        <v>0</v>
      </c>
      <c r="F25" s="125">
        <v>0</v>
      </c>
      <c r="G25" s="72">
        <v>8</v>
      </c>
      <c r="H25" s="125">
        <v>29.63</v>
      </c>
      <c r="I25" s="72">
        <v>19</v>
      </c>
      <c r="J25" s="125">
        <v>70.37</v>
      </c>
      <c r="K25" s="72">
        <v>0</v>
      </c>
      <c r="L25" s="125">
        <v>0</v>
      </c>
      <c r="M25" s="72">
        <v>0</v>
      </c>
      <c r="N25" s="125">
        <v>0</v>
      </c>
      <c r="O25" s="72">
        <v>0</v>
      </c>
      <c r="P25" s="125">
        <v>0</v>
      </c>
    </row>
    <row r="26" spans="2:16">
      <c r="B26" s="169" t="s">
        <v>105</v>
      </c>
      <c r="C26" s="72">
        <v>0</v>
      </c>
      <c r="D26" s="125">
        <v>0</v>
      </c>
      <c r="E26" s="72">
        <v>0</v>
      </c>
      <c r="F26" s="125">
        <v>0</v>
      </c>
      <c r="G26" s="72">
        <v>0</v>
      </c>
      <c r="H26" s="125">
        <v>0</v>
      </c>
      <c r="I26" s="72">
        <v>0</v>
      </c>
      <c r="J26" s="125">
        <v>0</v>
      </c>
      <c r="K26" s="72">
        <v>0</v>
      </c>
      <c r="L26" s="125">
        <v>0</v>
      </c>
      <c r="M26" s="72">
        <v>0</v>
      </c>
      <c r="N26" s="125">
        <v>0</v>
      </c>
      <c r="O26" s="72">
        <v>0</v>
      </c>
      <c r="P26" s="125">
        <v>0</v>
      </c>
    </row>
    <row r="27" spans="2:16">
      <c r="B27" s="30" t="s">
        <v>106</v>
      </c>
      <c r="C27" s="87">
        <v>1</v>
      </c>
      <c r="D27" s="126">
        <v>100</v>
      </c>
      <c r="E27" s="87">
        <v>1</v>
      </c>
      <c r="F27" s="126">
        <v>100</v>
      </c>
      <c r="G27" s="87">
        <v>0</v>
      </c>
      <c r="H27" s="126">
        <v>0</v>
      </c>
      <c r="I27" s="87">
        <v>0</v>
      </c>
      <c r="J27" s="126">
        <v>0</v>
      </c>
      <c r="K27" s="87">
        <v>0</v>
      </c>
      <c r="L27" s="126">
        <v>0</v>
      </c>
      <c r="M27" s="87">
        <v>0</v>
      </c>
      <c r="N27" s="126">
        <v>0</v>
      </c>
      <c r="O27" s="87">
        <v>0</v>
      </c>
      <c r="P27" s="126">
        <v>0</v>
      </c>
    </row>
    <row r="28" spans="2:16" ht="8" customHeight="1"/>
    <row r="29" spans="2:16">
      <c r="B29" s="31" t="s">
        <v>49</v>
      </c>
      <c r="C29" s="60">
        <v>67110</v>
      </c>
      <c r="D29" s="137">
        <v>100</v>
      </c>
      <c r="E29" s="60">
        <v>31176</v>
      </c>
      <c r="F29" s="137">
        <v>46.46</v>
      </c>
      <c r="G29" s="60">
        <v>4281</v>
      </c>
      <c r="H29" s="137">
        <v>6.38</v>
      </c>
      <c r="I29" s="60">
        <v>16652</v>
      </c>
      <c r="J29" s="137">
        <v>24.81</v>
      </c>
      <c r="K29" s="60">
        <v>14618</v>
      </c>
      <c r="L29" s="137">
        <v>21.78</v>
      </c>
      <c r="M29" s="60">
        <v>383</v>
      </c>
      <c r="N29" s="137">
        <v>0.56999999999999995</v>
      </c>
      <c r="O29" s="60">
        <v>0</v>
      </c>
      <c r="P29" s="137">
        <v>0</v>
      </c>
    </row>
  </sheetData>
  <mergeCells count="11">
    <mergeCell ref="C6:P6"/>
    <mergeCell ref="B7:B8"/>
    <mergeCell ref="A3:P3"/>
    <mergeCell ref="B4:P4"/>
    <mergeCell ref="O7:P7"/>
    <mergeCell ref="M7:N7"/>
    <mergeCell ref="K7:L7"/>
    <mergeCell ref="C7:D7"/>
    <mergeCell ref="G7:H7"/>
    <mergeCell ref="E7:F7"/>
    <mergeCell ref="I7:J7"/>
  </mergeCells>
  <printOptions horizontalCentered="1" verticalCentered="1"/>
  <pageMargins left="0.27777777777777779" right="0.27777777777777779" top="0.27777777777777779" bottom="0.27777777777777779" header="0.1388888888888889" footer="0.1388888888888889"/>
  <pageSetup paperSize="9" scale="97" orientation="landscape"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A1:P29"/>
  <sheetViews>
    <sheetView showGridLines="0" workbookViewId="0"/>
  </sheetViews>
  <sheetFormatPr baseColWidth="10" defaultColWidth="8.7265625" defaultRowHeight="14.5"/>
  <cols>
    <col min="1" max="1" width="0.7265625" customWidth="1"/>
    <col min="2" max="2" width="32.453125" customWidth="1"/>
    <col min="3" max="16" width="8" customWidth="1"/>
  </cols>
  <sheetData>
    <row r="1" spans="1:16" ht="15" customHeight="1"/>
    <row r="2" spans="1:16" ht="52.5" customHeight="1"/>
    <row r="3" spans="1:16" ht="23.5" customHeight="1">
      <c r="A3" s="201" t="s">
        <v>273</v>
      </c>
      <c r="B3" s="202"/>
      <c r="C3" s="202"/>
      <c r="D3" s="202"/>
      <c r="E3" s="202"/>
      <c r="F3" s="202"/>
      <c r="G3" s="202"/>
      <c r="H3" s="202"/>
      <c r="I3" s="202"/>
      <c r="J3" s="202"/>
      <c r="K3" s="202"/>
      <c r="L3" s="202"/>
      <c r="M3" s="202"/>
      <c r="N3" s="202"/>
      <c r="O3" s="202"/>
      <c r="P3" s="202"/>
    </row>
    <row r="4" spans="1:16" ht="18" customHeight="1">
      <c r="B4" s="203" t="s">
        <v>113</v>
      </c>
      <c r="C4" s="202"/>
      <c r="D4" s="202"/>
      <c r="E4" s="202"/>
      <c r="F4" s="202"/>
      <c r="G4" s="202"/>
      <c r="H4" s="202"/>
      <c r="I4" s="202"/>
      <c r="J4" s="202"/>
      <c r="K4" s="202"/>
      <c r="L4" s="202"/>
      <c r="M4" s="202"/>
      <c r="N4" s="202"/>
      <c r="O4" s="202"/>
      <c r="P4" s="202"/>
    </row>
    <row r="5" spans="1:16" ht="9.5" customHeight="1"/>
    <row r="6" spans="1:16" ht="17" customHeight="1">
      <c r="C6" s="228" t="s">
        <v>274</v>
      </c>
      <c r="D6" s="265"/>
      <c r="E6" s="265"/>
      <c r="F6" s="265"/>
      <c r="G6" s="265"/>
      <c r="H6" s="265"/>
      <c r="I6" s="265"/>
      <c r="J6" s="265"/>
      <c r="K6" s="265"/>
      <c r="L6" s="265"/>
      <c r="M6" s="265"/>
      <c r="N6" s="265"/>
      <c r="O6" s="265"/>
      <c r="P6" s="229"/>
    </row>
    <row r="7" spans="1:16" ht="60" customHeight="1">
      <c r="B7" s="204" t="s">
        <v>114</v>
      </c>
      <c r="C7" s="219" t="s">
        <v>275</v>
      </c>
      <c r="D7" s="211"/>
      <c r="E7" s="219" t="s">
        <v>276</v>
      </c>
      <c r="F7" s="211"/>
      <c r="G7" s="219" t="s">
        <v>277</v>
      </c>
      <c r="H7" s="211"/>
      <c r="I7" s="219" t="s">
        <v>278</v>
      </c>
      <c r="J7" s="211"/>
      <c r="K7" s="219" t="s">
        <v>279</v>
      </c>
      <c r="L7" s="211"/>
      <c r="M7" s="219" t="s">
        <v>280</v>
      </c>
      <c r="N7" s="211"/>
      <c r="O7" s="219" t="s">
        <v>281</v>
      </c>
      <c r="P7" s="211"/>
    </row>
    <row r="8" spans="1:16" ht="14" customHeight="1">
      <c r="B8" s="220"/>
      <c r="C8" s="14" t="s">
        <v>119</v>
      </c>
      <c r="D8" s="14" t="s">
        <v>58</v>
      </c>
      <c r="E8" s="14" t="s">
        <v>119</v>
      </c>
      <c r="F8" s="14" t="s">
        <v>58</v>
      </c>
      <c r="G8" s="14" t="s">
        <v>119</v>
      </c>
      <c r="H8" s="14" t="s">
        <v>58</v>
      </c>
      <c r="I8" s="14" t="s">
        <v>119</v>
      </c>
      <c r="J8" s="14" t="s">
        <v>58</v>
      </c>
      <c r="K8" s="14" t="s">
        <v>119</v>
      </c>
      <c r="L8" s="14" t="s">
        <v>58</v>
      </c>
      <c r="M8" s="14" t="s">
        <v>119</v>
      </c>
      <c r="N8" s="14" t="s">
        <v>58</v>
      </c>
      <c r="O8" s="14" t="s">
        <v>119</v>
      </c>
      <c r="P8" s="15" t="s">
        <v>58</v>
      </c>
    </row>
    <row r="9" spans="1:16" ht="19" customHeight="1">
      <c r="B9" s="107" t="s">
        <v>88</v>
      </c>
      <c r="C9" s="40">
        <v>165278</v>
      </c>
      <c r="D9" s="41">
        <v>0.86354397972778807</v>
      </c>
      <c r="E9" s="40">
        <v>26020</v>
      </c>
      <c r="F9" s="41">
        <v>0.1359492149742679</v>
      </c>
      <c r="G9" s="40">
        <v>97</v>
      </c>
      <c r="H9" s="41">
        <v>5.0680529794404241E-4</v>
      </c>
      <c r="I9" s="40">
        <v>0</v>
      </c>
      <c r="J9" s="41">
        <v>0</v>
      </c>
      <c r="K9" s="40">
        <v>0</v>
      </c>
      <c r="L9" s="41">
        <v>0</v>
      </c>
      <c r="M9" s="40">
        <v>0</v>
      </c>
      <c r="N9" s="41">
        <v>0</v>
      </c>
      <c r="O9" s="40">
        <v>0</v>
      </c>
      <c r="P9" s="41">
        <v>0</v>
      </c>
    </row>
    <row r="10" spans="1:16">
      <c r="B10" s="111" t="s">
        <v>89</v>
      </c>
      <c r="C10" s="42">
        <v>3588</v>
      </c>
      <c r="D10" s="43">
        <v>0.2299115724721261</v>
      </c>
      <c r="E10" s="42">
        <v>7212</v>
      </c>
      <c r="F10" s="43">
        <v>0.46212995001922341</v>
      </c>
      <c r="G10" s="42">
        <v>302</v>
      </c>
      <c r="H10" s="43">
        <v>1.9351531462258102E-2</v>
      </c>
      <c r="I10" s="42">
        <v>2795</v>
      </c>
      <c r="J10" s="43">
        <v>0.17909778290401129</v>
      </c>
      <c r="K10" s="42">
        <v>677</v>
      </c>
      <c r="L10" s="43">
        <v>4.3380750993207741E-2</v>
      </c>
      <c r="M10" s="42">
        <v>0</v>
      </c>
      <c r="N10" s="43">
        <v>0</v>
      </c>
      <c r="O10" s="42">
        <v>1032</v>
      </c>
      <c r="P10" s="43">
        <v>6.6128412149173393E-2</v>
      </c>
    </row>
    <row r="11" spans="1:16">
      <c r="B11" s="111" t="s">
        <v>90</v>
      </c>
      <c r="C11" s="42">
        <v>5554</v>
      </c>
      <c r="D11" s="43">
        <v>0.35678036872872099</v>
      </c>
      <c r="E11" s="42">
        <v>5120</v>
      </c>
      <c r="F11" s="43">
        <v>0.32890088006680801</v>
      </c>
      <c r="G11" s="42">
        <v>424</v>
      </c>
      <c r="H11" s="43">
        <v>2.7237104130532541E-2</v>
      </c>
      <c r="I11" s="42">
        <v>2916</v>
      </c>
      <c r="J11" s="43">
        <v>0.18731932935054921</v>
      </c>
      <c r="K11" s="42">
        <v>0</v>
      </c>
      <c r="L11" s="43">
        <v>0</v>
      </c>
      <c r="M11" s="42">
        <v>1</v>
      </c>
      <c r="N11" s="43">
        <v>6.4238453138048437E-5</v>
      </c>
      <c r="O11" s="42">
        <v>1552</v>
      </c>
      <c r="P11" s="43">
        <v>9.9698079270251178E-2</v>
      </c>
    </row>
    <row r="12" spans="1:16">
      <c r="B12" s="111" t="s">
        <v>91</v>
      </c>
      <c r="C12" s="42">
        <v>636</v>
      </c>
      <c r="D12" s="43">
        <v>3.7232174218475592E-2</v>
      </c>
      <c r="E12" s="42">
        <v>14525</v>
      </c>
      <c r="F12" s="43">
        <v>0.85031026811848731</v>
      </c>
      <c r="G12" s="42">
        <v>62</v>
      </c>
      <c r="H12" s="43">
        <v>3.629551574757054E-3</v>
      </c>
      <c r="I12" s="42">
        <v>15</v>
      </c>
      <c r="J12" s="43">
        <v>8.7811731647348087E-4</v>
      </c>
      <c r="K12" s="42">
        <v>1491</v>
      </c>
      <c r="L12" s="43">
        <v>8.7284861257464E-2</v>
      </c>
      <c r="M12" s="42">
        <v>319</v>
      </c>
      <c r="N12" s="43">
        <v>1.8674628263669359E-2</v>
      </c>
      <c r="O12" s="42">
        <v>34</v>
      </c>
      <c r="P12" s="43">
        <v>1.990399250673223E-3</v>
      </c>
    </row>
    <row r="13" spans="1:16">
      <c r="B13" s="111" t="s">
        <v>92</v>
      </c>
      <c r="C13" s="42">
        <v>357</v>
      </c>
      <c r="D13" s="43">
        <v>2.3269456394211969E-2</v>
      </c>
      <c r="E13" s="42">
        <v>5636</v>
      </c>
      <c r="F13" s="43">
        <v>0.3673575804979794</v>
      </c>
      <c r="G13" s="42">
        <v>6559</v>
      </c>
      <c r="H13" s="43">
        <v>0.42751922826228661</v>
      </c>
      <c r="I13" s="42">
        <v>5</v>
      </c>
      <c r="J13" s="43">
        <v>3.2590275061921521E-4</v>
      </c>
      <c r="K13" s="42">
        <v>898</v>
      </c>
      <c r="L13" s="43">
        <v>5.8532134011211052E-2</v>
      </c>
      <c r="M13" s="42">
        <v>1753</v>
      </c>
      <c r="N13" s="43">
        <v>0.11426150436709689</v>
      </c>
      <c r="O13" s="42">
        <v>134</v>
      </c>
      <c r="P13" s="43">
        <v>8.7341937165949686E-3</v>
      </c>
    </row>
    <row r="14" spans="1:16">
      <c r="B14" s="111" t="s">
        <v>93</v>
      </c>
      <c r="C14" s="42">
        <v>489</v>
      </c>
      <c r="D14" s="43">
        <v>5.1965993623804461E-2</v>
      </c>
      <c r="E14" s="42">
        <v>2878</v>
      </c>
      <c r="F14" s="43">
        <v>0.30584484590860789</v>
      </c>
      <c r="G14" s="42">
        <v>2</v>
      </c>
      <c r="H14" s="43">
        <v>2.1253985122210409E-4</v>
      </c>
      <c r="I14" s="42">
        <v>4896</v>
      </c>
      <c r="J14" s="43">
        <v>0.520297555791711</v>
      </c>
      <c r="K14" s="42">
        <v>84</v>
      </c>
      <c r="L14" s="43">
        <v>8.9266737513283741E-3</v>
      </c>
      <c r="M14" s="42">
        <v>0</v>
      </c>
      <c r="N14" s="43">
        <v>0</v>
      </c>
      <c r="O14" s="42">
        <v>1061</v>
      </c>
      <c r="P14" s="43">
        <v>0.1127523910733263</v>
      </c>
    </row>
    <row r="15" spans="1:16">
      <c r="B15" s="111" t="s">
        <v>94</v>
      </c>
      <c r="C15" s="42">
        <v>14655</v>
      </c>
      <c r="D15" s="43">
        <v>0.36186078668609101</v>
      </c>
      <c r="E15" s="42">
        <v>10243</v>
      </c>
      <c r="F15" s="43">
        <v>0.25291982518086858</v>
      </c>
      <c r="G15" s="42">
        <v>5162</v>
      </c>
      <c r="H15" s="43">
        <v>0.12745993728240201</v>
      </c>
      <c r="I15" s="42">
        <v>5775</v>
      </c>
      <c r="J15" s="43">
        <v>0.14259611348428361</v>
      </c>
      <c r="K15" s="42">
        <v>393</v>
      </c>
      <c r="L15" s="43">
        <v>9.7039433072421549E-3</v>
      </c>
      <c r="M15" s="42">
        <v>0</v>
      </c>
      <c r="N15" s="43">
        <v>0</v>
      </c>
      <c r="O15" s="42">
        <v>4271</v>
      </c>
      <c r="P15" s="43">
        <v>0.1054593940591126</v>
      </c>
    </row>
    <row r="16" spans="1:16">
      <c r="B16" s="111" t="s">
        <v>95</v>
      </c>
      <c r="C16" s="42">
        <v>5827</v>
      </c>
      <c r="D16" s="43">
        <v>0.38005478737281501</v>
      </c>
      <c r="E16" s="42">
        <v>5154</v>
      </c>
      <c r="F16" s="43">
        <v>0.33615966605791808</v>
      </c>
      <c r="G16" s="42">
        <v>1160</v>
      </c>
      <c r="H16" s="43">
        <v>7.5658752935037835E-2</v>
      </c>
      <c r="I16" s="42">
        <v>95</v>
      </c>
      <c r="J16" s="43">
        <v>6.1961909731280979E-3</v>
      </c>
      <c r="K16" s="42">
        <v>2582</v>
      </c>
      <c r="L16" s="43">
        <v>0.16840594834333419</v>
      </c>
      <c r="M16" s="42">
        <v>442</v>
      </c>
      <c r="N16" s="43">
        <v>2.8828593790764419E-2</v>
      </c>
      <c r="O16" s="42">
        <v>72</v>
      </c>
      <c r="P16" s="43">
        <v>4.6960605270023482E-3</v>
      </c>
    </row>
    <row r="17" spans="2:16">
      <c r="B17" s="111" t="s">
        <v>96</v>
      </c>
      <c r="C17" s="42">
        <v>11417</v>
      </c>
      <c r="D17" s="43">
        <v>0.23311417837308071</v>
      </c>
      <c r="E17" s="42">
        <v>29830</v>
      </c>
      <c r="F17" s="43">
        <v>0.60907383208101928</v>
      </c>
      <c r="G17" s="42">
        <v>1707</v>
      </c>
      <c r="H17" s="43">
        <v>3.4853805945769353E-2</v>
      </c>
      <c r="I17" s="42">
        <v>0</v>
      </c>
      <c r="J17" s="43">
        <v>0</v>
      </c>
      <c r="K17" s="42">
        <v>0</v>
      </c>
      <c r="L17" s="43">
        <v>0</v>
      </c>
      <c r="M17" s="42">
        <v>6022</v>
      </c>
      <c r="N17" s="43">
        <v>0.12295818360013069</v>
      </c>
      <c r="O17" s="42">
        <v>0</v>
      </c>
      <c r="P17" s="43">
        <v>0</v>
      </c>
    </row>
    <row r="18" spans="2:16">
      <c r="B18" s="111" t="s">
        <v>97</v>
      </c>
      <c r="C18" s="42">
        <v>4496</v>
      </c>
      <c r="D18" s="43">
        <v>5.6298522414224887E-2</v>
      </c>
      <c r="E18" s="42">
        <v>60256</v>
      </c>
      <c r="F18" s="43">
        <v>0.75452041071875786</v>
      </c>
      <c r="G18" s="42">
        <v>9450</v>
      </c>
      <c r="H18" s="43">
        <v>0.1183320811419985</v>
      </c>
      <c r="I18" s="42">
        <v>176</v>
      </c>
      <c r="J18" s="43">
        <v>2.203856749311295E-3</v>
      </c>
      <c r="K18" s="42">
        <v>937</v>
      </c>
      <c r="L18" s="43">
        <v>1.1733032807412971E-2</v>
      </c>
      <c r="M18" s="42">
        <v>4526</v>
      </c>
      <c r="N18" s="43">
        <v>5.6674179814675679E-2</v>
      </c>
      <c r="O18" s="42">
        <v>19</v>
      </c>
      <c r="P18" s="43">
        <v>2.3791635361883299E-4</v>
      </c>
    </row>
    <row r="19" spans="2:16">
      <c r="B19" s="111" t="s">
        <v>98</v>
      </c>
      <c r="C19" s="42">
        <v>357</v>
      </c>
      <c r="D19" s="43">
        <v>5.2200614124872063E-2</v>
      </c>
      <c r="E19" s="42">
        <v>444</v>
      </c>
      <c r="F19" s="43">
        <v>6.492177218891651E-2</v>
      </c>
      <c r="G19" s="42">
        <v>5023</v>
      </c>
      <c r="H19" s="43">
        <v>0.7344641029390262</v>
      </c>
      <c r="I19" s="42">
        <v>2</v>
      </c>
      <c r="J19" s="43">
        <v>2.9244041526538971E-4</v>
      </c>
      <c r="K19" s="42">
        <v>1004</v>
      </c>
      <c r="L19" s="43">
        <v>0.1468050884632256</v>
      </c>
      <c r="M19" s="42">
        <v>5</v>
      </c>
      <c r="N19" s="43">
        <v>7.3110103816347418E-4</v>
      </c>
      <c r="O19" s="42">
        <v>4</v>
      </c>
      <c r="P19" s="43">
        <v>5.8488083053077932E-4</v>
      </c>
    </row>
    <row r="20" spans="2:16">
      <c r="B20" s="111" t="s">
        <v>99</v>
      </c>
      <c r="C20" s="42">
        <v>12063</v>
      </c>
      <c r="D20" s="43">
        <v>0.22759518508735521</v>
      </c>
      <c r="E20" s="42">
        <v>30197</v>
      </c>
      <c r="F20" s="43">
        <v>0.56973321761442963</v>
      </c>
      <c r="G20" s="42">
        <v>7911</v>
      </c>
      <c r="H20" s="43">
        <v>0.1492585185464699</v>
      </c>
      <c r="I20" s="42">
        <v>0</v>
      </c>
      <c r="J20" s="43">
        <v>0</v>
      </c>
      <c r="K20" s="42">
        <v>3</v>
      </c>
      <c r="L20" s="43">
        <v>5.6601637674050027E-5</v>
      </c>
      <c r="M20" s="42">
        <v>2</v>
      </c>
      <c r="N20" s="43">
        <v>3.773442511603336E-5</v>
      </c>
      <c r="O20" s="42">
        <v>2826</v>
      </c>
      <c r="P20" s="43">
        <v>5.3318742688955131E-2</v>
      </c>
    </row>
    <row r="21" spans="2:16">
      <c r="B21" s="111" t="s">
        <v>100</v>
      </c>
      <c r="C21" s="42">
        <v>48136</v>
      </c>
      <c r="D21" s="43">
        <v>0.61256537839935865</v>
      </c>
      <c r="E21" s="42">
        <v>18714</v>
      </c>
      <c r="F21" s="43">
        <v>0.23814917091917889</v>
      </c>
      <c r="G21" s="42">
        <v>4760</v>
      </c>
      <c r="H21" s="43">
        <v>6.0574439113780687E-2</v>
      </c>
      <c r="I21" s="42">
        <v>316</v>
      </c>
      <c r="J21" s="43">
        <v>4.0213283109148523E-3</v>
      </c>
      <c r="K21" s="42">
        <v>6412</v>
      </c>
      <c r="L21" s="43">
        <v>8.1597332688563395E-2</v>
      </c>
      <c r="M21" s="42">
        <v>89</v>
      </c>
      <c r="N21" s="43">
        <v>1.132589302757664E-3</v>
      </c>
      <c r="O21" s="42">
        <v>154</v>
      </c>
      <c r="P21" s="43">
        <v>1.9597612654458458E-3</v>
      </c>
    </row>
    <row r="22" spans="2:16">
      <c r="B22" s="111" t="s">
        <v>101</v>
      </c>
      <c r="C22" s="42">
        <v>2646</v>
      </c>
      <c r="D22" s="43">
        <v>0.16660370230449559</v>
      </c>
      <c r="E22" s="42">
        <v>10784</v>
      </c>
      <c r="F22" s="43">
        <v>0.67900768165218484</v>
      </c>
      <c r="G22" s="42">
        <v>168</v>
      </c>
      <c r="H22" s="43">
        <v>1.0578012844729879E-2</v>
      </c>
      <c r="I22" s="42">
        <v>11</v>
      </c>
      <c r="J22" s="43">
        <v>6.9260798388112331E-4</v>
      </c>
      <c r="K22" s="42">
        <v>369</v>
      </c>
      <c r="L22" s="43">
        <v>2.323384964110314E-2</v>
      </c>
      <c r="M22" s="42">
        <v>5</v>
      </c>
      <c r="N22" s="43">
        <v>3.1482181085505602E-4</v>
      </c>
      <c r="O22" s="42">
        <v>1899</v>
      </c>
      <c r="P22" s="43">
        <v>0.1195693237627503</v>
      </c>
    </row>
    <row r="23" spans="2:16">
      <c r="B23" s="111" t="s">
        <v>102</v>
      </c>
      <c r="C23" s="42">
        <v>8</v>
      </c>
      <c r="D23" s="43">
        <v>1.8548574078367729E-3</v>
      </c>
      <c r="E23" s="42">
        <v>2677</v>
      </c>
      <c r="F23" s="43">
        <v>0.62068166009738002</v>
      </c>
      <c r="G23" s="42">
        <v>624</v>
      </c>
      <c r="H23" s="43">
        <v>0.14467887781126831</v>
      </c>
      <c r="I23" s="42">
        <v>10</v>
      </c>
      <c r="J23" s="43">
        <v>2.3185717597959659E-3</v>
      </c>
      <c r="K23" s="42">
        <v>739</v>
      </c>
      <c r="L23" s="43">
        <v>0.1713424530489219</v>
      </c>
      <c r="M23" s="42">
        <v>11</v>
      </c>
      <c r="N23" s="43">
        <v>2.5504289357755621E-3</v>
      </c>
      <c r="O23" s="42">
        <v>244</v>
      </c>
      <c r="P23" s="43">
        <v>5.6573150939021558E-2</v>
      </c>
    </row>
    <row r="24" spans="2:16">
      <c r="B24" s="111" t="s">
        <v>103</v>
      </c>
      <c r="C24" s="42">
        <v>1657</v>
      </c>
      <c r="D24" s="43">
        <v>0.1015692043643496</v>
      </c>
      <c r="E24" s="42">
        <v>10592</v>
      </c>
      <c r="F24" s="43">
        <v>0.64925830574966281</v>
      </c>
      <c r="G24" s="42">
        <v>298</v>
      </c>
      <c r="H24" s="43">
        <v>1.826651955375751E-2</v>
      </c>
      <c r="I24" s="42">
        <v>1</v>
      </c>
      <c r="J24" s="43">
        <v>6.129704548240775E-5</v>
      </c>
      <c r="K24" s="42">
        <v>1026</v>
      </c>
      <c r="L24" s="43">
        <v>6.2890768664950344E-2</v>
      </c>
      <c r="M24" s="42">
        <v>2740</v>
      </c>
      <c r="N24" s="43">
        <v>0.16795390462179721</v>
      </c>
      <c r="O24" s="42">
        <v>0</v>
      </c>
      <c r="P24" s="43">
        <v>0</v>
      </c>
    </row>
    <row r="25" spans="2:16">
      <c r="B25" s="111" t="s">
        <v>104</v>
      </c>
      <c r="C25" s="42">
        <v>1411</v>
      </c>
      <c r="D25" s="43">
        <v>0.75819451907576574</v>
      </c>
      <c r="E25" s="42">
        <v>56</v>
      </c>
      <c r="F25" s="43">
        <v>3.0091348737238049E-2</v>
      </c>
      <c r="G25" s="42">
        <v>20</v>
      </c>
      <c r="H25" s="43">
        <v>1.0746910263299299E-2</v>
      </c>
      <c r="I25" s="42">
        <v>44</v>
      </c>
      <c r="J25" s="43">
        <v>2.3643202579258459E-2</v>
      </c>
      <c r="K25" s="42">
        <v>54</v>
      </c>
      <c r="L25" s="43">
        <v>2.9016657710908111E-2</v>
      </c>
      <c r="M25" s="42">
        <v>0</v>
      </c>
      <c r="N25" s="43">
        <v>0</v>
      </c>
      <c r="O25" s="42">
        <v>276</v>
      </c>
      <c r="P25" s="43">
        <v>0.14830736163353039</v>
      </c>
    </row>
    <row r="26" spans="2:16">
      <c r="B26" s="111" t="s">
        <v>105</v>
      </c>
      <c r="C26" s="42">
        <v>98</v>
      </c>
      <c r="D26" s="43">
        <v>0.8990825688073395</v>
      </c>
      <c r="E26" s="42">
        <v>10</v>
      </c>
      <c r="F26" s="43">
        <v>9.1743119266055051E-2</v>
      </c>
      <c r="G26" s="42">
        <v>0</v>
      </c>
      <c r="H26" s="43">
        <v>0</v>
      </c>
      <c r="I26" s="42">
        <v>0</v>
      </c>
      <c r="J26" s="43">
        <v>0</v>
      </c>
      <c r="K26" s="42">
        <v>1</v>
      </c>
      <c r="L26" s="43">
        <v>9.1743119266055051E-3</v>
      </c>
      <c r="M26" s="42">
        <v>0</v>
      </c>
      <c r="N26" s="43">
        <v>0</v>
      </c>
      <c r="O26" s="42">
        <v>0</v>
      </c>
      <c r="P26" s="43">
        <v>0</v>
      </c>
    </row>
    <row r="27" spans="2:16">
      <c r="B27" s="115" t="s">
        <v>106</v>
      </c>
      <c r="C27" s="44">
        <v>222</v>
      </c>
      <c r="D27" s="45">
        <v>0.80434782608695654</v>
      </c>
      <c r="E27" s="44">
        <v>14</v>
      </c>
      <c r="F27" s="45">
        <v>5.0724637681159417E-2</v>
      </c>
      <c r="G27" s="44">
        <v>2</v>
      </c>
      <c r="H27" s="45">
        <v>7.246376811594203E-3</v>
      </c>
      <c r="I27" s="44">
        <v>3</v>
      </c>
      <c r="J27" s="45">
        <v>1.0869565217391301E-2</v>
      </c>
      <c r="K27" s="44">
        <v>30</v>
      </c>
      <c r="L27" s="45">
        <v>0.108695652173913</v>
      </c>
      <c r="M27" s="44">
        <v>0</v>
      </c>
      <c r="N27" s="45">
        <v>0</v>
      </c>
      <c r="O27" s="44">
        <v>5</v>
      </c>
      <c r="P27" s="45">
        <v>1.8115942028985511E-2</v>
      </c>
    </row>
    <row r="28" spans="2:16" ht="7.5" customHeight="1"/>
    <row r="29" spans="2:16">
      <c r="B29" s="119" t="s">
        <v>49</v>
      </c>
      <c r="C29" s="46">
        <v>278895</v>
      </c>
      <c r="D29" s="47">
        <v>0.44534416187887832</v>
      </c>
      <c r="E29" s="46">
        <v>240362</v>
      </c>
      <c r="F29" s="47">
        <v>0.38381402835307532</v>
      </c>
      <c r="G29" s="46">
        <v>43731</v>
      </c>
      <c r="H29" s="47">
        <v>6.9830386142186937E-2</v>
      </c>
      <c r="I29" s="46">
        <v>17060</v>
      </c>
      <c r="J29" s="47">
        <v>2.7241690964892391E-2</v>
      </c>
      <c r="K29" s="46">
        <v>16700</v>
      </c>
      <c r="L29" s="47">
        <v>2.6666836993769219E-2</v>
      </c>
      <c r="M29" s="46">
        <v>15915</v>
      </c>
      <c r="N29" s="47">
        <v>2.5413335973403419E-2</v>
      </c>
      <c r="O29" s="46">
        <v>13583</v>
      </c>
      <c r="P29" s="47">
        <v>2.168955969379445E-2</v>
      </c>
    </row>
  </sheetData>
  <mergeCells count="11">
    <mergeCell ref="C6:P6"/>
    <mergeCell ref="B7:B8"/>
    <mergeCell ref="A3:P3"/>
    <mergeCell ref="B4:P4"/>
    <mergeCell ref="O7:P7"/>
    <mergeCell ref="M7:N7"/>
    <mergeCell ref="K7:L7"/>
    <mergeCell ref="C7:D7"/>
    <mergeCell ref="G7:H7"/>
    <mergeCell ref="E7:F7"/>
    <mergeCell ref="I7:J7"/>
  </mergeCells>
  <printOptions horizontalCentered="1" verticalCentered="1"/>
  <pageMargins left="0.27777777777777779" right="0.27777777777777779" top="0.27777777777777779" bottom="0.27777777777777779" header="0.1388888888888889" footer="0.1388888888888889"/>
  <pageSetup paperSize="9" scale="97" orientation="landscape"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A1:P29"/>
  <sheetViews>
    <sheetView showGridLines="0" workbookViewId="0"/>
  </sheetViews>
  <sheetFormatPr baseColWidth="10" defaultColWidth="8.7265625" defaultRowHeight="14.5"/>
  <cols>
    <col min="1" max="1" width="0.7265625" customWidth="1"/>
    <col min="2" max="2" width="32.453125" customWidth="1"/>
    <col min="3" max="16" width="8" customWidth="1"/>
  </cols>
  <sheetData>
    <row r="1" spans="1:16" ht="15" customHeight="1"/>
    <row r="2" spans="1:16" ht="52.5" customHeight="1"/>
    <row r="3" spans="1:16" ht="23.5" customHeight="1">
      <c r="A3" s="201" t="s">
        <v>282</v>
      </c>
      <c r="B3" s="202"/>
      <c r="C3" s="202"/>
      <c r="D3" s="202"/>
      <c r="E3" s="202"/>
      <c r="F3" s="202"/>
      <c r="G3" s="202"/>
      <c r="H3" s="202"/>
      <c r="I3" s="202"/>
      <c r="J3" s="202"/>
      <c r="K3" s="202"/>
      <c r="L3" s="202"/>
      <c r="M3" s="202"/>
      <c r="N3" s="202"/>
      <c r="O3" s="202"/>
      <c r="P3" s="202"/>
    </row>
    <row r="4" spans="1:16" ht="18" customHeight="1">
      <c r="B4" s="203" t="s">
        <v>113</v>
      </c>
      <c r="C4" s="202"/>
      <c r="D4" s="202"/>
      <c r="E4" s="202"/>
      <c r="F4" s="202"/>
      <c r="G4" s="202"/>
      <c r="H4" s="202"/>
      <c r="I4" s="202"/>
      <c r="J4" s="202"/>
      <c r="K4" s="202"/>
      <c r="L4" s="202"/>
      <c r="M4" s="202"/>
      <c r="N4" s="202"/>
      <c r="O4" s="202"/>
      <c r="P4" s="202"/>
    </row>
    <row r="5" spans="1:16" ht="9.5" customHeight="1"/>
    <row r="6" spans="1:16" ht="17" customHeight="1">
      <c r="C6" s="228" t="s">
        <v>274</v>
      </c>
      <c r="D6" s="265"/>
      <c r="E6" s="265"/>
      <c r="F6" s="265"/>
      <c r="G6" s="265"/>
      <c r="H6" s="265"/>
      <c r="I6" s="265"/>
      <c r="J6" s="265"/>
      <c r="K6" s="265"/>
      <c r="L6" s="265"/>
      <c r="M6" s="265"/>
      <c r="N6" s="265"/>
      <c r="O6" s="265"/>
      <c r="P6" s="229"/>
    </row>
    <row r="7" spans="1:16" ht="60" customHeight="1">
      <c r="B7" s="204" t="s">
        <v>114</v>
      </c>
      <c r="C7" s="219" t="s">
        <v>275</v>
      </c>
      <c r="D7" s="211"/>
      <c r="E7" s="219" t="s">
        <v>276</v>
      </c>
      <c r="F7" s="211"/>
      <c r="G7" s="219" t="s">
        <v>277</v>
      </c>
      <c r="H7" s="211"/>
      <c r="I7" s="219" t="s">
        <v>278</v>
      </c>
      <c r="J7" s="211"/>
      <c r="K7" s="219" t="s">
        <v>279</v>
      </c>
      <c r="L7" s="211"/>
      <c r="M7" s="219" t="s">
        <v>280</v>
      </c>
      <c r="N7" s="211"/>
      <c r="O7" s="219" t="s">
        <v>281</v>
      </c>
      <c r="P7" s="211"/>
    </row>
    <row r="8" spans="1:16" ht="14" customHeight="1">
      <c r="B8" s="220"/>
      <c r="C8" s="14" t="s">
        <v>119</v>
      </c>
      <c r="D8" s="14" t="s">
        <v>58</v>
      </c>
      <c r="E8" s="14" t="s">
        <v>119</v>
      </c>
      <c r="F8" s="14" t="s">
        <v>58</v>
      </c>
      <c r="G8" s="14" t="s">
        <v>119</v>
      </c>
      <c r="H8" s="14" t="s">
        <v>58</v>
      </c>
      <c r="I8" s="14" t="s">
        <v>119</v>
      </c>
      <c r="J8" s="14" t="s">
        <v>58</v>
      </c>
      <c r="K8" s="14" t="s">
        <v>119</v>
      </c>
      <c r="L8" s="14" t="s">
        <v>58</v>
      </c>
      <c r="M8" s="14" t="s">
        <v>119</v>
      </c>
      <c r="N8" s="14" t="s">
        <v>58</v>
      </c>
      <c r="O8" s="14" t="s">
        <v>119</v>
      </c>
      <c r="P8" s="15" t="s">
        <v>58</v>
      </c>
    </row>
    <row r="9" spans="1:16" ht="19" customHeight="1">
      <c r="B9" s="107" t="s">
        <v>88</v>
      </c>
      <c r="C9" s="40">
        <v>71389</v>
      </c>
      <c r="D9" s="41">
        <v>0.88886260349872381</v>
      </c>
      <c r="E9" s="40">
        <v>8885</v>
      </c>
      <c r="F9" s="41">
        <v>0.110626906555438</v>
      </c>
      <c r="G9" s="40">
        <v>41</v>
      </c>
      <c r="H9" s="41">
        <v>5.1048994583826181E-4</v>
      </c>
      <c r="I9" s="40">
        <v>0</v>
      </c>
      <c r="J9" s="41">
        <v>0</v>
      </c>
      <c r="K9" s="40">
        <v>0</v>
      </c>
      <c r="L9" s="41">
        <v>0</v>
      </c>
      <c r="M9" s="40">
        <v>0</v>
      </c>
      <c r="N9" s="41">
        <v>0</v>
      </c>
      <c r="O9" s="40">
        <v>0</v>
      </c>
      <c r="P9" s="41">
        <v>0</v>
      </c>
    </row>
    <row r="10" spans="1:16">
      <c r="B10" s="111" t="s">
        <v>89</v>
      </c>
      <c r="C10" s="42">
        <v>2088</v>
      </c>
      <c r="D10" s="43">
        <v>0.36049723756906082</v>
      </c>
      <c r="E10" s="42">
        <v>2954</v>
      </c>
      <c r="F10" s="43">
        <v>0.5100138121546961</v>
      </c>
      <c r="G10" s="42">
        <v>71</v>
      </c>
      <c r="H10" s="43">
        <v>1.2258287292817679E-2</v>
      </c>
      <c r="I10" s="42">
        <v>43</v>
      </c>
      <c r="J10" s="43">
        <v>7.4240331491712708E-3</v>
      </c>
      <c r="K10" s="42">
        <v>182</v>
      </c>
      <c r="L10" s="43">
        <v>3.142265193370166E-2</v>
      </c>
      <c r="M10" s="42">
        <v>0</v>
      </c>
      <c r="N10" s="43">
        <v>0</v>
      </c>
      <c r="O10" s="42">
        <v>454</v>
      </c>
      <c r="P10" s="43">
        <v>7.8383977900552487E-2</v>
      </c>
    </row>
    <row r="11" spans="1:16">
      <c r="B11" s="111" t="s">
        <v>90</v>
      </c>
      <c r="C11" s="42">
        <v>3893</v>
      </c>
      <c r="D11" s="43">
        <v>0.49460043196544279</v>
      </c>
      <c r="E11" s="42">
        <v>3118</v>
      </c>
      <c r="F11" s="43">
        <v>0.39613772074704612</v>
      </c>
      <c r="G11" s="42">
        <v>192</v>
      </c>
      <c r="H11" s="43">
        <v>2.4393342650235041E-2</v>
      </c>
      <c r="I11" s="42">
        <v>106</v>
      </c>
      <c r="J11" s="43">
        <v>1.346715792148393E-2</v>
      </c>
      <c r="K11" s="42">
        <v>0</v>
      </c>
      <c r="L11" s="43">
        <v>0</v>
      </c>
      <c r="M11" s="42">
        <v>1</v>
      </c>
      <c r="N11" s="43">
        <v>1.2704865963664079E-4</v>
      </c>
      <c r="O11" s="42">
        <v>561</v>
      </c>
      <c r="P11" s="43">
        <v>7.1274298056155511E-2</v>
      </c>
    </row>
    <row r="12" spans="1:16">
      <c r="B12" s="111" t="s">
        <v>91</v>
      </c>
      <c r="C12" s="42">
        <v>367</v>
      </c>
      <c r="D12" s="43">
        <v>3.9662812060953213E-2</v>
      </c>
      <c r="E12" s="42">
        <v>8126</v>
      </c>
      <c r="F12" s="43">
        <v>0.87820166432508373</v>
      </c>
      <c r="G12" s="42">
        <v>21</v>
      </c>
      <c r="H12" s="43">
        <v>2.2695342051226629E-3</v>
      </c>
      <c r="I12" s="42">
        <v>0</v>
      </c>
      <c r="J12" s="43">
        <v>0</v>
      </c>
      <c r="K12" s="42">
        <v>713</v>
      </c>
      <c r="L12" s="43">
        <v>7.705608991678374E-2</v>
      </c>
      <c r="M12" s="42">
        <v>7</v>
      </c>
      <c r="N12" s="43">
        <v>7.5651140170755434E-4</v>
      </c>
      <c r="O12" s="42">
        <v>19</v>
      </c>
      <c r="P12" s="43">
        <v>2.0533880903490761E-3</v>
      </c>
    </row>
    <row r="13" spans="1:16">
      <c r="B13" s="111" t="s">
        <v>92</v>
      </c>
      <c r="C13" s="42">
        <v>131</v>
      </c>
      <c r="D13" s="43">
        <v>2.7707275803722509E-2</v>
      </c>
      <c r="E13" s="42">
        <v>1652</v>
      </c>
      <c r="F13" s="43">
        <v>0.34940778341793571</v>
      </c>
      <c r="G13" s="42">
        <v>2299</v>
      </c>
      <c r="H13" s="43">
        <v>0.48625211505922172</v>
      </c>
      <c r="I13" s="42">
        <v>2</v>
      </c>
      <c r="J13" s="43">
        <v>4.2301184433164133E-4</v>
      </c>
      <c r="K13" s="42">
        <v>210</v>
      </c>
      <c r="L13" s="43">
        <v>4.4416243654822343E-2</v>
      </c>
      <c r="M13" s="42">
        <v>360</v>
      </c>
      <c r="N13" s="43">
        <v>7.6142131979695438E-2</v>
      </c>
      <c r="O13" s="42">
        <v>74</v>
      </c>
      <c r="P13" s="43">
        <v>1.5651438240270731E-2</v>
      </c>
    </row>
    <row r="14" spans="1:16">
      <c r="B14" s="111" t="s">
        <v>93</v>
      </c>
      <c r="C14" s="42">
        <v>208</v>
      </c>
      <c r="D14" s="43">
        <v>9.9473935915829745E-2</v>
      </c>
      <c r="E14" s="42">
        <v>1392</v>
      </c>
      <c r="F14" s="43">
        <v>0.66571018651362979</v>
      </c>
      <c r="G14" s="42">
        <v>1</v>
      </c>
      <c r="H14" s="43">
        <v>4.7824007651841232E-4</v>
      </c>
      <c r="I14" s="42">
        <v>35</v>
      </c>
      <c r="J14" s="43">
        <v>1.6738402678144429E-2</v>
      </c>
      <c r="K14" s="42">
        <v>37</v>
      </c>
      <c r="L14" s="43">
        <v>1.7694882831181251E-2</v>
      </c>
      <c r="M14" s="42">
        <v>0</v>
      </c>
      <c r="N14" s="43">
        <v>0</v>
      </c>
      <c r="O14" s="42">
        <v>418</v>
      </c>
      <c r="P14" s="43">
        <v>0.1999043519846963</v>
      </c>
    </row>
    <row r="15" spans="1:16">
      <c r="B15" s="111" t="s">
        <v>94</v>
      </c>
      <c r="C15" s="42">
        <v>8527</v>
      </c>
      <c r="D15" s="43">
        <v>0.43696833042943528</v>
      </c>
      <c r="E15" s="42">
        <v>4719</v>
      </c>
      <c r="F15" s="43">
        <v>0.24182638105975199</v>
      </c>
      <c r="G15" s="42">
        <v>3261</v>
      </c>
      <c r="H15" s="43">
        <v>0.16711079225171671</v>
      </c>
      <c r="I15" s="42">
        <v>3</v>
      </c>
      <c r="J15" s="43">
        <v>1.5373577944040179E-4</v>
      </c>
      <c r="K15" s="42">
        <v>121</v>
      </c>
      <c r="L15" s="43">
        <v>6.2006764374295366E-3</v>
      </c>
      <c r="M15" s="42">
        <v>0</v>
      </c>
      <c r="N15" s="43">
        <v>0</v>
      </c>
      <c r="O15" s="42">
        <v>2883</v>
      </c>
      <c r="P15" s="43">
        <v>0.14774008404222611</v>
      </c>
    </row>
    <row r="16" spans="1:16">
      <c r="B16" s="111" t="s">
        <v>95</v>
      </c>
      <c r="C16" s="42">
        <v>3456</v>
      </c>
      <c r="D16" s="43">
        <v>0.57322939127550177</v>
      </c>
      <c r="E16" s="42">
        <v>1465</v>
      </c>
      <c r="F16" s="43">
        <v>0.2429922043456626</v>
      </c>
      <c r="G16" s="42">
        <v>613</v>
      </c>
      <c r="H16" s="43">
        <v>0.10167523635760491</v>
      </c>
      <c r="I16" s="42">
        <v>34</v>
      </c>
      <c r="J16" s="43">
        <v>5.6394095206501911E-3</v>
      </c>
      <c r="K16" s="42">
        <v>456</v>
      </c>
      <c r="L16" s="43">
        <v>7.5634433571073148E-2</v>
      </c>
      <c r="M16" s="42">
        <v>3</v>
      </c>
      <c r="N16" s="43">
        <v>4.9759495770442864E-4</v>
      </c>
      <c r="O16" s="42">
        <v>2</v>
      </c>
      <c r="P16" s="43">
        <v>3.3172997180295241E-4</v>
      </c>
    </row>
    <row r="17" spans="2:16">
      <c r="B17" s="111" t="s">
        <v>96</v>
      </c>
      <c r="C17" s="42">
        <v>5905</v>
      </c>
      <c r="D17" s="43">
        <v>0.2182510348905973</v>
      </c>
      <c r="E17" s="42">
        <v>20276</v>
      </c>
      <c r="F17" s="43">
        <v>0.7494086339444116</v>
      </c>
      <c r="G17" s="42">
        <v>847</v>
      </c>
      <c r="H17" s="43">
        <v>3.1305440567711423E-2</v>
      </c>
      <c r="I17" s="42">
        <v>0</v>
      </c>
      <c r="J17" s="43">
        <v>0</v>
      </c>
      <c r="K17" s="42">
        <v>0</v>
      </c>
      <c r="L17" s="43">
        <v>0</v>
      </c>
      <c r="M17" s="42">
        <v>28</v>
      </c>
      <c r="N17" s="43">
        <v>1.034890597279716E-3</v>
      </c>
      <c r="O17" s="42">
        <v>0</v>
      </c>
      <c r="P17" s="43">
        <v>0</v>
      </c>
    </row>
    <row r="18" spans="2:16">
      <c r="B18" s="111" t="s">
        <v>97</v>
      </c>
      <c r="C18" s="42">
        <v>2030</v>
      </c>
      <c r="D18" s="43">
        <v>6.935191828089235E-2</v>
      </c>
      <c r="E18" s="42">
        <v>21634</v>
      </c>
      <c r="F18" s="43">
        <v>0.73909330053636701</v>
      </c>
      <c r="G18" s="42">
        <v>3738</v>
      </c>
      <c r="H18" s="43">
        <v>0.12770318745516041</v>
      </c>
      <c r="I18" s="42">
        <v>136</v>
      </c>
      <c r="J18" s="43">
        <v>4.6462368897543646E-3</v>
      </c>
      <c r="K18" s="42">
        <v>720</v>
      </c>
      <c r="L18" s="43">
        <v>2.4597724710464279E-2</v>
      </c>
      <c r="M18" s="42">
        <v>1004</v>
      </c>
      <c r="N18" s="43">
        <v>3.4300160568480752E-2</v>
      </c>
      <c r="O18" s="42">
        <v>9</v>
      </c>
      <c r="P18" s="43">
        <v>3.0747155888080348E-4</v>
      </c>
    </row>
    <row r="19" spans="2:16">
      <c r="B19" s="111" t="s">
        <v>98</v>
      </c>
      <c r="C19" s="42">
        <v>204</v>
      </c>
      <c r="D19" s="43">
        <v>6.3710181136789501E-2</v>
      </c>
      <c r="E19" s="42">
        <v>207</v>
      </c>
      <c r="F19" s="43">
        <v>6.4647095565271706E-2</v>
      </c>
      <c r="G19" s="42">
        <v>2567</v>
      </c>
      <c r="H19" s="43">
        <v>0.80168644597126792</v>
      </c>
      <c r="I19" s="42">
        <v>0</v>
      </c>
      <c r="J19" s="43">
        <v>0</v>
      </c>
      <c r="K19" s="42">
        <v>222</v>
      </c>
      <c r="L19" s="43">
        <v>6.9331667707682704E-2</v>
      </c>
      <c r="M19" s="42">
        <v>0</v>
      </c>
      <c r="N19" s="43">
        <v>0</v>
      </c>
      <c r="O19" s="42">
        <v>2</v>
      </c>
      <c r="P19" s="43">
        <v>6.2460961898813238E-4</v>
      </c>
    </row>
    <row r="20" spans="2:16">
      <c r="B20" s="111" t="s">
        <v>99</v>
      </c>
      <c r="C20" s="42">
        <v>3452</v>
      </c>
      <c r="D20" s="43">
        <v>0.14535960923025101</v>
      </c>
      <c r="E20" s="42">
        <v>15307</v>
      </c>
      <c r="F20" s="43">
        <v>0.64455954185615627</v>
      </c>
      <c r="G20" s="42">
        <v>3778</v>
      </c>
      <c r="H20" s="43">
        <v>0.15908708101734881</v>
      </c>
      <c r="I20" s="42">
        <v>0</v>
      </c>
      <c r="J20" s="43">
        <v>0</v>
      </c>
      <c r="K20" s="42">
        <v>2</v>
      </c>
      <c r="L20" s="43">
        <v>8.4217618325753754E-5</v>
      </c>
      <c r="M20" s="42">
        <v>0</v>
      </c>
      <c r="N20" s="43">
        <v>0</v>
      </c>
      <c r="O20" s="42">
        <v>1209</v>
      </c>
      <c r="P20" s="43">
        <v>5.0909550277918138E-2</v>
      </c>
    </row>
    <row r="21" spans="2:16">
      <c r="B21" s="111" t="s">
        <v>100</v>
      </c>
      <c r="C21" s="42">
        <v>17717</v>
      </c>
      <c r="D21" s="43">
        <v>0.66967795585122469</v>
      </c>
      <c r="E21" s="42">
        <v>6347</v>
      </c>
      <c r="F21" s="43">
        <v>0.2399077713940127</v>
      </c>
      <c r="G21" s="42">
        <v>1355</v>
      </c>
      <c r="H21" s="43">
        <v>5.1217115210160258E-2</v>
      </c>
      <c r="I21" s="42">
        <v>4</v>
      </c>
      <c r="J21" s="43">
        <v>1.5119443604475361E-4</v>
      </c>
      <c r="K21" s="42">
        <v>1017</v>
      </c>
      <c r="L21" s="43">
        <v>3.8441185364378593E-2</v>
      </c>
      <c r="M21" s="42">
        <v>6</v>
      </c>
      <c r="N21" s="43">
        <v>2.267916540671303E-4</v>
      </c>
      <c r="O21" s="42">
        <v>10</v>
      </c>
      <c r="P21" s="43">
        <v>3.7798609011188391E-4</v>
      </c>
    </row>
    <row r="22" spans="2:16">
      <c r="B22" s="111" t="s">
        <v>101</v>
      </c>
      <c r="C22" s="42">
        <v>1394</v>
      </c>
      <c r="D22" s="43">
        <v>0.19227586206896549</v>
      </c>
      <c r="E22" s="42">
        <v>5619</v>
      </c>
      <c r="F22" s="43">
        <v>0.77503448275862064</v>
      </c>
      <c r="G22" s="42">
        <v>50</v>
      </c>
      <c r="H22" s="43">
        <v>6.8965517241379309E-3</v>
      </c>
      <c r="I22" s="42">
        <v>1</v>
      </c>
      <c r="J22" s="43">
        <v>1.379310344827586E-4</v>
      </c>
      <c r="K22" s="42">
        <v>19</v>
      </c>
      <c r="L22" s="43">
        <v>2.620689655172414E-3</v>
      </c>
      <c r="M22" s="42">
        <v>0</v>
      </c>
      <c r="N22" s="43">
        <v>0</v>
      </c>
      <c r="O22" s="42">
        <v>167</v>
      </c>
      <c r="P22" s="43">
        <v>2.3034482758620689E-2</v>
      </c>
    </row>
    <row r="23" spans="2:16">
      <c r="B23" s="111" t="s">
        <v>102</v>
      </c>
      <c r="C23" s="42">
        <v>6</v>
      </c>
      <c r="D23" s="43">
        <v>2.3668639053254438E-3</v>
      </c>
      <c r="E23" s="42">
        <v>1796</v>
      </c>
      <c r="F23" s="43">
        <v>0.70848126232741615</v>
      </c>
      <c r="G23" s="42">
        <v>292</v>
      </c>
      <c r="H23" s="43">
        <v>0.1151873767258383</v>
      </c>
      <c r="I23" s="42">
        <v>0</v>
      </c>
      <c r="J23" s="43">
        <v>0</v>
      </c>
      <c r="K23" s="42">
        <v>387</v>
      </c>
      <c r="L23" s="43">
        <v>0.15266272189349109</v>
      </c>
      <c r="M23" s="42">
        <v>0</v>
      </c>
      <c r="N23" s="43">
        <v>0</v>
      </c>
      <c r="O23" s="42">
        <v>54</v>
      </c>
      <c r="P23" s="43">
        <v>2.130177514792899E-2</v>
      </c>
    </row>
    <row r="24" spans="2:16">
      <c r="B24" s="111" t="s">
        <v>103</v>
      </c>
      <c r="C24" s="42">
        <v>1131</v>
      </c>
      <c r="D24" s="43">
        <v>0.1408994643079606</v>
      </c>
      <c r="E24" s="42">
        <v>5631</v>
      </c>
      <c r="F24" s="43">
        <v>0.7015074124828703</v>
      </c>
      <c r="G24" s="42">
        <v>14</v>
      </c>
      <c r="H24" s="43">
        <v>1.744113616544163E-3</v>
      </c>
      <c r="I24" s="42">
        <v>1</v>
      </c>
      <c r="J24" s="43">
        <v>1.2457954403886879E-4</v>
      </c>
      <c r="K24" s="42">
        <v>362</v>
      </c>
      <c r="L24" s="43">
        <v>4.5097794942070522E-2</v>
      </c>
      <c r="M24" s="42">
        <v>888</v>
      </c>
      <c r="N24" s="43">
        <v>0.11062663510651551</v>
      </c>
      <c r="O24" s="42">
        <v>0</v>
      </c>
      <c r="P24" s="43">
        <v>0</v>
      </c>
    </row>
    <row r="25" spans="2:16">
      <c r="B25" s="111" t="s">
        <v>104</v>
      </c>
      <c r="C25" s="42">
        <v>978</v>
      </c>
      <c r="D25" s="43">
        <v>0.92613636363636365</v>
      </c>
      <c r="E25" s="42">
        <v>0</v>
      </c>
      <c r="F25" s="43">
        <v>0</v>
      </c>
      <c r="G25" s="42">
        <v>5</v>
      </c>
      <c r="H25" s="43">
        <v>4.734848484848485E-3</v>
      </c>
      <c r="I25" s="42">
        <v>0</v>
      </c>
      <c r="J25" s="43">
        <v>0</v>
      </c>
      <c r="K25" s="42">
        <v>0</v>
      </c>
      <c r="L25" s="43">
        <v>0</v>
      </c>
      <c r="M25" s="42">
        <v>0</v>
      </c>
      <c r="N25" s="43">
        <v>0</v>
      </c>
      <c r="O25" s="42">
        <v>73</v>
      </c>
      <c r="P25" s="43">
        <v>6.9128787878787873E-2</v>
      </c>
    </row>
    <row r="26" spans="2:16">
      <c r="B26" s="111" t="s">
        <v>105</v>
      </c>
      <c r="C26" s="42">
        <v>45</v>
      </c>
      <c r="D26" s="43">
        <v>1</v>
      </c>
      <c r="E26" s="42">
        <v>0</v>
      </c>
      <c r="F26" s="43">
        <v>0</v>
      </c>
      <c r="G26" s="42">
        <v>0</v>
      </c>
      <c r="H26" s="43">
        <v>0</v>
      </c>
      <c r="I26" s="42">
        <v>0</v>
      </c>
      <c r="J26" s="43">
        <v>0</v>
      </c>
      <c r="K26" s="42">
        <v>0</v>
      </c>
      <c r="L26" s="43">
        <v>0</v>
      </c>
      <c r="M26" s="42">
        <v>0</v>
      </c>
      <c r="N26" s="43">
        <v>0</v>
      </c>
      <c r="O26" s="42">
        <v>0</v>
      </c>
      <c r="P26" s="43">
        <v>0</v>
      </c>
    </row>
    <row r="27" spans="2:16">
      <c r="B27" s="115" t="s">
        <v>106</v>
      </c>
      <c r="C27" s="44">
        <v>51</v>
      </c>
      <c r="D27" s="45">
        <v>0.75</v>
      </c>
      <c r="E27" s="44">
        <v>2</v>
      </c>
      <c r="F27" s="45">
        <v>2.9411764705882349E-2</v>
      </c>
      <c r="G27" s="44">
        <v>1</v>
      </c>
      <c r="H27" s="45">
        <v>1.470588235294118E-2</v>
      </c>
      <c r="I27" s="44">
        <v>0</v>
      </c>
      <c r="J27" s="45">
        <v>0</v>
      </c>
      <c r="K27" s="44">
        <v>13</v>
      </c>
      <c r="L27" s="45">
        <v>0.19117647058823531</v>
      </c>
      <c r="M27" s="44">
        <v>0</v>
      </c>
      <c r="N27" s="45">
        <v>0</v>
      </c>
      <c r="O27" s="44">
        <v>1</v>
      </c>
      <c r="P27" s="45">
        <v>1.470588235294118E-2</v>
      </c>
    </row>
    <row r="28" spans="2:16" ht="7.5" customHeight="1"/>
    <row r="29" spans="2:16">
      <c r="B29" s="119" t="s">
        <v>49</v>
      </c>
      <c r="C29" s="46">
        <v>122972</v>
      </c>
      <c r="D29" s="47">
        <v>0.46526198700753291</v>
      </c>
      <c r="E29" s="46">
        <v>109130</v>
      </c>
      <c r="F29" s="47">
        <v>0.4128910698543739</v>
      </c>
      <c r="G29" s="46">
        <v>19146</v>
      </c>
      <c r="H29" s="47">
        <v>7.2438490089176605E-2</v>
      </c>
      <c r="I29" s="46">
        <v>365</v>
      </c>
      <c r="J29" s="47">
        <v>1.3809698570223261E-3</v>
      </c>
      <c r="K29" s="46">
        <v>4461</v>
      </c>
      <c r="L29" s="47">
        <v>1.687810008815506E-2</v>
      </c>
      <c r="M29" s="46">
        <v>2297</v>
      </c>
      <c r="N29" s="47">
        <v>8.6906514015898176E-3</v>
      </c>
      <c r="O29" s="46">
        <v>5936</v>
      </c>
      <c r="P29" s="47">
        <v>2.245873170214939E-2</v>
      </c>
    </row>
  </sheetData>
  <mergeCells count="11">
    <mergeCell ref="C6:P6"/>
    <mergeCell ref="B7:B8"/>
    <mergeCell ref="A3:P3"/>
    <mergeCell ref="B4:P4"/>
    <mergeCell ref="O7:P7"/>
    <mergeCell ref="M7:N7"/>
    <mergeCell ref="K7:L7"/>
    <mergeCell ref="C7:D7"/>
    <mergeCell ref="G7:H7"/>
    <mergeCell ref="E7:F7"/>
    <mergeCell ref="I7:J7"/>
  </mergeCells>
  <printOptions horizontalCentered="1" verticalCentered="1"/>
  <pageMargins left="0.27777777777777779" right="0.27777777777777779" top="0.27777777777777779" bottom="0.27777777777777779" header="0.1388888888888889" footer="0.1388888888888889"/>
  <pageSetup paperSize="9" scale="97" orientation="landscape"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A1:P29"/>
  <sheetViews>
    <sheetView showGridLines="0" workbookViewId="0"/>
  </sheetViews>
  <sheetFormatPr baseColWidth="10" defaultColWidth="8.7265625" defaultRowHeight="14.5"/>
  <cols>
    <col min="1" max="1" width="0.7265625" customWidth="1"/>
    <col min="2" max="2" width="32.453125" customWidth="1"/>
    <col min="3" max="16" width="8" customWidth="1"/>
  </cols>
  <sheetData>
    <row r="1" spans="1:16" ht="15" customHeight="1"/>
    <row r="2" spans="1:16" ht="52.5" customHeight="1"/>
    <row r="3" spans="1:16" ht="23.5" customHeight="1">
      <c r="A3" s="201" t="s">
        <v>283</v>
      </c>
      <c r="B3" s="202"/>
      <c r="C3" s="202"/>
      <c r="D3" s="202"/>
      <c r="E3" s="202"/>
      <c r="F3" s="202"/>
      <c r="G3" s="202"/>
      <c r="H3" s="202"/>
      <c r="I3" s="202"/>
      <c r="J3" s="202"/>
      <c r="K3" s="202"/>
      <c r="L3" s="202"/>
      <c r="M3" s="202"/>
      <c r="N3" s="202"/>
      <c r="O3" s="202"/>
      <c r="P3" s="202"/>
    </row>
    <row r="4" spans="1:16" ht="18" customHeight="1">
      <c r="B4" s="203" t="s">
        <v>113</v>
      </c>
      <c r="C4" s="202"/>
      <c r="D4" s="202"/>
      <c r="E4" s="202"/>
      <c r="F4" s="202"/>
      <c r="G4" s="202"/>
      <c r="H4" s="202"/>
      <c r="I4" s="202"/>
      <c r="J4" s="202"/>
      <c r="K4" s="202"/>
      <c r="L4" s="202"/>
      <c r="M4" s="202"/>
      <c r="N4" s="202"/>
      <c r="O4" s="202"/>
      <c r="P4" s="202"/>
    </row>
    <row r="5" spans="1:16" ht="9.5" customHeight="1"/>
    <row r="6" spans="1:16" ht="17" customHeight="1">
      <c r="C6" s="228" t="s">
        <v>274</v>
      </c>
      <c r="D6" s="265"/>
      <c r="E6" s="265"/>
      <c r="F6" s="265"/>
      <c r="G6" s="265"/>
      <c r="H6" s="265"/>
      <c r="I6" s="265"/>
      <c r="J6" s="265"/>
      <c r="K6" s="265"/>
      <c r="L6" s="265"/>
      <c r="M6" s="265"/>
      <c r="N6" s="265"/>
      <c r="O6" s="265"/>
      <c r="P6" s="229"/>
    </row>
    <row r="7" spans="1:16" ht="60" customHeight="1">
      <c r="B7" s="204" t="s">
        <v>114</v>
      </c>
      <c r="C7" s="219" t="s">
        <v>275</v>
      </c>
      <c r="D7" s="211"/>
      <c r="E7" s="219" t="s">
        <v>276</v>
      </c>
      <c r="F7" s="211"/>
      <c r="G7" s="219" t="s">
        <v>277</v>
      </c>
      <c r="H7" s="211"/>
      <c r="I7" s="219" t="s">
        <v>278</v>
      </c>
      <c r="J7" s="211"/>
      <c r="K7" s="219" t="s">
        <v>279</v>
      </c>
      <c r="L7" s="211"/>
      <c r="M7" s="219" t="s">
        <v>280</v>
      </c>
      <c r="N7" s="211"/>
      <c r="O7" s="219" t="s">
        <v>281</v>
      </c>
      <c r="P7" s="211"/>
    </row>
    <row r="8" spans="1:16" ht="14" customHeight="1">
      <c r="B8" s="220"/>
      <c r="C8" s="14" t="s">
        <v>119</v>
      </c>
      <c r="D8" s="14" t="s">
        <v>58</v>
      </c>
      <c r="E8" s="14" t="s">
        <v>119</v>
      </c>
      <c r="F8" s="14" t="s">
        <v>58</v>
      </c>
      <c r="G8" s="14" t="s">
        <v>119</v>
      </c>
      <c r="H8" s="14" t="s">
        <v>58</v>
      </c>
      <c r="I8" s="14" t="s">
        <v>119</v>
      </c>
      <c r="J8" s="14" t="s">
        <v>58</v>
      </c>
      <c r="K8" s="14" t="s">
        <v>119</v>
      </c>
      <c r="L8" s="14" t="s">
        <v>58</v>
      </c>
      <c r="M8" s="14" t="s">
        <v>119</v>
      </c>
      <c r="N8" s="14" t="s">
        <v>58</v>
      </c>
      <c r="O8" s="14" t="s">
        <v>119</v>
      </c>
      <c r="P8" s="15" t="s">
        <v>58</v>
      </c>
    </row>
    <row r="9" spans="1:16" ht="19" customHeight="1">
      <c r="B9" s="107" t="s">
        <v>88</v>
      </c>
      <c r="C9" s="40">
        <v>65075</v>
      </c>
      <c r="D9" s="41">
        <v>0.85819222450809729</v>
      </c>
      <c r="E9" s="40">
        <v>10720</v>
      </c>
      <c r="F9" s="41">
        <v>0.14137258004958589</v>
      </c>
      <c r="G9" s="40">
        <v>33</v>
      </c>
      <c r="H9" s="41">
        <v>4.3519544231682231E-4</v>
      </c>
      <c r="I9" s="40">
        <v>0</v>
      </c>
      <c r="J9" s="41">
        <v>0</v>
      </c>
      <c r="K9" s="40">
        <v>0</v>
      </c>
      <c r="L9" s="41">
        <v>0</v>
      </c>
      <c r="M9" s="40">
        <v>0</v>
      </c>
      <c r="N9" s="41">
        <v>0</v>
      </c>
      <c r="O9" s="40">
        <v>0</v>
      </c>
      <c r="P9" s="41">
        <v>0</v>
      </c>
    </row>
    <row r="10" spans="1:16">
      <c r="B10" s="111" t="s">
        <v>89</v>
      </c>
      <c r="C10" s="42">
        <v>1125</v>
      </c>
      <c r="D10" s="43">
        <v>0.2173073208421866</v>
      </c>
      <c r="E10" s="42">
        <v>2687</v>
      </c>
      <c r="F10" s="43">
        <v>0.51902646320262702</v>
      </c>
      <c r="G10" s="42">
        <v>122</v>
      </c>
      <c r="H10" s="43">
        <v>2.3565771682441571E-2</v>
      </c>
      <c r="I10" s="42">
        <v>653</v>
      </c>
      <c r="J10" s="43">
        <v>0.12613482711995361</v>
      </c>
      <c r="K10" s="42">
        <v>281</v>
      </c>
      <c r="L10" s="43">
        <v>5.4278539694803937E-2</v>
      </c>
      <c r="M10" s="42">
        <v>0</v>
      </c>
      <c r="N10" s="43">
        <v>0</v>
      </c>
      <c r="O10" s="42">
        <v>309</v>
      </c>
      <c r="P10" s="43">
        <v>5.968707745798725E-2</v>
      </c>
    </row>
    <row r="11" spans="1:16">
      <c r="B11" s="111" t="s">
        <v>90</v>
      </c>
      <c r="C11" s="42">
        <v>1286</v>
      </c>
      <c r="D11" s="43">
        <v>0.26090484885372278</v>
      </c>
      <c r="E11" s="42">
        <v>1433</v>
      </c>
      <c r="F11" s="43">
        <v>0.29072834246297419</v>
      </c>
      <c r="G11" s="42">
        <v>163</v>
      </c>
      <c r="H11" s="43">
        <v>3.3069588151754918E-2</v>
      </c>
      <c r="I11" s="42">
        <v>1457</v>
      </c>
      <c r="J11" s="43">
        <v>0.29559748427672949</v>
      </c>
      <c r="K11" s="42">
        <v>0</v>
      </c>
      <c r="L11" s="43">
        <v>0</v>
      </c>
      <c r="M11" s="42">
        <v>0</v>
      </c>
      <c r="N11" s="43">
        <v>0</v>
      </c>
      <c r="O11" s="42">
        <v>590</v>
      </c>
      <c r="P11" s="43">
        <v>0.1196997362548184</v>
      </c>
    </row>
    <row r="12" spans="1:16">
      <c r="B12" s="111" t="s">
        <v>91</v>
      </c>
      <c r="C12" s="42">
        <v>197</v>
      </c>
      <c r="D12" s="43">
        <v>3.6870671907168258E-2</v>
      </c>
      <c r="E12" s="42">
        <v>4348</v>
      </c>
      <c r="F12" s="43">
        <v>0.8137750327531349</v>
      </c>
      <c r="G12" s="42">
        <v>28</v>
      </c>
      <c r="H12" s="43">
        <v>5.2405015908665543E-3</v>
      </c>
      <c r="I12" s="42">
        <v>9</v>
      </c>
      <c r="J12" s="43">
        <v>1.6844469399213921E-3</v>
      </c>
      <c r="K12" s="42">
        <v>507</v>
      </c>
      <c r="L12" s="43">
        <v>9.4890510948905105E-2</v>
      </c>
      <c r="M12" s="42">
        <v>249</v>
      </c>
      <c r="N12" s="43">
        <v>4.6603032004491861E-2</v>
      </c>
      <c r="O12" s="42">
        <v>5</v>
      </c>
      <c r="P12" s="43">
        <v>9.3580385551188467E-4</v>
      </c>
    </row>
    <row r="13" spans="1:16">
      <c r="B13" s="111" t="s">
        <v>92</v>
      </c>
      <c r="C13" s="42">
        <v>131</v>
      </c>
      <c r="D13" s="43">
        <v>2.2446881425633999E-2</v>
      </c>
      <c r="E13" s="42">
        <v>2163</v>
      </c>
      <c r="F13" s="43">
        <v>0.37063056888279639</v>
      </c>
      <c r="G13" s="42">
        <v>2575</v>
      </c>
      <c r="H13" s="43">
        <v>0.44122686771761482</v>
      </c>
      <c r="I13" s="42">
        <v>2</v>
      </c>
      <c r="J13" s="43">
        <v>3.4270047978067172E-4</v>
      </c>
      <c r="K13" s="42">
        <v>291</v>
      </c>
      <c r="L13" s="43">
        <v>4.9862919808087727E-2</v>
      </c>
      <c r="M13" s="42">
        <v>634</v>
      </c>
      <c r="N13" s="43">
        <v>0.1086360520904729</v>
      </c>
      <c r="O13" s="42">
        <v>40</v>
      </c>
      <c r="P13" s="43">
        <v>6.8540095956134339E-3</v>
      </c>
    </row>
    <row r="14" spans="1:16">
      <c r="B14" s="111" t="s">
        <v>93</v>
      </c>
      <c r="C14" s="42">
        <v>207</v>
      </c>
      <c r="D14" s="43">
        <v>4.4287548138639277E-2</v>
      </c>
      <c r="E14" s="42">
        <v>1054</v>
      </c>
      <c r="F14" s="43">
        <v>0.22550278134360291</v>
      </c>
      <c r="G14" s="42">
        <v>0</v>
      </c>
      <c r="H14" s="43">
        <v>0</v>
      </c>
      <c r="I14" s="42">
        <v>3032</v>
      </c>
      <c r="J14" s="43">
        <v>0.64869490800171159</v>
      </c>
      <c r="K14" s="42">
        <v>24</v>
      </c>
      <c r="L14" s="43">
        <v>5.1347881899871627E-3</v>
      </c>
      <c r="M14" s="42">
        <v>0</v>
      </c>
      <c r="N14" s="43">
        <v>0</v>
      </c>
      <c r="O14" s="42">
        <v>357</v>
      </c>
      <c r="P14" s="43">
        <v>7.6379974326059044E-2</v>
      </c>
    </row>
    <row r="15" spans="1:16">
      <c r="B15" s="111" t="s">
        <v>94</v>
      </c>
      <c r="C15" s="42">
        <v>4437</v>
      </c>
      <c r="D15" s="43">
        <v>0.35900962861072899</v>
      </c>
      <c r="E15" s="42">
        <v>3678</v>
      </c>
      <c r="F15" s="43">
        <v>0.29759689295250419</v>
      </c>
      <c r="G15" s="42">
        <v>1213</v>
      </c>
      <c r="H15" s="43">
        <v>9.8147099279877012E-2</v>
      </c>
      <c r="I15" s="42">
        <v>2011</v>
      </c>
      <c r="J15" s="43">
        <v>0.162715430050975</v>
      </c>
      <c r="K15" s="42">
        <v>184</v>
      </c>
      <c r="L15" s="43">
        <v>1.4887935917145399E-2</v>
      </c>
      <c r="M15" s="42">
        <v>0</v>
      </c>
      <c r="N15" s="43">
        <v>0</v>
      </c>
      <c r="O15" s="42">
        <v>836</v>
      </c>
      <c r="P15" s="43">
        <v>6.7643013188769321E-2</v>
      </c>
    </row>
    <row r="16" spans="1:16">
      <c r="B16" s="111" t="s">
        <v>95</v>
      </c>
      <c r="C16" s="42">
        <v>1821</v>
      </c>
      <c r="D16" s="43">
        <v>0.33223864258347019</v>
      </c>
      <c r="E16" s="42">
        <v>2243</v>
      </c>
      <c r="F16" s="43">
        <v>0.40923189199051269</v>
      </c>
      <c r="G16" s="42">
        <v>419</v>
      </c>
      <c r="H16" s="43">
        <v>7.6445904032110934E-2</v>
      </c>
      <c r="I16" s="42">
        <v>42</v>
      </c>
      <c r="J16" s="43">
        <v>7.6628352490421452E-3</v>
      </c>
      <c r="K16" s="42">
        <v>850</v>
      </c>
      <c r="L16" s="43">
        <v>0.1550811895639482</v>
      </c>
      <c r="M16" s="42">
        <v>81</v>
      </c>
      <c r="N16" s="43">
        <v>1.477832512315271E-2</v>
      </c>
      <c r="O16" s="42">
        <v>25</v>
      </c>
      <c r="P16" s="43">
        <v>4.5612114577631823E-3</v>
      </c>
    </row>
    <row r="17" spans="2:16">
      <c r="B17" s="111" t="s">
        <v>96</v>
      </c>
      <c r="C17" s="42">
        <v>4463</v>
      </c>
      <c r="D17" s="43">
        <v>0.27467996061053668</v>
      </c>
      <c r="E17" s="42">
        <v>7341</v>
      </c>
      <c r="F17" s="43">
        <v>0.45180945347119639</v>
      </c>
      <c r="G17" s="42">
        <v>695</v>
      </c>
      <c r="H17" s="43">
        <v>4.277449532250123E-2</v>
      </c>
      <c r="I17" s="42">
        <v>0</v>
      </c>
      <c r="J17" s="43">
        <v>0</v>
      </c>
      <c r="K17" s="42">
        <v>0</v>
      </c>
      <c r="L17" s="43">
        <v>0</v>
      </c>
      <c r="M17" s="42">
        <v>3749</v>
      </c>
      <c r="N17" s="43">
        <v>0.23073609059576561</v>
      </c>
      <c r="O17" s="42">
        <v>0</v>
      </c>
      <c r="P17" s="43">
        <v>0</v>
      </c>
    </row>
    <row r="18" spans="2:16">
      <c r="B18" s="111" t="s">
        <v>97</v>
      </c>
      <c r="C18" s="42">
        <v>1650</v>
      </c>
      <c r="D18" s="43">
        <v>5.4212117229596533E-2</v>
      </c>
      <c r="E18" s="42">
        <v>23011</v>
      </c>
      <c r="F18" s="43">
        <v>0.75604547246681564</v>
      </c>
      <c r="G18" s="42">
        <v>3549</v>
      </c>
      <c r="H18" s="43">
        <v>0.1166053357865685</v>
      </c>
      <c r="I18" s="42">
        <v>40</v>
      </c>
      <c r="J18" s="43">
        <v>1.314233144959916E-3</v>
      </c>
      <c r="K18" s="42">
        <v>203</v>
      </c>
      <c r="L18" s="43">
        <v>6.6697332106715728E-3</v>
      </c>
      <c r="M18" s="42">
        <v>1976</v>
      </c>
      <c r="N18" s="43">
        <v>6.4923117361019841E-2</v>
      </c>
      <c r="O18" s="42">
        <v>7</v>
      </c>
      <c r="P18" s="43">
        <v>2.2999080036798531E-4</v>
      </c>
    </row>
    <row r="19" spans="2:16">
      <c r="B19" s="111" t="s">
        <v>98</v>
      </c>
      <c r="C19" s="42">
        <v>122</v>
      </c>
      <c r="D19" s="43">
        <v>5.2248394004282647E-2</v>
      </c>
      <c r="E19" s="42">
        <v>160</v>
      </c>
      <c r="F19" s="43">
        <v>6.852248394004283E-2</v>
      </c>
      <c r="G19" s="42">
        <v>1665</v>
      </c>
      <c r="H19" s="43">
        <v>0.71306209850107072</v>
      </c>
      <c r="I19" s="42">
        <v>1</v>
      </c>
      <c r="J19" s="43">
        <v>4.2826552462526759E-4</v>
      </c>
      <c r="K19" s="42">
        <v>383</v>
      </c>
      <c r="L19" s="43">
        <v>0.16402569593147751</v>
      </c>
      <c r="M19" s="42">
        <v>2</v>
      </c>
      <c r="N19" s="43">
        <v>8.5653104925053529E-4</v>
      </c>
      <c r="O19" s="42">
        <v>2</v>
      </c>
      <c r="P19" s="43">
        <v>8.5653104925053529E-4</v>
      </c>
    </row>
    <row r="20" spans="2:16">
      <c r="B20" s="111" t="s">
        <v>99</v>
      </c>
      <c r="C20" s="42">
        <v>4054</v>
      </c>
      <c r="D20" s="43">
        <v>0.23512353555272009</v>
      </c>
      <c r="E20" s="42">
        <v>9427</v>
      </c>
      <c r="F20" s="43">
        <v>0.54674631713258326</v>
      </c>
      <c r="G20" s="42">
        <v>2769</v>
      </c>
      <c r="H20" s="43">
        <v>0.16059621853613271</v>
      </c>
      <c r="I20" s="42">
        <v>0</v>
      </c>
      <c r="J20" s="43">
        <v>0</v>
      </c>
      <c r="K20" s="42">
        <v>1</v>
      </c>
      <c r="L20" s="43">
        <v>5.7997912075165292E-5</v>
      </c>
      <c r="M20" s="42">
        <v>0</v>
      </c>
      <c r="N20" s="43">
        <v>0</v>
      </c>
      <c r="O20" s="42">
        <v>991</v>
      </c>
      <c r="P20" s="43">
        <v>5.7475930866488813E-2</v>
      </c>
    </row>
    <row r="21" spans="2:16">
      <c r="B21" s="111" t="s">
        <v>100</v>
      </c>
      <c r="C21" s="42">
        <v>20634</v>
      </c>
      <c r="D21" s="43">
        <v>0.63102847181871002</v>
      </c>
      <c r="E21" s="42">
        <v>7321</v>
      </c>
      <c r="F21" s="43">
        <v>0.22389063885745741</v>
      </c>
      <c r="G21" s="42">
        <v>1741</v>
      </c>
      <c r="H21" s="43">
        <v>5.3243218447047311E-2</v>
      </c>
      <c r="I21" s="42">
        <v>183</v>
      </c>
      <c r="J21" s="43">
        <v>5.5965014220618371E-3</v>
      </c>
      <c r="K21" s="42">
        <v>2681</v>
      </c>
      <c r="L21" s="43">
        <v>8.1990274931955112E-2</v>
      </c>
      <c r="M21" s="42">
        <v>19</v>
      </c>
      <c r="N21" s="43">
        <v>5.8105752469494478E-4</v>
      </c>
      <c r="O21" s="42">
        <v>120</v>
      </c>
      <c r="P21" s="43">
        <v>3.669836998073335E-3</v>
      </c>
    </row>
    <row r="22" spans="2:16">
      <c r="B22" s="111" t="s">
        <v>101</v>
      </c>
      <c r="C22" s="42">
        <v>866</v>
      </c>
      <c r="D22" s="43">
        <v>0.16392201400719289</v>
      </c>
      <c r="E22" s="42">
        <v>3154</v>
      </c>
      <c r="F22" s="43">
        <v>0.59700927503312506</v>
      </c>
      <c r="G22" s="42">
        <v>61</v>
      </c>
      <c r="H22" s="43">
        <v>1.154646980882074E-2</v>
      </c>
      <c r="I22" s="42">
        <v>5</v>
      </c>
      <c r="J22" s="43">
        <v>9.4643195154268413E-4</v>
      </c>
      <c r="K22" s="42">
        <v>180</v>
      </c>
      <c r="L22" s="43">
        <v>3.4071550255536633E-2</v>
      </c>
      <c r="M22" s="42">
        <v>3</v>
      </c>
      <c r="N22" s="43">
        <v>5.6785917092561046E-4</v>
      </c>
      <c r="O22" s="42">
        <v>1014</v>
      </c>
      <c r="P22" s="43">
        <v>0.19193639977285629</v>
      </c>
    </row>
    <row r="23" spans="2:16">
      <c r="B23" s="111" t="s">
        <v>102</v>
      </c>
      <c r="C23" s="42">
        <v>2</v>
      </c>
      <c r="D23" s="43">
        <v>1.520912547528517E-3</v>
      </c>
      <c r="E23" s="42">
        <v>712</v>
      </c>
      <c r="F23" s="43">
        <v>0.54144486692015215</v>
      </c>
      <c r="G23" s="42">
        <v>246</v>
      </c>
      <c r="H23" s="43">
        <v>0.18707224334600761</v>
      </c>
      <c r="I23" s="42">
        <v>9</v>
      </c>
      <c r="J23" s="43">
        <v>6.8441064638783272E-3</v>
      </c>
      <c r="K23" s="42">
        <v>236</v>
      </c>
      <c r="L23" s="43">
        <v>0.17946768060836499</v>
      </c>
      <c r="M23" s="42">
        <v>1</v>
      </c>
      <c r="N23" s="43">
        <v>7.6045627376425851E-4</v>
      </c>
      <c r="O23" s="42">
        <v>109</v>
      </c>
      <c r="P23" s="43">
        <v>8.2889733840304181E-2</v>
      </c>
    </row>
    <row r="24" spans="2:16">
      <c r="B24" s="111" t="s">
        <v>103</v>
      </c>
      <c r="C24" s="42">
        <v>402</v>
      </c>
      <c r="D24" s="43">
        <v>7.5677710843373491E-2</v>
      </c>
      <c r="E24" s="42">
        <v>3150</v>
      </c>
      <c r="F24" s="43">
        <v>0.59299698795180722</v>
      </c>
      <c r="G24" s="42">
        <v>168</v>
      </c>
      <c r="H24" s="43">
        <v>3.1626506024096383E-2</v>
      </c>
      <c r="I24" s="42">
        <v>0</v>
      </c>
      <c r="J24" s="43">
        <v>0</v>
      </c>
      <c r="K24" s="42">
        <v>438</v>
      </c>
      <c r="L24" s="43">
        <v>8.2454819277108432E-2</v>
      </c>
      <c r="M24" s="42">
        <v>1154</v>
      </c>
      <c r="N24" s="43">
        <v>0.21724397590361449</v>
      </c>
      <c r="O24" s="42">
        <v>0</v>
      </c>
      <c r="P24" s="43">
        <v>0</v>
      </c>
    </row>
    <row r="25" spans="2:16">
      <c r="B25" s="111" t="s">
        <v>104</v>
      </c>
      <c r="C25" s="42">
        <v>331</v>
      </c>
      <c r="D25" s="43">
        <v>0.60845588235294112</v>
      </c>
      <c r="E25" s="42">
        <v>29</v>
      </c>
      <c r="F25" s="43">
        <v>5.3308823529411763E-2</v>
      </c>
      <c r="G25" s="42">
        <v>11</v>
      </c>
      <c r="H25" s="43">
        <v>2.0220588235294119E-2</v>
      </c>
      <c r="I25" s="42">
        <v>13</v>
      </c>
      <c r="J25" s="43">
        <v>2.389705882352941E-2</v>
      </c>
      <c r="K25" s="42">
        <v>24</v>
      </c>
      <c r="L25" s="43">
        <v>4.4117647058823532E-2</v>
      </c>
      <c r="M25" s="42">
        <v>0</v>
      </c>
      <c r="N25" s="43">
        <v>0</v>
      </c>
      <c r="O25" s="42">
        <v>136</v>
      </c>
      <c r="P25" s="43">
        <v>0.25</v>
      </c>
    </row>
    <row r="26" spans="2:16">
      <c r="B26" s="111" t="s">
        <v>105</v>
      </c>
      <c r="C26" s="42">
        <v>29</v>
      </c>
      <c r="D26" s="43">
        <v>0.90625</v>
      </c>
      <c r="E26" s="42">
        <v>3</v>
      </c>
      <c r="F26" s="43">
        <v>9.375E-2</v>
      </c>
      <c r="G26" s="42">
        <v>0</v>
      </c>
      <c r="H26" s="43">
        <v>0</v>
      </c>
      <c r="I26" s="42">
        <v>0</v>
      </c>
      <c r="J26" s="43">
        <v>0</v>
      </c>
      <c r="K26" s="42">
        <v>0</v>
      </c>
      <c r="L26" s="43">
        <v>0</v>
      </c>
      <c r="M26" s="42">
        <v>0</v>
      </c>
      <c r="N26" s="43">
        <v>0</v>
      </c>
      <c r="O26" s="42">
        <v>0</v>
      </c>
      <c r="P26" s="43">
        <v>0</v>
      </c>
    </row>
    <row r="27" spans="2:16">
      <c r="B27" s="115" t="s">
        <v>106</v>
      </c>
      <c r="C27" s="44">
        <v>88</v>
      </c>
      <c r="D27" s="45">
        <v>0.7927927927927928</v>
      </c>
      <c r="E27" s="44">
        <v>6</v>
      </c>
      <c r="F27" s="45">
        <v>5.4054054054054057E-2</v>
      </c>
      <c r="G27" s="44">
        <v>1</v>
      </c>
      <c r="H27" s="45">
        <v>9.0090090090090089E-3</v>
      </c>
      <c r="I27" s="44">
        <v>2</v>
      </c>
      <c r="J27" s="45">
        <v>1.8018018018018021E-2</v>
      </c>
      <c r="K27" s="44">
        <v>11</v>
      </c>
      <c r="L27" s="45">
        <v>9.90990990990991E-2</v>
      </c>
      <c r="M27" s="44">
        <v>0</v>
      </c>
      <c r="N27" s="45">
        <v>0</v>
      </c>
      <c r="O27" s="44">
        <v>3</v>
      </c>
      <c r="P27" s="45">
        <v>2.7027027027027029E-2</v>
      </c>
    </row>
    <row r="28" spans="2:16" ht="7.5" customHeight="1"/>
    <row r="29" spans="2:16">
      <c r="B29" s="119" t="s">
        <v>49</v>
      </c>
      <c r="C29" s="46">
        <v>106920</v>
      </c>
      <c r="D29" s="47">
        <v>0.46248875354695829</v>
      </c>
      <c r="E29" s="46">
        <v>82640</v>
      </c>
      <c r="F29" s="47">
        <v>0.35746418437262101</v>
      </c>
      <c r="G29" s="46">
        <v>15459</v>
      </c>
      <c r="H29" s="47">
        <v>6.6868814450827041E-2</v>
      </c>
      <c r="I29" s="46">
        <v>7459</v>
      </c>
      <c r="J29" s="47">
        <v>3.2264343553187073E-2</v>
      </c>
      <c r="K29" s="46">
        <v>6294</v>
      </c>
      <c r="L29" s="47">
        <v>2.7225067478718251E-2</v>
      </c>
      <c r="M29" s="46">
        <v>7868</v>
      </c>
      <c r="N29" s="47">
        <v>3.4033497127828917E-2</v>
      </c>
      <c r="O29" s="46">
        <v>4544</v>
      </c>
      <c r="P29" s="47">
        <v>1.965533946985951E-2</v>
      </c>
    </row>
  </sheetData>
  <mergeCells count="11">
    <mergeCell ref="C6:P6"/>
    <mergeCell ref="B7:B8"/>
    <mergeCell ref="A3:P3"/>
    <mergeCell ref="B4:P4"/>
    <mergeCell ref="O7:P7"/>
    <mergeCell ref="M7:N7"/>
    <mergeCell ref="K7:L7"/>
    <mergeCell ref="C7:D7"/>
    <mergeCell ref="G7:H7"/>
    <mergeCell ref="E7:F7"/>
    <mergeCell ref="I7:J7"/>
  </mergeCells>
  <printOptions horizontalCentered="1" verticalCentered="1"/>
  <pageMargins left="0.27777777777777779" right="0.27777777777777779" top="0.27777777777777779" bottom="0.27777777777777779" header="0.1388888888888889" footer="0.1388888888888889"/>
  <pageSetup paperSize="9" scale="97" orientation="landscape"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A1:P29"/>
  <sheetViews>
    <sheetView showGridLines="0" workbookViewId="0"/>
  </sheetViews>
  <sheetFormatPr baseColWidth="10" defaultColWidth="8.7265625" defaultRowHeight="14.5"/>
  <cols>
    <col min="1" max="1" width="0.7265625" customWidth="1"/>
    <col min="2" max="2" width="32.453125" customWidth="1"/>
    <col min="3" max="16" width="8" customWidth="1"/>
  </cols>
  <sheetData>
    <row r="1" spans="1:16" ht="15" customHeight="1"/>
    <row r="2" spans="1:16" ht="52.5" customHeight="1"/>
    <row r="3" spans="1:16" ht="23.5" customHeight="1">
      <c r="A3" s="201" t="s">
        <v>284</v>
      </c>
      <c r="B3" s="202"/>
      <c r="C3" s="202"/>
      <c r="D3" s="202"/>
      <c r="E3" s="202"/>
      <c r="F3" s="202"/>
      <c r="G3" s="202"/>
      <c r="H3" s="202"/>
      <c r="I3" s="202"/>
      <c r="J3" s="202"/>
      <c r="K3" s="202"/>
      <c r="L3" s="202"/>
      <c r="M3" s="202"/>
      <c r="N3" s="202"/>
      <c r="O3" s="202"/>
      <c r="P3" s="202"/>
    </row>
    <row r="4" spans="1:16" ht="18" customHeight="1">
      <c r="B4" s="203" t="s">
        <v>113</v>
      </c>
      <c r="C4" s="202"/>
      <c r="D4" s="202"/>
      <c r="E4" s="202"/>
      <c r="F4" s="202"/>
      <c r="G4" s="202"/>
      <c r="H4" s="202"/>
      <c r="I4" s="202"/>
      <c r="J4" s="202"/>
      <c r="K4" s="202"/>
      <c r="L4" s="202"/>
      <c r="M4" s="202"/>
      <c r="N4" s="202"/>
      <c r="O4" s="202"/>
      <c r="P4" s="202"/>
    </row>
    <row r="5" spans="1:16" ht="9.5" customHeight="1"/>
    <row r="6" spans="1:16" ht="17" customHeight="1">
      <c r="C6" s="228" t="s">
        <v>274</v>
      </c>
      <c r="D6" s="265"/>
      <c r="E6" s="265"/>
      <c r="F6" s="265"/>
      <c r="G6" s="265"/>
      <c r="H6" s="265"/>
      <c r="I6" s="265"/>
      <c r="J6" s="265"/>
      <c r="K6" s="265"/>
      <c r="L6" s="265"/>
      <c r="M6" s="265"/>
      <c r="N6" s="265"/>
      <c r="O6" s="265"/>
      <c r="P6" s="229"/>
    </row>
    <row r="7" spans="1:16" ht="60" customHeight="1">
      <c r="B7" s="204" t="s">
        <v>114</v>
      </c>
      <c r="C7" s="219" t="s">
        <v>275</v>
      </c>
      <c r="D7" s="211"/>
      <c r="E7" s="219" t="s">
        <v>276</v>
      </c>
      <c r="F7" s="211"/>
      <c r="G7" s="219" t="s">
        <v>277</v>
      </c>
      <c r="H7" s="211"/>
      <c r="I7" s="219" t="s">
        <v>278</v>
      </c>
      <c r="J7" s="211"/>
      <c r="K7" s="219" t="s">
        <v>279</v>
      </c>
      <c r="L7" s="211"/>
      <c r="M7" s="219" t="s">
        <v>280</v>
      </c>
      <c r="N7" s="211"/>
      <c r="O7" s="219" t="s">
        <v>281</v>
      </c>
      <c r="P7" s="211"/>
    </row>
    <row r="8" spans="1:16" ht="14" customHeight="1">
      <c r="B8" s="220"/>
      <c r="C8" s="14" t="s">
        <v>119</v>
      </c>
      <c r="D8" s="14" t="s">
        <v>58</v>
      </c>
      <c r="E8" s="14" t="s">
        <v>119</v>
      </c>
      <c r="F8" s="14" t="s">
        <v>58</v>
      </c>
      <c r="G8" s="14" t="s">
        <v>119</v>
      </c>
      <c r="H8" s="14" t="s">
        <v>58</v>
      </c>
      <c r="I8" s="14" t="s">
        <v>119</v>
      </c>
      <c r="J8" s="14" t="s">
        <v>58</v>
      </c>
      <c r="K8" s="14" t="s">
        <v>119</v>
      </c>
      <c r="L8" s="14" t="s">
        <v>58</v>
      </c>
      <c r="M8" s="14" t="s">
        <v>119</v>
      </c>
      <c r="N8" s="14" t="s">
        <v>58</v>
      </c>
      <c r="O8" s="14" t="s">
        <v>119</v>
      </c>
      <c r="P8" s="15" t="s">
        <v>58</v>
      </c>
    </row>
    <row r="9" spans="1:16" ht="19" customHeight="1">
      <c r="B9" s="107" t="s">
        <v>88</v>
      </c>
      <c r="C9" s="40">
        <v>28814</v>
      </c>
      <c r="D9" s="41">
        <v>0.81737206399636897</v>
      </c>
      <c r="E9" s="40">
        <v>6415</v>
      </c>
      <c r="F9" s="41">
        <v>0.18197549075229771</v>
      </c>
      <c r="G9" s="40">
        <v>23</v>
      </c>
      <c r="H9" s="41">
        <v>6.5244525133325768E-4</v>
      </c>
      <c r="I9" s="40">
        <v>0</v>
      </c>
      <c r="J9" s="41">
        <v>0</v>
      </c>
      <c r="K9" s="40">
        <v>0</v>
      </c>
      <c r="L9" s="41">
        <v>0</v>
      </c>
      <c r="M9" s="40">
        <v>0</v>
      </c>
      <c r="N9" s="41">
        <v>0</v>
      </c>
      <c r="O9" s="40">
        <v>0</v>
      </c>
      <c r="P9" s="41">
        <v>0</v>
      </c>
    </row>
    <row r="10" spans="1:16">
      <c r="B10" s="111" t="s">
        <v>89</v>
      </c>
      <c r="C10" s="42">
        <v>375</v>
      </c>
      <c r="D10" s="43">
        <v>8.0871252965279278E-2</v>
      </c>
      <c r="E10" s="42">
        <v>1571</v>
      </c>
      <c r="F10" s="43">
        <v>0.33879663575587671</v>
      </c>
      <c r="G10" s="42">
        <v>109</v>
      </c>
      <c r="H10" s="43">
        <v>2.3506577528574511E-2</v>
      </c>
      <c r="I10" s="42">
        <v>2099</v>
      </c>
      <c r="J10" s="43">
        <v>0.45266335993098988</v>
      </c>
      <c r="K10" s="42">
        <v>214</v>
      </c>
      <c r="L10" s="43">
        <v>4.6150528358852708E-2</v>
      </c>
      <c r="M10" s="42">
        <v>0</v>
      </c>
      <c r="N10" s="43">
        <v>0</v>
      </c>
      <c r="O10" s="42">
        <v>269</v>
      </c>
      <c r="P10" s="43">
        <v>5.8011645460427003E-2</v>
      </c>
    </row>
    <row r="11" spans="1:16">
      <c r="B11" s="111" t="s">
        <v>90</v>
      </c>
      <c r="C11" s="42">
        <v>375</v>
      </c>
      <c r="D11" s="43">
        <v>0.13552584026020961</v>
      </c>
      <c r="E11" s="42">
        <v>569</v>
      </c>
      <c r="F11" s="43">
        <v>0.20563787495482469</v>
      </c>
      <c r="G11" s="42">
        <v>69</v>
      </c>
      <c r="H11" s="43">
        <v>2.4936754607878569E-2</v>
      </c>
      <c r="I11" s="42">
        <v>1353</v>
      </c>
      <c r="J11" s="43">
        <v>0.48897723165883628</v>
      </c>
      <c r="K11" s="42">
        <v>0</v>
      </c>
      <c r="L11" s="43">
        <v>0</v>
      </c>
      <c r="M11" s="42">
        <v>0</v>
      </c>
      <c r="N11" s="43">
        <v>0</v>
      </c>
      <c r="O11" s="42">
        <v>401</v>
      </c>
      <c r="P11" s="43">
        <v>0.14492229851825081</v>
      </c>
    </row>
    <row r="12" spans="1:16">
      <c r="B12" s="111" t="s">
        <v>91</v>
      </c>
      <c r="C12" s="42">
        <v>72</v>
      </c>
      <c r="D12" s="43">
        <v>2.8962188254223649E-2</v>
      </c>
      <c r="E12" s="42">
        <v>2051</v>
      </c>
      <c r="F12" s="43">
        <v>0.82502011263073205</v>
      </c>
      <c r="G12" s="42">
        <v>13</v>
      </c>
      <c r="H12" s="43">
        <v>5.2292839903459376E-3</v>
      </c>
      <c r="I12" s="42">
        <v>6</v>
      </c>
      <c r="J12" s="43">
        <v>2.4135156878519709E-3</v>
      </c>
      <c r="K12" s="42">
        <v>271</v>
      </c>
      <c r="L12" s="43">
        <v>0.10901045856798069</v>
      </c>
      <c r="M12" s="42">
        <v>63</v>
      </c>
      <c r="N12" s="43">
        <v>2.5341914722445701E-2</v>
      </c>
      <c r="O12" s="42">
        <v>10</v>
      </c>
      <c r="P12" s="43">
        <v>4.0225261464199519E-3</v>
      </c>
    </row>
    <row r="13" spans="1:16">
      <c r="B13" s="111" t="s">
        <v>92</v>
      </c>
      <c r="C13" s="42">
        <v>95</v>
      </c>
      <c r="D13" s="43">
        <v>1.9882796149016321E-2</v>
      </c>
      <c r="E13" s="42">
        <v>1821</v>
      </c>
      <c r="F13" s="43">
        <v>0.38112180828798659</v>
      </c>
      <c r="G13" s="42">
        <v>1685</v>
      </c>
      <c r="H13" s="43">
        <v>0.35265801590623691</v>
      </c>
      <c r="I13" s="42">
        <v>1</v>
      </c>
      <c r="J13" s="43">
        <v>2.0929259104227711E-4</v>
      </c>
      <c r="K13" s="42">
        <v>397</v>
      </c>
      <c r="L13" s="43">
        <v>8.3089158643784009E-2</v>
      </c>
      <c r="M13" s="42">
        <v>759</v>
      </c>
      <c r="N13" s="43">
        <v>0.1588530766010883</v>
      </c>
      <c r="O13" s="42">
        <v>20</v>
      </c>
      <c r="P13" s="43">
        <v>4.1858518208455417E-3</v>
      </c>
    </row>
    <row r="14" spans="1:16">
      <c r="B14" s="111" t="s">
        <v>93</v>
      </c>
      <c r="C14" s="42">
        <v>74</v>
      </c>
      <c r="D14" s="43">
        <v>2.7977315689981099E-2</v>
      </c>
      <c r="E14" s="42">
        <v>432</v>
      </c>
      <c r="F14" s="43">
        <v>0.16332703213610589</v>
      </c>
      <c r="G14" s="42">
        <v>1</v>
      </c>
      <c r="H14" s="43">
        <v>3.7807183364839322E-4</v>
      </c>
      <c r="I14" s="42">
        <v>1829</v>
      </c>
      <c r="J14" s="43">
        <v>0.69149338374291114</v>
      </c>
      <c r="K14" s="42">
        <v>23</v>
      </c>
      <c r="L14" s="43">
        <v>8.6956521739130436E-3</v>
      </c>
      <c r="M14" s="42">
        <v>0</v>
      </c>
      <c r="N14" s="43">
        <v>0</v>
      </c>
      <c r="O14" s="42">
        <v>286</v>
      </c>
      <c r="P14" s="43">
        <v>0.1081285444234405</v>
      </c>
    </row>
    <row r="15" spans="1:16">
      <c r="B15" s="111" t="s">
        <v>94</v>
      </c>
      <c r="C15" s="42">
        <v>1691</v>
      </c>
      <c r="D15" s="43">
        <v>0.1960352422907489</v>
      </c>
      <c r="E15" s="42">
        <v>1846</v>
      </c>
      <c r="F15" s="43">
        <v>0.21400417342916761</v>
      </c>
      <c r="G15" s="42">
        <v>688</v>
      </c>
      <c r="H15" s="43">
        <v>7.975886853698122E-2</v>
      </c>
      <c r="I15" s="42">
        <v>3761</v>
      </c>
      <c r="J15" s="43">
        <v>0.43600741942963128</v>
      </c>
      <c r="K15" s="42">
        <v>88</v>
      </c>
      <c r="L15" s="43">
        <v>1.020171574310225E-2</v>
      </c>
      <c r="M15" s="42">
        <v>0</v>
      </c>
      <c r="N15" s="43">
        <v>0</v>
      </c>
      <c r="O15" s="42">
        <v>552</v>
      </c>
      <c r="P15" s="43">
        <v>6.3992580570368648E-2</v>
      </c>
    </row>
    <row r="16" spans="1:16">
      <c r="B16" s="111" t="s">
        <v>95</v>
      </c>
      <c r="C16" s="42">
        <v>550</v>
      </c>
      <c r="D16" s="43">
        <v>0.1439037153322868</v>
      </c>
      <c r="E16" s="42">
        <v>1446</v>
      </c>
      <c r="F16" s="43">
        <v>0.37833594976452117</v>
      </c>
      <c r="G16" s="42">
        <v>128</v>
      </c>
      <c r="H16" s="43">
        <v>3.3490319204604921E-2</v>
      </c>
      <c r="I16" s="42">
        <v>19</v>
      </c>
      <c r="J16" s="43">
        <v>4.9712192569335428E-3</v>
      </c>
      <c r="K16" s="42">
        <v>1276</v>
      </c>
      <c r="L16" s="43">
        <v>0.33385661957090529</v>
      </c>
      <c r="M16" s="42">
        <v>358</v>
      </c>
      <c r="N16" s="43">
        <v>9.3668236525379381E-2</v>
      </c>
      <c r="O16" s="42">
        <v>45</v>
      </c>
      <c r="P16" s="43">
        <v>1.1773940345368919E-2</v>
      </c>
    </row>
    <row r="17" spans="2:16">
      <c r="B17" s="111" t="s">
        <v>96</v>
      </c>
      <c r="C17" s="42">
        <v>1049</v>
      </c>
      <c r="D17" s="43">
        <v>0.1849435825105783</v>
      </c>
      <c r="E17" s="42">
        <v>2213</v>
      </c>
      <c r="F17" s="43">
        <v>0.39016220028208742</v>
      </c>
      <c r="G17" s="42">
        <v>165</v>
      </c>
      <c r="H17" s="43">
        <v>2.909026798307475E-2</v>
      </c>
      <c r="I17" s="42">
        <v>0</v>
      </c>
      <c r="J17" s="43">
        <v>0</v>
      </c>
      <c r="K17" s="42">
        <v>0</v>
      </c>
      <c r="L17" s="43">
        <v>0</v>
      </c>
      <c r="M17" s="42">
        <v>2245</v>
      </c>
      <c r="N17" s="43">
        <v>0.39580394922425949</v>
      </c>
      <c r="O17" s="42">
        <v>0</v>
      </c>
      <c r="P17" s="43">
        <v>0</v>
      </c>
    </row>
    <row r="18" spans="2:16">
      <c r="B18" s="111" t="s">
        <v>97</v>
      </c>
      <c r="C18" s="42">
        <v>816</v>
      </c>
      <c r="D18" s="43">
        <v>4.0490249590631668E-2</v>
      </c>
      <c r="E18" s="42">
        <v>15611</v>
      </c>
      <c r="F18" s="43">
        <v>0.77462412544038106</v>
      </c>
      <c r="G18" s="42">
        <v>2163</v>
      </c>
      <c r="H18" s="43">
        <v>0.10732893365752</v>
      </c>
      <c r="I18" s="42">
        <v>0</v>
      </c>
      <c r="J18" s="43">
        <v>0</v>
      </c>
      <c r="K18" s="42">
        <v>14</v>
      </c>
      <c r="L18" s="43">
        <v>6.9468565474122956E-4</v>
      </c>
      <c r="M18" s="42">
        <v>1546</v>
      </c>
      <c r="N18" s="43">
        <v>7.6713144444995787E-2</v>
      </c>
      <c r="O18" s="42">
        <v>3</v>
      </c>
      <c r="P18" s="43">
        <v>1.488612117302635E-4</v>
      </c>
    </row>
    <row r="19" spans="2:16">
      <c r="B19" s="111" t="s">
        <v>98</v>
      </c>
      <c r="C19" s="42">
        <v>31</v>
      </c>
      <c r="D19" s="43">
        <v>2.3809523809523812E-2</v>
      </c>
      <c r="E19" s="42">
        <v>77</v>
      </c>
      <c r="F19" s="43">
        <v>5.9139784946236562E-2</v>
      </c>
      <c r="G19" s="42">
        <v>791</v>
      </c>
      <c r="H19" s="43">
        <v>0.60752688172043012</v>
      </c>
      <c r="I19" s="42">
        <v>1</v>
      </c>
      <c r="J19" s="43">
        <v>7.6804915514592934E-4</v>
      </c>
      <c r="K19" s="42">
        <v>399</v>
      </c>
      <c r="L19" s="43">
        <v>0.30645161290322581</v>
      </c>
      <c r="M19" s="42">
        <v>3</v>
      </c>
      <c r="N19" s="43">
        <v>2.304147465437788E-3</v>
      </c>
      <c r="O19" s="42">
        <v>0</v>
      </c>
      <c r="P19" s="43">
        <v>0</v>
      </c>
    </row>
    <row r="20" spans="2:16">
      <c r="B20" s="111" t="s">
        <v>99</v>
      </c>
      <c r="C20" s="42">
        <v>4557</v>
      </c>
      <c r="D20" s="43">
        <v>0.37937062937062938</v>
      </c>
      <c r="E20" s="42">
        <v>5463</v>
      </c>
      <c r="F20" s="43">
        <v>0.4547952047952048</v>
      </c>
      <c r="G20" s="42">
        <v>1364</v>
      </c>
      <c r="H20" s="43">
        <v>0.11355311355311359</v>
      </c>
      <c r="I20" s="42">
        <v>0</v>
      </c>
      <c r="J20" s="43">
        <v>0</v>
      </c>
      <c r="K20" s="42">
        <v>0</v>
      </c>
      <c r="L20" s="43">
        <v>0</v>
      </c>
      <c r="M20" s="42">
        <v>2</v>
      </c>
      <c r="N20" s="43">
        <v>1.665001665001665E-4</v>
      </c>
      <c r="O20" s="42">
        <v>626</v>
      </c>
      <c r="P20" s="43">
        <v>5.2114552114552112E-2</v>
      </c>
    </row>
    <row r="21" spans="2:16">
      <c r="B21" s="111" t="s">
        <v>100</v>
      </c>
      <c r="C21" s="42">
        <v>9785</v>
      </c>
      <c r="D21" s="43">
        <v>0.50370637290229592</v>
      </c>
      <c r="E21" s="42">
        <v>5046</v>
      </c>
      <c r="F21" s="43">
        <v>0.25975496756923711</v>
      </c>
      <c r="G21" s="42">
        <v>1664</v>
      </c>
      <c r="H21" s="43">
        <v>8.5658395964171727E-2</v>
      </c>
      <c r="I21" s="42">
        <v>129</v>
      </c>
      <c r="J21" s="43">
        <v>6.6405847832801401E-3</v>
      </c>
      <c r="K21" s="42">
        <v>2714</v>
      </c>
      <c r="L21" s="43">
        <v>0.13970966745598681</v>
      </c>
      <c r="M21" s="42">
        <v>64</v>
      </c>
      <c r="N21" s="43">
        <v>3.2945536909296819E-3</v>
      </c>
      <c r="O21" s="42">
        <v>24</v>
      </c>
      <c r="P21" s="43">
        <v>1.2354576340986309E-3</v>
      </c>
    </row>
    <row r="22" spans="2:16">
      <c r="B22" s="111" t="s">
        <v>101</v>
      </c>
      <c r="C22" s="42">
        <v>386</v>
      </c>
      <c r="D22" s="43">
        <v>0.11525828605553901</v>
      </c>
      <c r="E22" s="42">
        <v>2011</v>
      </c>
      <c r="F22" s="43">
        <v>0.60047775455359809</v>
      </c>
      <c r="G22" s="42">
        <v>57</v>
      </c>
      <c r="H22" s="43">
        <v>1.7020005971931922E-2</v>
      </c>
      <c r="I22" s="42">
        <v>5</v>
      </c>
      <c r="J22" s="43">
        <v>1.4929829799940281E-3</v>
      </c>
      <c r="K22" s="42">
        <v>170</v>
      </c>
      <c r="L22" s="43">
        <v>5.0761421319796947E-2</v>
      </c>
      <c r="M22" s="42">
        <v>2</v>
      </c>
      <c r="N22" s="43">
        <v>5.9719319199761126E-4</v>
      </c>
      <c r="O22" s="42">
        <v>718</v>
      </c>
      <c r="P22" s="43">
        <v>0.2143923559271424</v>
      </c>
    </row>
    <row r="23" spans="2:16">
      <c r="B23" s="111" t="s">
        <v>102</v>
      </c>
      <c r="C23" s="42">
        <v>0</v>
      </c>
      <c r="D23" s="43">
        <v>0</v>
      </c>
      <c r="E23" s="42">
        <v>169</v>
      </c>
      <c r="F23" s="43">
        <v>0.3650107991360691</v>
      </c>
      <c r="G23" s="42">
        <v>86</v>
      </c>
      <c r="H23" s="43">
        <v>0.18574514038876891</v>
      </c>
      <c r="I23" s="42">
        <v>1</v>
      </c>
      <c r="J23" s="43">
        <v>2.1598272138228939E-3</v>
      </c>
      <c r="K23" s="42">
        <v>116</v>
      </c>
      <c r="L23" s="43">
        <v>0.2505399568034557</v>
      </c>
      <c r="M23" s="42">
        <v>10</v>
      </c>
      <c r="N23" s="43">
        <v>2.159827213822894E-2</v>
      </c>
      <c r="O23" s="42">
        <v>81</v>
      </c>
      <c r="P23" s="43">
        <v>0.1749460043196544</v>
      </c>
    </row>
    <row r="24" spans="2:16">
      <c r="B24" s="111" t="s">
        <v>103</v>
      </c>
      <c r="C24" s="42">
        <v>124</v>
      </c>
      <c r="D24" s="43">
        <v>4.1680672268907558E-2</v>
      </c>
      <c r="E24" s="42">
        <v>1811</v>
      </c>
      <c r="F24" s="43">
        <v>0.60873949579831932</v>
      </c>
      <c r="G24" s="42">
        <v>116</v>
      </c>
      <c r="H24" s="43">
        <v>3.8991596638655472E-2</v>
      </c>
      <c r="I24" s="42">
        <v>0</v>
      </c>
      <c r="J24" s="43">
        <v>0</v>
      </c>
      <c r="K24" s="42">
        <v>226</v>
      </c>
      <c r="L24" s="43">
        <v>7.5966386554621845E-2</v>
      </c>
      <c r="M24" s="42">
        <v>698</v>
      </c>
      <c r="N24" s="43">
        <v>0.23462184873949579</v>
      </c>
      <c r="O24" s="42">
        <v>0</v>
      </c>
      <c r="P24" s="43">
        <v>0</v>
      </c>
    </row>
    <row r="25" spans="2:16">
      <c r="B25" s="111" t="s">
        <v>104</v>
      </c>
      <c r="C25" s="42">
        <v>102</v>
      </c>
      <c r="D25" s="43">
        <v>0.39080459770114939</v>
      </c>
      <c r="E25" s="42">
        <v>27</v>
      </c>
      <c r="F25" s="43">
        <v>0.10344827586206901</v>
      </c>
      <c r="G25" s="42">
        <v>4</v>
      </c>
      <c r="H25" s="43">
        <v>1.532567049808429E-2</v>
      </c>
      <c r="I25" s="42">
        <v>31</v>
      </c>
      <c r="J25" s="43">
        <v>0.1187739463601533</v>
      </c>
      <c r="K25" s="42">
        <v>30</v>
      </c>
      <c r="L25" s="43">
        <v>0.1149425287356322</v>
      </c>
      <c r="M25" s="42">
        <v>0</v>
      </c>
      <c r="N25" s="43">
        <v>0</v>
      </c>
      <c r="O25" s="42">
        <v>67</v>
      </c>
      <c r="P25" s="43">
        <v>0.25670498084291188</v>
      </c>
    </row>
    <row r="26" spans="2:16">
      <c r="B26" s="111" t="s">
        <v>105</v>
      </c>
      <c r="C26" s="42">
        <v>24</v>
      </c>
      <c r="D26" s="43">
        <v>0.75</v>
      </c>
      <c r="E26" s="42">
        <v>7</v>
      </c>
      <c r="F26" s="43">
        <v>0.21875</v>
      </c>
      <c r="G26" s="42">
        <v>0</v>
      </c>
      <c r="H26" s="43">
        <v>0</v>
      </c>
      <c r="I26" s="42">
        <v>0</v>
      </c>
      <c r="J26" s="43">
        <v>0</v>
      </c>
      <c r="K26" s="42">
        <v>1</v>
      </c>
      <c r="L26" s="43">
        <v>3.125E-2</v>
      </c>
      <c r="M26" s="42">
        <v>0</v>
      </c>
      <c r="N26" s="43">
        <v>0</v>
      </c>
      <c r="O26" s="42">
        <v>0</v>
      </c>
      <c r="P26" s="43">
        <v>0</v>
      </c>
    </row>
    <row r="27" spans="2:16">
      <c r="B27" s="115" t="s">
        <v>106</v>
      </c>
      <c r="C27" s="44">
        <v>83</v>
      </c>
      <c r="D27" s="45">
        <v>0.85567010309278346</v>
      </c>
      <c r="E27" s="44">
        <v>6</v>
      </c>
      <c r="F27" s="45">
        <v>6.1855670103092793E-2</v>
      </c>
      <c r="G27" s="44">
        <v>0</v>
      </c>
      <c r="H27" s="45">
        <v>0</v>
      </c>
      <c r="I27" s="44">
        <v>1</v>
      </c>
      <c r="J27" s="45">
        <v>1.030927835051546E-2</v>
      </c>
      <c r="K27" s="44">
        <v>6</v>
      </c>
      <c r="L27" s="45">
        <v>6.1855670103092793E-2</v>
      </c>
      <c r="M27" s="44">
        <v>0</v>
      </c>
      <c r="N27" s="45">
        <v>0</v>
      </c>
      <c r="O27" s="44">
        <v>1</v>
      </c>
      <c r="P27" s="45">
        <v>1.030927835051546E-2</v>
      </c>
    </row>
    <row r="28" spans="2:16" ht="7.5" customHeight="1"/>
    <row r="29" spans="2:16">
      <c r="B29" s="119" t="s">
        <v>49</v>
      </c>
      <c r="C29" s="46">
        <v>49003</v>
      </c>
      <c r="D29" s="47">
        <v>0.37476960728079228</v>
      </c>
      <c r="E29" s="46">
        <v>48592</v>
      </c>
      <c r="F29" s="47">
        <v>0.37162632404114571</v>
      </c>
      <c r="G29" s="46">
        <v>9126</v>
      </c>
      <c r="H29" s="47">
        <v>6.9794654124125277E-2</v>
      </c>
      <c r="I29" s="46">
        <v>9236</v>
      </c>
      <c r="J29" s="47">
        <v>7.0635922144468663E-2</v>
      </c>
      <c r="K29" s="46">
        <v>5945</v>
      </c>
      <c r="L29" s="47">
        <v>4.5466712554013231E-2</v>
      </c>
      <c r="M29" s="46">
        <v>5750</v>
      </c>
      <c r="N29" s="47">
        <v>4.3975373790677223E-2</v>
      </c>
      <c r="O29" s="46">
        <v>3103</v>
      </c>
      <c r="P29" s="47">
        <v>2.3731406064777642E-2</v>
      </c>
    </row>
  </sheetData>
  <mergeCells count="11">
    <mergeCell ref="C6:P6"/>
    <mergeCell ref="B7:B8"/>
    <mergeCell ref="A3:P3"/>
    <mergeCell ref="B4:P4"/>
    <mergeCell ref="O7:P7"/>
    <mergeCell ref="M7:N7"/>
    <mergeCell ref="K7:L7"/>
    <mergeCell ref="C7:D7"/>
    <mergeCell ref="G7:H7"/>
    <mergeCell ref="E7:F7"/>
    <mergeCell ref="I7:J7"/>
  </mergeCells>
  <printOptions horizontalCentered="1" verticalCentered="1"/>
  <pageMargins left="0.27777777777777779" right="0.27777777777777779" top="0.27777777777777779" bottom="0.27777777777777779" header="0.1388888888888889" footer="0.1388888888888889"/>
  <pageSetup paperSize="9" scale="97" orientation="landscape"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A6:T7"/>
  <sheetViews>
    <sheetView showGridLines="0" workbookViewId="0"/>
  </sheetViews>
  <sheetFormatPr baseColWidth="10" defaultColWidth="8.7265625" defaultRowHeight="14.5"/>
  <sheetData>
    <row r="6" spans="1:20" ht="21">
      <c r="A6" s="201" t="s">
        <v>285</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81" orientation="landscape"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A6:T7"/>
  <sheetViews>
    <sheetView showGridLines="0" workbookViewId="0"/>
  </sheetViews>
  <sheetFormatPr baseColWidth="10" defaultColWidth="8.7265625" defaultRowHeight="14.5"/>
  <sheetData>
    <row r="6" spans="1:20" ht="21">
      <c r="A6" s="201" t="s">
        <v>285</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81" orientation="landscape"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fitToPage="1"/>
  </sheetPr>
  <dimension ref="A1:M30"/>
  <sheetViews>
    <sheetView showGridLines="0" workbookViewId="0"/>
  </sheetViews>
  <sheetFormatPr baseColWidth="10" defaultColWidth="8.7265625" defaultRowHeight="14.5"/>
  <cols>
    <col min="1" max="1" width="0.7265625" customWidth="1"/>
    <col min="2" max="2" width="32.453125" customWidth="1"/>
    <col min="3" max="3" width="13" customWidth="1"/>
    <col min="4" max="4" width="0.453125" customWidth="1"/>
    <col min="5" max="5" width="19.453125" customWidth="1"/>
    <col min="6" max="6" width="0.453125" customWidth="1"/>
    <col min="7" max="7" width="19.453125" customWidth="1"/>
    <col min="8" max="8" width="0.453125" customWidth="1"/>
    <col min="9" max="9" width="19.453125" customWidth="1"/>
    <col min="10" max="10" width="0.453125" customWidth="1"/>
    <col min="11" max="11" width="19.453125" customWidth="1"/>
    <col min="12" max="12" width="0.453125" customWidth="1"/>
    <col min="13" max="13" width="19.453125" customWidth="1"/>
  </cols>
  <sheetData>
    <row r="1" spans="1:13" ht="12" customHeight="1"/>
    <row r="2" spans="1:13" ht="52.5" customHeight="1"/>
    <row r="3" spans="1:13" ht="17" customHeight="1"/>
    <row r="4" spans="1:13" ht="24" customHeight="1">
      <c r="A4" s="201" t="s">
        <v>286</v>
      </c>
      <c r="B4" s="202"/>
      <c r="C4" s="202"/>
      <c r="D4" s="202"/>
      <c r="E4" s="202"/>
      <c r="F4" s="202"/>
      <c r="G4" s="202"/>
      <c r="H4" s="202"/>
      <c r="I4" s="202"/>
      <c r="J4" s="202"/>
      <c r="K4" s="202"/>
      <c r="L4" s="202"/>
      <c r="M4" s="202"/>
    </row>
    <row r="5" spans="1:13" ht="21.5" customHeight="1">
      <c r="B5" s="203" t="s">
        <v>113</v>
      </c>
      <c r="C5" s="202"/>
      <c r="D5" s="202"/>
      <c r="E5" s="202"/>
      <c r="F5" s="202"/>
      <c r="G5" s="202"/>
      <c r="H5" s="202"/>
      <c r="I5" s="202"/>
      <c r="J5" s="202"/>
      <c r="K5" s="202"/>
      <c r="L5" s="202"/>
      <c r="M5" s="202"/>
    </row>
    <row r="6" spans="1:13" ht="6" customHeight="1"/>
    <row r="7" spans="1:13" ht="17" customHeight="1">
      <c r="B7" s="263" t="s">
        <v>114</v>
      </c>
      <c r="C7" s="48" t="s">
        <v>161</v>
      </c>
      <c r="E7" s="49" t="s">
        <v>287</v>
      </c>
      <c r="G7" s="49" t="s">
        <v>288</v>
      </c>
      <c r="I7" s="49" t="s">
        <v>289</v>
      </c>
      <c r="K7" s="49" t="s">
        <v>290</v>
      </c>
      <c r="M7" s="49" t="s">
        <v>291</v>
      </c>
    </row>
    <row r="8" spans="1:13" ht="22.5" customHeight="1">
      <c r="B8" s="218"/>
      <c r="C8" s="15" t="s">
        <v>58</v>
      </c>
      <c r="E8" s="50" t="s">
        <v>58</v>
      </c>
      <c r="G8" s="50" t="s">
        <v>58</v>
      </c>
      <c r="I8" s="50" t="s">
        <v>58</v>
      </c>
      <c r="K8" s="50" t="s">
        <v>58</v>
      </c>
      <c r="M8" s="50" t="s">
        <v>58</v>
      </c>
    </row>
    <row r="9" spans="1:13" ht="8" customHeight="1"/>
    <row r="10" spans="1:13">
      <c r="B10" s="107" t="s">
        <v>88</v>
      </c>
      <c r="C10" s="145">
        <f t="shared" ref="C10:C28" si="0">E10+G10+I10+K10+M10</f>
        <v>100</v>
      </c>
      <c r="E10" s="145">
        <v>37.581200390710201</v>
      </c>
      <c r="G10" s="145">
        <v>44.602604102457107</v>
      </c>
      <c r="I10" s="145">
        <v>14.847935969046651</v>
      </c>
      <c r="K10" s="145">
        <v>2.704624984589707</v>
      </c>
      <c r="M10" s="145">
        <v>0.26363455319633189</v>
      </c>
    </row>
    <row r="11" spans="1:13">
      <c r="B11" s="111" t="s">
        <v>89</v>
      </c>
      <c r="C11" s="146">
        <f t="shared" si="0"/>
        <v>100.00000000000001</v>
      </c>
      <c r="E11" s="146">
        <v>21.62058505630905</v>
      </c>
      <c r="G11" s="146">
        <v>54.754018339667383</v>
      </c>
      <c r="I11" s="146">
        <v>17.147240333321712</v>
      </c>
      <c r="K11" s="146">
        <v>5.7843171437537046</v>
      </c>
      <c r="M11" s="146">
        <v>0.69383912694815386</v>
      </c>
    </row>
    <row r="12" spans="1:13">
      <c r="B12" s="111" t="s">
        <v>90</v>
      </c>
      <c r="C12" s="146">
        <f t="shared" si="0"/>
        <v>100</v>
      </c>
      <c r="E12" s="146">
        <v>22.111010009099179</v>
      </c>
      <c r="G12" s="146">
        <v>47.517223449889507</v>
      </c>
      <c r="I12" s="146">
        <v>22.663460288574029</v>
      </c>
      <c r="K12" s="146">
        <v>6.6164045235928768</v>
      </c>
      <c r="M12" s="146">
        <v>1.091901728844404</v>
      </c>
    </row>
    <row r="13" spans="1:13">
      <c r="B13" s="111" t="s">
        <v>91</v>
      </c>
      <c r="C13" s="146">
        <f t="shared" si="0"/>
        <v>100.00000000000003</v>
      </c>
      <c r="E13" s="146">
        <v>25.07648413598708</v>
      </c>
      <c r="G13" s="146">
        <v>51.472964146987053</v>
      </c>
      <c r="I13" s="146">
        <v>17.64806984978172</v>
      </c>
      <c r="K13" s="146">
        <v>5.3177958818878688</v>
      </c>
      <c r="M13" s="146">
        <v>0.48468598535629581</v>
      </c>
    </row>
    <row r="14" spans="1:13">
      <c r="B14" s="111" t="s">
        <v>92</v>
      </c>
      <c r="C14" s="146">
        <f t="shared" si="0"/>
        <v>100.00000000000001</v>
      </c>
      <c r="E14" s="146">
        <v>36.393225575108957</v>
      </c>
      <c r="G14" s="146">
        <v>46.248689799746231</v>
      </c>
      <c r="I14" s="146">
        <v>13.67573233298395</v>
      </c>
      <c r="K14" s="146">
        <v>3.2686048436034638</v>
      </c>
      <c r="M14" s="146">
        <v>0.41374744855740059</v>
      </c>
    </row>
    <row r="15" spans="1:13">
      <c r="B15" s="111" t="s">
        <v>93</v>
      </c>
      <c r="C15" s="146">
        <f t="shared" si="0"/>
        <v>100</v>
      </c>
      <c r="E15" s="146">
        <v>21.42709196354598</v>
      </c>
      <c r="G15" s="146">
        <v>46.955260977630488</v>
      </c>
      <c r="I15" s="146">
        <v>21.94490472245236</v>
      </c>
      <c r="K15" s="146">
        <v>8.2125103562551782</v>
      </c>
      <c r="M15" s="146">
        <v>1.46023198011599</v>
      </c>
    </row>
    <row r="16" spans="1:13">
      <c r="B16" s="111" t="s">
        <v>94</v>
      </c>
      <c r="C16" s="146">
        <f t="shared" si="0"/>
        <v>100</v>
      </c>
      <c r="E16" s="146">
        <v>22.515714217168082</v>
      </c>
      <c r="G16" s="146">
        <v>51.643395230555157</v>
      </c>
      <c r="I16" s="146">
        <v>19.95105801065208</v>
      </c>
      <c r="K16" s="146">
        <v>5.4723861618924241</v>
      </c>
      <c r="M16" s="146">
        <v>0.41744637973225851</v>
      </c>
    </row>
    <row r="17" spans="2:13">
      <c r="B17" s="111" t="s">
        <v>95</v>
      </c>
      <c r="C17" s="146">
        <f t="shared" si="0"/>
        <v>100.00000000000001</v>
      </c>
      <c r="E17" s="146">
        <v>30.586236193712828</v>
      </c>
      <c r="G17" s="146">
        <v>48.063579722458229</v>
      </c>
      <c r="I17" s="146">
        <v>16.064854148966301</v>
      </c>
      <c r="K17" s="146">
        <v>4.4781931464174454</v>
      </c>
      <c r="M17" s="146">
        <v>0.80713678844519976</v>
      </c>
    </row>
    <row r="18" spans="2:13">
      <c r="B18" s="111" t="s">
        <v>96</v>
      </c>
      <c r="C18" s="146">
        <f t="shared" si="0"/>
        <v>100</v>
      </c>
      <c r="E18" s="146">
        <v>22.176964173312321</v>
      </c>
      <c r="G18" s="146">
        <v>44.146365570589552</v>
      </c>
      <c r="I18" s="146">
        <v>20.72922681565408</v>
      </c>
      <c r="K18" s="146">
        <v>11.07417638154096</v>
      </c>
      <c r="M18" s="146">
        <v>1.87326705890309</v>
      </c>
    </row>
    <row r="19" spans="2:13">
      <c r="B19" s="111" t="s">
        <v>97</v>
      </c>
      <c r="C19" s="146">
        <f t="shared" si="0"/>
        <v>99.999999999999986</v>
      </c>
      <c r="E19" s="146">
        <v>23.5799253888928</v>
      </c>
      <c r="G19" s="146">
        <v>54.934891250791857</v>
      </c>
      <c r="I19" s="146">
        <v>16.434856056873372</v>
      </c>
      <c r="K19" s="146">
        <v>4.547054269022313</v>
      </c>
      <c r="M19" s="146">
        <v>0.50327303441965232</v>
      </c>
    </row>
    <row r="20" spans="2:13">
      <c r="B20" s="111" t="s">
        <v>98</v>
      </c>
      <c r="C20" s="146">
        <f t="shared" si="0"/>
        <v>99.999999999999986</v>
      </c>
      <c r="E20" s="146">
        <v>36.982693754702787</v>
      </c>
      <c r="G20" s="146">
        <v>44.569852019061948</v>
      </c>
      <c r="I20" s="146">
        <v>15.88913970403812</v>
      </c>
      <c r="K20" s="146">
        <v>2.3325808878856278</v>
      </c>
      <c r="M20" s="146">
        <v>0.22573363431151239</v>
      </c>
    </row>
    <row r="21" spans="2:13">
      <c r="B21" s="111" t="s">
        <v>99</v>
      </c>
      <c r="C21" s="146">
        <f t="shared" si="0"/>
        <v>100.00000000000001</v>
      </c>
      <c r="E21" s="146">
        <v>29.700467530143388</v>
      </c>
      <c r="G21" s="146">
        <v>51.399234950674447</v>
      </c>
      <c r="I21" s="146">
        <v>15.86694405297184</v>
      </c>
      <c r="K21" s="146">
        <v>2.75820414737266</v>
      </c>
      <c r="M21" s="146">
        <v>0.27514931883766192</v>
      </c>
    </row>
    <row r="22" spans="2:13">
      <c r="B22" s="111" t="s">
        <v>100</v>
      </c>
      <c r="C22" s="146">
        <f t="shared" si="0"/>
        <v>100</v>
      </c>
      <c r="E22" s="146">
        <v>34.049278069104233</v>
      </c>
      <c r="G22" s="146">
        <v>42.373392716040513</v>
      </c>
      <c r="I22" s="146">
        <v>17.432655700021549</v>
      </c>
      <c r="K22" s="146">
        <v>5.5901156526111624</v>
      </c>
      <c r="M22" s="146">
        <v>0.55455786222254155</v>
      </c>
    </row>
    <row r="23" spans="2:13">
      <c r="B23" s="111" t="s">
        <v>101</v>
      </c>
      <c r="C23" s="146">
        <f t="shared" si="0"/>
        <v>100</v>
      </c>
      <c r="E23" s="146">
        <v>33.316411427926781</v>
      </c>
      <c r="G23" s="146">
        <v>45.432495699015703</v>
      </c>
      <c r="I23" s="146">
        <v>14.87435485235638</v>
      </c>
      <c r="K23" s="146">
        <v>5.6631976760583242</v>
      </c>
      <c r="M23" s="146">
        <v>0.7135403446428068</v>
      </c>
    </row>
    <row r="24" spans="2:13">
      <c r="B24" s="111" t="s">
        <v>102</v>
      </c>
      <c r="C24" s="146">
        <f t="shared" si="0"/>
        <v>99.999999999999986</v>
      </c>
      <c r="E24" s="146">
        <v>18.729003359462489</v>
      </c>
      <c r="G24" s="146">
        <v>54.395296752519599</v>
      </c>
      <c r="I24" s="146">
        <v>17.562523329600591</v>
      </c>
      <c r="K24" s="146">
        <v>8.0720418066442701</v>
      </c>
      <c r="M24" s="146">
        <v>1.24113475177305</v>
      </c>
    </row>
    <row r="25" spans="2:13">
      <c r="B25" s="111" t="s">
        <v>103</v>
      </c>
      <c r="C25" s="146">
        <f t="shared" si="0"/>
        <v>100</v>
      </c>
      <c r="E25" s="146">
        <v>18.888098624940731</v>
      </c>
      <c r="G25" s="146">
        <v>44.419155998103363</v>
      </c>
      <c r="I25" s="146">
        <v>21.81602655286866</v>
      </c>
      <c r="K25" s="146">
        <v>12.728781412991941</v>
      </c>
      <c r="M25" s="146">
        <v>2.147937411095306</v>
      </c>
    </row>
    <row r="26" spans="2:13">
      <c r="B26" s="111" t="s">
        <v>104</v>
      </c>
      <c r="C26" s="146">
        <f t="shared" si="0"/>
        <v>100</v>
      </c>
      <c r="E26" s="146">
        <v>28.33876221498371</v>
      </c>
      <c r="G26" s="146">
        <v>33.306188925081429</v>
      </c>
      <c r="I26" s="146">
        <v>20.68403908794788</v>
      </c>
      <c r="K26" s="146">
        <v>15.06514657980456</v>
      </c>
      <c r="M26" s="146">
        <v>2.6058631921824111</v>
      </c>
    </row>
    <row r="27" spans="2:13">
      <c r="B27" s="111" t="s">
        <v>105</v>
      </c>
      <c r="C27" s="146">
        <f t="shared" si="0"/>
        <v>100</v>
      </c>
      <c r="E27" s="146">
        <v>62.180200222469409</v>
      </c>
      <c r="G27" s="146">
        <v>29.588431590656281</v>
      </c>
      <c r="I27" s="146">
        <v>6.5628476084538381</v>
      </c>
      <c r="K27" s="146">
        <v>1.5572858731924359</v>
      </c>
      <c r="M27" s="146">
        <v>0.1112347052280311</v>
      </c>
    </row>
    <row r="28" spans="2:13">
      <c r="B28" s="115" t="s">
        <v>106</v>
      </c>
      <c r="C28" s="147">
        <f t="shared" si="0"/>
        <v>100.00000000000001</v>
      </c>
      <c r="E28" s="147">
        <v>66.749792186201162</v>
      </c>
      <c r="G28" s="147">
        <v>28.09642560266002</v>
      </c>
      <c r="I28" s="147">
        <v>4.6550290939318373</v>
      </c>
      <c r="K28" s="147">
        <v>0.49875311720698251</v>
      </c>
      <c r="M28" s="147">
        <v>0</v>
      </c>
    </row>
    <row r="29" spans="2:13" ht="8" customHeight="1"/>
    <row r="30" spans="2:13">
      <c r="B30" s="119" t="s">
        <v>49</v>
      </c>
      <c r="C30" s="148">
        <f>E30+G30+I30+K30+M30</f>
        <v>100.00000000000001</v>
      </c>
      <c r="E30" s="148">
        <v>27.217925913092589</v>
      </c>
      <c r="G30" s="148">
        <v>47.708650513282699</v>
      </c>
      <c r="I30" s="148">
        <v>17.745661927607621</v>
      </c>
      <c r="K30" s="148">
        <v>6.4203352742867388</v>
      </c>
      <c r="M30" s="148">
        <v>0.90742637173035179</v>
      </c>
    </row>
  </sheetData>
  <mergeCells count="3">
    <mergeCell ref="A4:M4"/>
    <mergeCell ref="B5:M5"/>
    <mergeCell ref="B7:B8"/>
  </mergeCells>
  <printOptions horizontalCentered="1" verticalCentered="1"/>
  <pageMargins left="0.27777777777777779" right="0.27777777777777779" top="0.27777777777777779" bottom="0.27777777777777779" header="0.1388888888888889" footer="0.1388888888888889"/>
  <pageSetup paperSize="9" scale="97" orientation="landscape"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fitToPage="1"/>
  </sheetPr>
  <dimension ref="A1:U30"/>
  <sheetViews>
    <sheetView showGridLines="0" workbookViewId="0"/>
  </sheetViews>
  <sheetFormatPr baseColWidth="10" defaultColWidth="8.7265625" defaultRowHeight="14.5"/>
  <cols>
    <col min="1" max="1" width="0.7265625" customWidth="1"/>
    <col min="2" max="2" width="32.453125" customWidth="1"/>
    <col min="3" max="3" width="13" customWidth="1"/>
    <col min="4" max="4" width="0.453125" customWidth="1"/>
    <col min="5" max="5" width="15.453125" customWidth="1"/>
    <col min="6" max="6" width="0.453125" customWidth="1"/>
    <col min="7" max="7" width="15.453125" customWidth="1"/>
    <col min="8" max="8" width="0.453125" customWidth="1"/>
    <col min="9" max="9" width="15.453125" customWidth="1"/>
    <col min="10" max="10" width="0.453125" customWidth="1"/>
    <col min="11" max="11" width="15.453125" customWidth="1"/>
    <col min="12" max="12" width="0.453125" customWidth="1"/>
    <col min="13" max="13" width="15.453125" customWidth="1"/>
    <col min="14" max="14" width="0.453125" customWidth="1"/>
    <col min="15" max="15" width="15.453125" customWidth="1"/>
    <col min="16" max="16" width="0.453125" customWidth="1"/>
    <col min="17" max="17" width="15.453125" customWidth="1"/>
    <col min="18" max="18" width="0.453125" customWidth="1"/>
    <col min="19" max="19" width="15.453125" customWidth="1"/>
    <col min="20" max="20" width="0.453125" customWidth="1"/>
    <col min="21" max="21" width="15.453125" customWidth="1"/>
  </cols>
  <sheetData>
    <row r="1" spans="1:21" ht="12" customHeight="1"/>
    <row r="2" spans="1:21" ht="52.5" customHeight="1"/>
    <row r="3" spans="1:21" ht="17" customHeight="1"/>
    <row r="4" spans="1:21" ht="24" customHeight="1">
      <c r="A4" s="201" t="s">
        <v>292</v>
      </c>
      <c r="B4" s="202"/>
      <c r="C4" s="202"/>
      <c r="D4" s="202"/>
      <c r="E4" s="202"/>
      <c r="F4" s="202"/>
      <c r="G4" s="202"/>
      <c r="H4" s="202"/>
      <c r="I4" s="202"/>
      <c r="J4" s="202"/>
      <c r="K4" s="202"/>
      <c r="L4" s="202"/>
      <c r="M4" s="202"/>
      <c r="N4" s="202"/>
      <c r="O4" s="202"/>
      <c r="P4" s="202"/>
      <c r="Q4" s="202"/>
      <c r="R4" s="202"/>
      <c r="S4" s="202"/>
      <c r="T4" s="202"/>
      <c r="U4" s="202"/>
    </row>
    <row r="5" spans="1:21" ht="21.5" customHeight="1">
      <c r="B5" s="203" t="s">
        <v>113</v>
      </c>
      <c r="C5" s="202"/>
      <c r="D5" s="202"/>
      <c r="E5" s="202"/>
      <c r="F5" s="202"/>
      <c r="G5" s="202"/>
      <c r="H5" s="202"/>
      <c r="I5" s="202"/>
      <c r="J5" s="202"/>
      <c r="K5" s="202"/>
      <c r="L5" s="202"/>
      <c r="M5" s="202"/>
      <c r="N5" s="202"/>
      <c r="O5" s="202"/>
      <c r="P5" s="202"/>
      <c r="Q5" s="202"/>
      <c r="R5" s="202"/>
      <c r="S5" s="202"/>
      <c r="T5" s="202"/>
      <c r="U5" s="202"/>
    </row>
    <row r="6" spans="1:21" ht="6" customHeight="1"/>
    <row r="7" spans="1:21" ht="17" customHeight="1">
      <c r="B7" s="263" t="s">
        <v>114</v>
      </c>
      <c r="C7" s="48" t="s">
        <v>161</v>
      </c>
      <c r="E7" s="49" t="s">
        <v>293</v>
      </c>
      <c r="G7" s="49" t="s">
        <v>294</v>
      </c>
      <c r="I7" s="49" t="s">
        <v>295</v>
      </c>
      <c r="K7" s="49" t="s">
        <v>296</v>
      </c>
      <c r="M7" s="49" t="s">
        <v>297</v>
      </c>
      <c r="O7" s="49" t="s">
        <v>298</v>
      </c>
      <c r="Q7" s="49" t="s">
        <v>299</v>
      </c>
      <c r="S7" s="49" t="s">
        <v>300</v>
      </c>
      <c r="U7" s="49" t="s">
        <v>301</v>
      </c>
    </row>
    <row r="8" spans="1:21" ht="22.5" customHeight="1">
      <c r="B8" s="218"/>
      <c r="C8" s="15" t="s">
        <v>58</v>
      </c>
      <c r="E8" s="50" t="s">
        <v>58</v>
      </c>
      <c r="G8" s="50" t="s">
        <v>58</v>
      </c>
      <c r="I8" s="50" t="s">
        <v>58</v>
      </c>
      <c r="K8" s="50" t="s">
        <v>58</v>
      </c>
      <c r="M8" s="50" t="s">
        <v>58</v>
      </c>
      <c r="O8" s="50" t="s">
        <v>58</v>
      </c>
      <c r="Q8" s="50" t="s">
        <v>58</v>
      </c>
      <c r="S8" s="50" t="s">
        <v>58</v>
      </c>
      <c r="U8" s="50" t="s">
        <v>58</v>
      </c>
    </row>
    <row r="9" spans="1:21" ht="8" customHeight="1"/>
    <row r="10" spans="1:21">
      <c r="B10" s="107" t="s">
        <v>88</v>
      </c>
      <c r="C10" s="145">
        <f t="shared" ref="C10:C28" si="0">E10+G10+I10+K10+M10+O10+Q10+S10+U10</f>
        <v>100</v>
      </c>
      <c r="E10" s="145">
        <v>22.3897010029767</v>
      </c>
      <c r="G10" s="145">
        <v>42.807576360844088</v>
      </c>
      <c r="I10" s="145">
        <v>19.791251919686029</v>
      </c>
      <c r="K10" s="145">
        <v>4.606298466147166</v>
      </c>
      <c r="M10" s="145">
        <v>4.3114726124793812</v>
      </c>
      <c r="O10" s="145">
        <v>0.72711070663405564</v>
      </c>
      <c r="Q10" s="145">
        <v>0.77925032705761899</v>
      </c>
      <c r="S10" s="145">
        <v>0.36497734296494322</v>
      </c>
      <c r="U10" s="145">
        <v>4.2223612612100183</v>
      </c>
    </row>
    <row r="11" spans="1:21">
      <c r="B11" s="111" t="s">
        <v>89</v>
      </c>
      <c r="C11" s="146">
        <f t="shared" si="0"/>
        <v>100</v>
      </c>
      <c r="E11" s="146">
        <v>2.8552595059672501</v>
      </c>
      <c r="G11" s="146">
        <v>2.9975020815986682</v>
      </c>
      <c r="I11" s="146">
        <v>14.772411878989731</v>
      </c>
      <c r="K11" s="146">
        <v>1.0616153205661949</v>
      </c>
      <c r="M11" s="146">
        <v>0.38856508465167922</v>
      </c>
      <c r="O11" s="146">
        <v>0.1144879267277269</v>
      </c>
      <c r="Q11" s="146">
        <v>2.4285317790729951E-2</v>
      </c>
      <c r="S11" s="146">
        <v>7.2855953372189836E-2</v>
      </c>
      <c r="U11" s="146">
        <v>77.713016930335826</v>
      </c>
    </row>
    <row r="12" spans="1:21">
      <c r="B12" s="111" t="s">
        <v>90</v>
      </c>
      <c r="C12" s="146">
        <f t="shared" si="0"/>
        <v>99.999999999999986</v>
      </c>
      <c r="E12" s="146">
        <v>38.687414545217777</v>
      </c>
      <c r="G12" s="146">
        <v>18.900970115241879</v>
      </c>
      <c r="I12" s="146">
        <v>23.842698092323719</v>
      </c>
      <c r="K12" s="146">
        <v>4.4208607331206462</v>
      </c>
      <c r="M12" s="146">
        <v>2.3243700761768351</v>
      </c>
      <c r="O12" s="146">
        <v>1.842567875512729</v>
      </c>
      <c r="Q12" s="146">
        <v>1.295657269353474</v>
      </c>
      <c r="S12" s="146">
        <v>0.23439025978253791</v>
      </c>
      <c r="U12" s="146">
        <v>8.4510710332703951</v>
      </c>
    </row>
    <row r="13" spans="1:21">
      <c r="B13" s="111" t="s">
        <v>91</v>
      </c>
      <c r="C13" s="146">
        <f t="shared" si="0"/>
        <v>99.999999999999986</v>
      </c>
      <c r="E13" s="146">
        <v>46.862542955326461</v>
      </c>
      <c r="G13" s="146">
        <v>16.03780068728522</v>
      </c>
      <c r="I13" s="146">
        <v>16.673539518900341</v>
      </c>
      <c r="K13" s="146">
        <v>5.0240549828178693</v>
      </c>
      <c r="M13" s="146">
        <v>2.7147766323024061</v>
      </c>
      <c r="O13" s="146">
        <v>1.793814432989691</v>
      </c>
      <c r="Q13" s="146">
        <v>1.1890034364261171</v>
      </c>
      <c r="S13" s="146">
        <v>0.78694158075601384</v>
      </c>
      <c r="U13" s="146">
        <v>8.9175257731958766</v>
      </c>
    </row>
    <row r="14" spans="1:21">
      <c r="B14" s="111" t="s">
        <v>92</v>
      </c>
      <c r="C14" s="146">
        <f t="shared" si="0"/>
        <v>99.999999999999972</v>
      </c>
      <c r="E14" s="146">
        <v>33.997076587881629</v>
      </c>
      <c r="G14" s="146">
        <v>32.049973799608367</v>
      </c>
      <c r="I14" s="146">
        <v>15.425135828346059</v>
      </c>
      <c r="K14" s="146">
        <v>5.5517250889434351</v>
      </c>
      <c r="M14" s="146">
        <v>4.6912490691966129</v>
      </c>
      <c r="O14" s="146">
        <v>1.001130753743898</v>
      </c>
      <c r="Q14" s="146">
        <v>1.252102926170054</v>
      </c>
      <c r="S14" s="146">
        <v>0.51573402465594753</v>
      </c>
      <c r="U14" s="146">
        <v>5.515871921453984</v>
      </c>
    </row>
    <row r="15" spans="1:21">
      <c r="B15" s="111" t="s">
        <v>93</v>
      </c>
      <c r="C15" s="146">
        <f t="shared" si="0"/>
        <v>100</v>
      </c>
      <c r="E15" s="146">
        <v>41.000414250207122</v>
      </c>
      <c r="G15" s="146">
        <v>18.030240265120131</v>
      </c>
      <c r="I15" s="146">
        <v>24.565037282518642</v>
      </c>
      <c r="K15" s="146">
        <v>4.7638773819386904</v>
      </c>
      <c r="M15" s="146">
        <v>1.853769676884838</v>
      </c>
      <c r="O15" s="146">
        <v>1.6880695940347969</v>
      </c>
      <c r="Q15" s="146">
        <v>2.0505385252692618</v>
      </c>
      <c r="S15" s="146">
        <v>0.72493786246893122</v>
      </c>
      <c r="U15" s="146">
        <v>5.3231151615575811</v>
      </c>
    </row>
    <row r="16" spans="1:21">
      <c r="B16" s="111" t="s">
        <v>94</v>
      </c>
      <c r="C16" s="146">
        <f t="shared" si="0"/>
        <v>100</v>
      </c>
      <c r="E16" s="146">
        <v>44.623578523103497</v>
      </c>
      <c r="G16" s="146">
        <v>17.422388561009551</v>
      </c>
      <c r="I16" s="146">
        <v>21.824768485197449</v>
      </c>
      <c r="K16" s="146">
        <v>5.0501415479103686</v>
      </c>
      <c r="M16" s="146">
        <v>2.0944292500359869</v>
      </c>
      <c r="O16" s="146">
        <v>1.652991699054748</v>
      </c>
      <c r="Q16" s="146">
        <v>0.90206803896166221</v>
      </c>
      <c r="S16" s="146">
        <v>1.211554148073509</v>
      </c>
      <c r="U16" s="146">
        <v>5.2180797466532312</v>
      </c>
    </row>
    <row r="17" spans="2:21">
      <c r="B17" s="111" t="s">
        <v>95</v>
      </c>
      <c r="C17" s="146">
        <f t="shared" si="0"/>
        <v>100</v>
      </c>
      <c r="E17" s="146">
        <v>36.102360811241283</v>
      </c>
      <c r="G17" s="146">
        <v>29.472976321098638</v>
      </c>
      <c r="I17" s="146">
        <v>15.88503875694617</v>
      </c>
      <c r="K17" s="146">
        <v>4.6543729869394399</v>
      </c>
      <c r="M17" s="146">
        <v>6.3320709305206533</v>
      </c>
      <c r="O17" s="146">
        <v>1.7626446749017799</v>
      </c>
      <c r="Q17" s="146">
        <v>0.88486178458924725</v>
      </c>
      <c r="S17" s="146">
        <v>0.311471348175415</v>
      </c>
      <c r="U17" s="146">
        <v>4.594202385587371</v>
      </c>
    </row>
    <row r="18" spans="2:21">
      <c r="B18" s="111" t="s">
        <v>96</v>
      </c>
      <c r="C18" s="146">
        <f t="shared" si="0"/>
        <v>100</v>
      </c>
      <c r="E18" s="146">
        <v>39.351791649545127</v>
      </c>
      <c r="G18" s="146">
        <v>17.236141958773079</v>
      </c>
      <c r="I18" s="146">
        <v>28.766781272593931</v>
      </c>
      <c r="K18" s="146">
        <v>4.0014980260386048</v>
      </c>
      <c r="M18" s="146">
        <v>2.8576927278117901</v>
      </c>
      <c r="O18" s="146">
        <v>1.3555055057658401</v>
      </c>
      <c r="Q18" s="146">
        <v>2.4722631116289469</v>
      </c>
      <c r="S18" s="146">
        <v>0</v>
      </c>
      <c r="U18" s="146">
        <v>3.9583257478426859</v>
      </c>
    </row>
    <row r="19" spans="2:21">
      <c r="B19" s="111" t="s">
        <v>97</v>
      </c>
      <c r="C19" s="146">
        <f t="shared" si="0"/>
        <v>100</v>
      </c>
      <c r="E19" s="146">
        <v>48.500778678993989</v>
      </c>
      <c r="G19" s="146">
        <v>11.261600907636691</v>
      </c>
      <c r="I19" s="146">
        <v>14.31078100446067</v>
      </c>
      <c r="K19" s="146">
        <v>4.5240897207325919</v>
      </c>
      <c r="M19" s="146">
        <v>2.0090622731789129</v>
      </c>
      <c r="O19" s="146">
        <v>2.9420676922209621</v>
      </c>
      <c r="Q19" s="146">
        <v>2.762372539761957</v>
      </c>
      <c r="S19" s="146">
        <v>0</v>
      </c>
      <c r="U19" s="146">
        <v>13.689247183014229</v>
      </c>
    </row>
    <row r="20" spans="2:21">
      <c r="B20" s="111" t="s">
        <v>98</v>
      </c>
      <c r="C20" s="146">
        <f t="shared" si="0"/>
        <v>100.00000000000003</v>
      </c>
      <c r="E20" s="146">
        <v>25.13483005142356</v>
      </c>
      <c r="G20" s="146">
        <v>37.363602157280823</v>
      </c>
      <c r="I20" s="146">
        <v>21.735858522513482</v>
      </c>
      <c r="K20" s="146">
        <v>4.7535432083281073</v>
      </c>
      <c r="M20" s="146">
        <v>4.9040511727078888</v>
      </c>
      <c r="O20" s="146">
        <v>1.454910322337891</v>
      </c>
      <c r="Q20" s="146">
        <v>0.82779380408879966</v>
      </c>
      <c r="S20" s="146">
        <v>0.1254233036498181</v>
      </c>
      <c r="U20" s="146">
        <v>3.6999874576696352</v>
      </c>
    </row>
    <row r="21" spans="2:21">
      <c r="B21" s="111" t="s">
        <v>99</v>
      </c>
      <c r="C21" s="146">
        <f t="shared" si="0"/>
        <v>100.00000000000001</v>
      </c>
      <c r="E21" s="146">
        <v>44.074132103767042</v>
      </c>
      <c r="G21" s="146">
        <v>22.7701054233722</v>
      </c>
      <c r="I21" s="146">
        <v>13.277525348613381</v>
      </c>
      <c r="K21" s="146">
        <v>3.822996172527251</v>
      </c>
      <c r="M21" s="146">
        <v>3.115697114846566</v>
      </c>
      <c r="O21" s="146">
        <v>4.055778140877857</v>
      </c>
      <c r="Q21" s="146">
        <v>1.9764084428229289</v>
      </c>
      <c r="S21" s="146">
        <v>0</v>
      </c>
      <c r="U21" s="146">
        <v>6.9073572531727727</v>
      </c>
    </row>
    <row r="22" spans="2:21">
      <c r="B22" s="111" t="s">
        <v>100</v>
      </c>
      <c r="C22" s="146">
        <f t="shared" si="0"/>
        <v>100.00000000000001</v>
      </c>
      <c r="E22" s="146">
        <v>26.885504956184459</v>
      </c>
      <c r="G22" s="146">
        <v>34.174687544892983</v>
      </c>
      <c r="I22" s="146">
        <v>27.211607527654071</v>
      </c>
      <c r="K22" s="146">
        <v>2.1965234880045972</v>
      </c>
      <c r="M22" s="146">
        <v>5.2693578508834937</v>
      </c>
      <c r="O22" s="146">
        <v>0.61772733802614566</v>
      </c>
      <c r="Q22" s="146">
        <v>1.007039218503089</v>
      </c>
      <c r="S22" s="146">
        <v>0</v>
      </c>
      <c r="U22" s="146">
        <v>2.637552075851171</v>
      </c>
    </row>
    <row r="23" spans="2:21">
      <c r="B23" s="111" t="s">
        <v>101</v>
      </c>
      <c r="C23" s="146">
        <f t="shared" si="0"/>
        <v>100.00000000000001</v>
      </c>
      <c r="E23" s="146">
        <v>39.621524056630378</v>
      </c>
      <c r="G23" s="146">
        <v>23.972023238761349</v>
      </c>
      <c r="I23" s="146">
        <v>19.933442382537091</v>
      </c>
      <c r="K23" s="146">
        <v>4.0696034745332499</v>
      </c>
      <c r="M23" s="146">
        <v>2.783574933724406</v>
      </c>
      <c r="O23" s="146">
        <v>1.8782785267076541</v>
      </c>
      <c r="Q23" s="146">
        <v>3.336341587229962</v>
      </c>
      <c r="S23" s="146">
        <v>8.4607140842687112E-3</v>
      </c>
      <c r="U23" s="146">
        <v>4.3967510857916414</v>
      </c>
    </row>
    <row r="24" spans="2:21">
      <c r="B24" s="111" t="s">
        <v>102</v>
      </c>
      <c r="C24" s="146">
        <f t="shared" si="0"/>
        <v>99.999999999999986</v>
      </c>
      <c r="E24" s="146">
        <v>45.500420521446593</v>
      </c>
      <c r="G24" s="146">
        <v>14.419213157648819</v>
      </c>
      <c r="I24" s="146">
        <v>15.820951312961411</v>
      </c>
      <c r="K24" s="146">
        <v>6.008784225773292</v>
      </c>
      <c r="M24" s="146">
        <v>2.4670591533501538</v>
      </c>
      <c r="O24" s="146">
        <v>1.9063638912251191</v>
      </c>
      <c r="Q24" s="146">
        <v>1.242874497710494</v>
      </c>
      <c r="S24" s="146">
        <v>0.13082889449584151</v>
      </c>
      <c r="U24" s="146">
        <v>12.503504345388279</v>
      </c>
    </row>
    <row r="25" spans="2:21">
      <c r="B25" s="111" t="s">
        <v>103</v>
      </c>
      <c r="C25" s="146">
        <f t="shared" si="0"/>
        <v>100.00000000000001</v>
      </c>
      <c r="E25" s="146">
        <v>36.322487380619471</v>
      </c>
      <c r="G25" s="146">
        <v>19.792876270824941</v>
      </c>
      <c r="I25" s="146">
        <v>11.5671730217788</v>
      </c>
      <c r="K25" s="146">
        <v>4.5690451927862172</v>
      </c>
      <c r="M25" s="146">
        <v>3.656658056259924</v>
      </c>
      <c r="O25" s="146">
        <v>1.073536033367301</v>
      </c>
      <c r="Q25" s="146">
        <v>1.443230561414319</v>
      </c>
      <c r="S25" s="146">
        <v>18.603218238263381</v>
      </c>
      <c r="U25" s="146">
        <v>2.9717752446856411</v>
      </c>
    </row>
    <row r="26" spans="2:21">
      <c r="B26" s="111" t="s">
        <v>104</v>
      </c>
      <c r="C26" s="146">
        <f t="shared" si="0"/>
        <v>100</v>
      </c>
      <c r="E26" s="146">
        <v>22.394136807817588</v>
      </c>
      <c r="G26" s="146">
        <v>34.201954397394132</v>
      </c>
      <c r="I26" s="146">
        <v>29.641693811074919</v>
      </c>
      <c r="K26" s="146">
        <v>5.456026058631922</v>
      </c>
      <c r="M26" s="146">
        <v>3.664495114006515</v>
      </c>
      <c r="O26" s="146">
        <v>0.73289902280130292</v>
      </c>
      <c r="Q26" s="146">
        <v>0.73289902280130292</v>
      </c>
      <c r="S26" s="146">
        <v>0</v>
      </c>
      <c r="U26" s="146">
        <v>3.1758957654723128</v>
      </c>
    </row>
    <row r="27" spans="2:21">
      <c r="B27" s="111" t="s">
        <v>105</v>
      </c>
      <c r="C27" s="146">
        <f t="shared" si="0"/>
        <v>100</v>
      </c>
      <c r="E27" s="146">
        <v>7.7951002227171493</v>
      </c>
      <c r="G27" s="146">
        <v>67.149220489977722</v>
      </c>
      <c r="I27" s="146">
        <v>4.8997772828507804</v>
      </c>
      <c r="K27" s="146">
        <v>5.0111358574610243</v>
      </c>
      <c r="M27" s="146">
        <v>11.804008908685971</v>
      </c>
      <c r="O27" s="146">
        <v>0.111358574610245</v>
      </c>
      <c r="Q27" s="146">
        <v>0.77951002227171495</v>
      </c>
      <c r="S27" s="146">
        <v>0</v>
      </c>
      <c r="U27" s="146">
        <v>2.4498886414253902</v>
      </c>
    </row>
    <row r="28" spans="2:21">
      <c r="B28" s="115" t="s">
        <v>106</v>
      </c>
      <c r="C28" s="147">
        <f t="shared" si="0"/>
        <v>99.999999999999986</v>
      </c>
      <c r="E28" s="147">
        <v>2.3275145469659191</v>
      </c>
      <c r="G28" s="147">
        <v>80.299251870324184</v>
      </c>
      <c r="I28" s="147">
        <v>3.6575228595178721</v>
      </c>
      <c r="K28" s="147">
        <v>2.4937655860349128</v>
      </c>
      <c r="M28" s="147">
        <v>8.7281795511221958</v>
      </c>
      <c r="O28" s="147">
        <v>0.33250207813798838</v>
      </c>
      <c r="Q28" s="147">
        <v>0.16625103906899419</v>
      </c>
      <c r="S28" s="147">
        <v>8.3125519534497094E-2</v>
      </c>
      <c r="U28" s="147">
        <v>1.9118869492934329</v>
      </c>
    </row>
    <row r="29" spans="2:21" ht="8" customHeight="1"/>
    <row r="30" spans="2:21">
      <c r="B30" s="119" t="s">
        <v>49</v>
      </c>
      <c r="C30" s="148">
        <f>E30+G30+I30+K30+M30+O30+Q30+S30+U30</f>
        <v>100</v>
      </c>
      <c r="E30" s="148">
        <v>36.621123879229742</v>
      </c>
      <c r="G30" s="148">
        <v>22.425372957219679</v>
      </c>
      <c r="I30" s="148">
        <v>20.352214960058099</v>
      </c>
      <c r="K30" s="148">
        <v>4.1631661136979599</v>
      </c>
      <c r="M30" s="148">
        <v>3.227035185897162</v>
      </c>
      <c r="O30" s="148">
        <v>1.6368348356045399</v>
      </c>
      <c r="Q30" s="148">
        <v>1.770211836852873</v>
      </c>
      <c r="S30" s="148">
        <v>1.115311774673559</v>
      </c>
      <c r="U30" s="148">
        <v>8.6887284567663912</v>
      </c>
    </row>
  </sheetData>
  <mergeCells count="3">
    <mergeCell ref="B7:B8"/>
    <mergeCell ref="A4:U4"/>
    <mergeCell ref="B5:U5"/>
  </mergeCells>
  <printOptions horizontalCentered="1" verticalCentered="1"/>
  <pageMargins left="0.27777777777777779" right="0.27777777777777779" top="0.27777777777777779" bottom="0.27777777777777779" header="0.1388888888888889" footer="0.1388888888888889"/>
  <pageSetup paperSize="9" scale="74" orientation="landscape"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fitToPage="1"/>
  </sheetPr>
  <dimension ref="A3:R20"/>
  <sheetViews>
    <sheetView showGridLines="0" workbookViewId="0"/>
  </sheetViews>
  <sheetFormatPr baseColWidth="10" defaultColWidth="8.7265625" defaultRowHeight="14.5"/>
  <cols>
    <col min="1" max="1" width="1" customWidth="1"/>
    <col min="2" max="2" width="13" customWidth="1"/>
    <col min="7" max="7" width="1" customWidth="1"/>
    <col min="8" max="8" width="13" customWidth="1"/>
    <col min="13" max="13" width="1" customWidth="1"/>
    <col min="14" max="14" width="13" customWidth="1"/>
  </cols>
  <sheetData>
    <row r="3" spans="1:18" ht="40" customHeight="1"/>
    <row r="4" spans="1:18" ht="25" customHeight="1">
      <c r="A4" s="201" t="s">
        <v>40</v>
      </c>
      <c r="B4" s="202"/>
      <c r="C4" s="202"/>
      <c r="D4" s="202"/>
      <c r="E4" s="202"/>
      <c r="F4" s="202"/>
      <c r="G4" s="202"/>
      <c r="H4" s="202"/>
      <c r="I4" s="202"/>
      <c r="J4" s="202"/>
      <c r="K4" s="202"/>
      <c r="L4" s="202"/>
      <c r="M4" s="202"/>
      <c r="N4" s="202"/>
      <c r="O4" s="202"/>
      <c r="P4" s="202"/>
      <c r="Q4" s="202"/>
      <c r="R4" s="202"/>
    </row>
    <row r="5" spans="1:18" ht="18" customHeight="1">
      <c r="B5" s="203" t="s">
        <v>113</v>
      </c>
      <c r="C5" s="202"/>
      <c r="D5" s="202"/>
      <c r="E5" s="202"/>
      <c r="F5" s="202"/>
      <c r="G5" s="202"/>
      <c r="H5" s="202"/>
      <c r="I5" s="202"/>
      <c r="J5" s="202"/>
      <c r="K5" s="202"/>
      <c r="L5" s="202"/>
      <c r="M5" s="202"/>
      <c r="N5" s="202"/>
      <c r="O5" s="202"/>
      <c r="P5" s="202"/>
      <c r="Q5" s="202"/>
      <c r="R5" s="202"/>
    </row>
    <row r="7" spans="1:18" ht="22" customHeight="1">
      <c r="B7" s="263" t="s">
        <v>302</v>
      </c>
      <c r="C7" s="265"/>
      <c r="D7" s="265"/>
      <c r="E7" s="265"/>
      <c r="F7" s="229"/>
      <c r="H7" s="263" t="s">
        <v>303</v>
      </c>
      <c r="I7" s="265"/>
      <c r="J7" s="265"/>
      <c r="K7" s="265"/>
      <c r="L7" s="229"/>
      <c r="N7" s="263" t="s">
        <v>304</v>
      </c>
      <c r="O7" s="265"/>
      <c r="P7" s="265"/>
      <c r="Q7" s="265"/>
      <c r="R7" s="229"/>
    </row>
    <row r="8" spans="1:18" ht="22" customHeight="1">
      <c r="B8" s="22" t="s">
        <v>305</v>
      </c>
      <c r="C8" s="13" t="s">
        <v>306</v>
      </c>
      <c r="D8" s="13" t="s">
        <v>307</v>
      </c>
      <c r="E8" s="13" t="s">
        <v>308</v>
      </c>
      <c r="F8" s="51" t="s">
        <v>171</v>
      </c>
      <c r="H8" s="22" t="s">
        <v>305</v>
      </c>
      <c r="I8" s="13" t="s">
        <v>306</v>
      </c>
      <c r="J8" s="13" t="s">
        <v>307</v>
      </c>
      <c r="K8" s="13" t="s">
        <v>308</v>
      </c>
      <c r="L8" s="51" t="s">
        <v>171</v>
      </c>
      <c r="N8" s="22" t="s">
        <v>305</v>
      </c>
      <c r="O8" s="13" t="s">
        <v>306</v>
      </c>
      <c r="P8" s="13" t="s">
        <v>307</v>
      </c>
      <c r="Q8" s="13" t="s">
        <v>308</v>
      </c>
      <c r="R8" s="51" t="s">
        <v>171</v>
      </c>
    </row>
    <row r="9" spans="1:18">
      <c r="B9" s="52" t="s">
        <v>309</v>
      </c>
      <c r="C9" s="170">
        <v>0.2</v>
      </c>
      <c r="D9" s="170">
        <v>0.2</v>
      </c>
      <c r="E9" s="170">
        <v>0.1</v>
      </c>
      <c r="F9" s="171">
        <v>0.2</v>
      </c>
      <c r="H9" s="52" t="s">
        <v>309</v>
      </c>
      <c r="I9" s="170">
        <v>0</v>
      </c>
      <c r="J9" s="170">
        <v>0</v>
      </c>
      <c r="K9" s="170">
        <v>0</v>
      </c>
      <c r="L9" s="171">
        <v>0</v>
      </c>
      <c r="N9" s="52" t="s">
        <v>309</v>
      </c>
      <c r="O9" s="170">
        <v>0.2</v>
      </c>
      <c r="P9" s="170">
        <v>0.1</v>
      </c>
      <c r="Q9" s="170">
        <v>0.1</v>
      </c>
      <c r="R9" s="171">
        <v>0.2</v>
      </c>
    </row>
    <row r="10" spans="1:18">
      <c r="B10" s="53" t="s">
        <v>310</v>
      </c>
      <c r="C10" s="172">
        <v>15.3</v>
      </c>
      <c r="D10" s="172">
        <v>1.7</v>
      </c>
      <c r="E10" s="172">
        <v>0.5</v>
      </c>
      <c r="F10" s="173">
        <v>7.2</v>
      </c>
      <c r="H10" s="53" t="s">
        <v>310</v>
      </c>
      <c r="I10" s="172">
        <v>1.6</v>
      </c>
      <c r="J10" s="172">
        <v>0.1</v>
      </c>
      <c r="K10" s="172">
        <v>0</v>
      </c>
      <c r="L10" s="173">
        <v>0.8</v>
      </c>
      <c r="N10" s="53" t="s">
        <v>310</v>
      </c>
      <c r="O10" s="172">
        <v>13.1</v>
      </c>
      <c r="P10" s="172">
        <v>1.5</v>
      </c>
      <c r="Q10" s="172">
        <v>0.4</v>
      </c>
      <c r="R10" s="173">
        <v>6.3</v>
      </c>
    </row>
    <row r="11" spans="1:18">
      <c r="B11" s="53" t="s">
        <v>311</v>
      </c>
      <c r="C11" s="172">
        <v>3.3</v>
      </c>
      <c r="D11" s="172">
        <v>4.5</v>
      </c>
      <c r="E11" s="172">
        <v>1.4</v>
      </c>
      <c r="F11" s="173">
        <v>3.4</v>
      </c>
      <c r="H11" s="53" t="s">
        <v>311</v>
      </c>
      <c r="I11" s="172">
        <v>3.7</v>
      </c>
      <c r="J11" s="172">
        <v>0.2</v>
      </c>
      <c r="K11" s="172">
        <v>0</v>
      </c>
      <c r="L11" s="173">
        <v>1.8</v>
      </c>
      <c r="N11" s="53" t="s">
        <v>311</v>
      </c>
      <c r="O11" s="172">
        <v>3.4</v>
      </c>
      <c r="P11" s="172">
        <v>4</v>
      </c>
      <c r="Q11" s="172">
        <v>1.2</v>
      </c>
      <c r="R11" s="173">
        <v>3.2</v>
      </c>
    </row>
    <row r="12" spans="1:18">
      <c r="B12" s="53" t="s">
        <v>312</v>
      </c>
      <c r="C12" s="172">
        <v>58.3</v>
      </c>
      <c r="D12" s="172">
        <v>2.6</v>
      </c>
      <c r="E12" s="172">
        <v>2.9</v>
      </c>
      <c r="F12" s="173">
        <v>26.2</v>
      </c>
      <c r="H12" s="53" t="s">
        <v>312</v>
      </c>
      <c r="I12" s="172">
        <v>56.4</v>
      </c>
      <c r="J12" s="172">
        <v>2.2000000000000002</v>
      </c>
      <c r="K12" s="172">
        <v>1</v>
      </c>
      <c r="L12" s="173">
        <v>28.1</v>
      </c>
      <c r="N12" s="53" t="s">
        <v>312</v>
      </c>
      <c r="O12" s="172">
        <v>58</v>
      </c>
      <c r="P12" s="172">
        <v>2.5</v>
      </c>
      <c r="Q12" s="172">
        <v>2.6</v>
      </c>
      <c r="R12" s="173">
        <v>26.5</v>
      </c>
    </row>
    <row r="13" spans="1:18">
      <c r="B13" s="53" t="s">
        <v>313</v>
      </c>
      <c r="C13" s="172">
        <v>16.5</v>
      </c>
      <c r="D13" s="172">
        <v>10</v>
      </c>
      <c r="E13" s="172">
        <v>15.7</v>
      </c>
      <c r="F13" s="173">
        <v>13.9</v>
      </c>
      <c r="H13" s="53" t="s">
        <v>313</v>
      </c>
      <c r="I13" s="172">
        <v>10.8</v>
      </c>
      <c r="J13" s="172">
        <v>2.7</v>
      </c>
      <c r="K13" s="172">
        <v>0.6</v>
      </c>
      <c r="L13" s="173">
        <v>6.2</v>
      </c>
      <c r="N13" s="53" t="s">
        <v>313</v>
      </c>
      <c r="O13" s="172">
        <v>15.6</v>
      </c>
      <c r="P13" s="172">
        <v>9.1</v>
      </c>
      <c r="Q13" s="172">
        <v>13.5</v>
      </c>
      <c r="R13" s="173">
        <v>12.8</v>
      </c>
    </row>
    <row r="14" spans="1:18">
      <c r="B14" s="53" t="s">
        <v>314</v>
      </c>
      <c r="C14" s="172">
        <v>6.1</v>
      </c>
      <c r="D14" s="172">
        <v>35.200000000000003</v>
      </c>
      <c r="E14" s="172">
        <v>2.7</v>
      </c>
      <c r="F14" s="173">
        <v>16.399999999999999</v>
      </c>
      <c r="H14" s="53" t="s">
        <v>314</v>
      </c>
      <c r="I14" s="172">
        <v>24.1</v>
      </c>
      <c r="J14" s="172">
        <v>46.5</v>
      </c>
      <c r="K14" s="172">
        <v>1.6</v>
      </c>
      <c r="L14" s="173">
        <v>26.8</v>
      </c>
      <c r="N14" s="53" t="s">
        <v>314</v>
      </c>
      <c r="O14" s="172">
        <v>9</v>
      </c>
      <c r="P14" s="172">
        <v>36.700000000000003</v>
      </c>
      <c r="Q14" s="172">
        <v>2.5</v>
      </c>
      <c r="R14" s="173">
        <v>17.899999999999999</v>
      </c>
    </row>
    <row r="15" spans="1:18">
      <c r="B15" s="53" t="s">
        <v>315</v>
      </c>
      <c r="C15" s="172">
        <v>0.1</v>
      </c>
      <c r="D15" s="172">
        <v>20.7</v>
      </c>
      <c r="E15" s="172">
        <v>3.8</v>
      </c>
      <c r="F15" s="173">
        <v>8.6</v>
      </c>
      <c r="H15" s="53" t="s">
        <v>315</v>
      </c>
      <c r="I15" s="172">
        <v>0</v>
      </c>
      <c r="J15" s="172">
        <v>7.3</v>
      </c>
      <c r="K15" s="172">
        <v>1</v>
      </c>
      <c r="L15" s="173">
        <v>2.5</v>
      </c>
      <c r="N15" s="53" t="s">
        <v>315</v>
      </c>
      <c r="O15" s="172">
        <v>0</v>
      </c>
      <c r="P15" s="172">
        <v>19</v>
      </c>
      <c r="Q15" s="172">
        <v>3.4</v>
      </c>
      <c r="R15" s="173">
        <v>7.7</v>
      </c>
    </row>
    <row r="16" spans="1:18">
      <c r="B16" s="53" t="s">
        <v>316</v>
      </c>
      <c r="C16" s="172">
        <v>0.1</v>
      </c>
      <c r="D16" s="172">
        <v>24.9</v>
      </c>
      <c r="E16" s="172">
        <v>7.6</v>
      </c>
      <c r="F16" s="173">
        <v>10.9</v>
      </c>
      <c r="H16" s="53" t="s">
        <v>316</v>
      </c>
      <c r="I16" s="172">
        <v>2.2000000000000002</v>
      </c>
      <c r="J16" s="172">
        <v>38</v>
      </c>
      <c r="K16" s="172">
        <v>16.5</v>
      </c>
      <c r="L16" s="173">
        <v>16.399999999999999</v>
      </c>
      <c r="N16" s="53" t="s">
        <v>316</v>
      </c>
      <c r="O16" s="172">
        <v>0.5</v>
      </c>
      <c r="P16" s="172">
        <v>26.5</v>
      </c>
      <c r="Q16" s="172">
        <v>8.9</v>
      </c>
      <c r="R16" s="173">
        <v>11.7</v>
      </c>
    </row>
    <row r="17" spans="2:18">
      <c r="B17" s="53" t="s">
        <v>317</v>
      </c>
      <c r="C17" s="172">
        <v>0</v>
      </c>
      <c r="D17" s="172">
        <v>0</v>
      </c>
      <c r="E17" s="172">
        <v>14.7</v>
      </c>
      <c r="F17" s="173">
        <v>3</v>
      </c>
      <c r="H17" s="53" t="s">
        <v>317</v>
      </c>
      <c r="I17" s="172">
        <v>0</v>
      </c>
      <c r="J17" s="172">
        <v>0</v>
      </c>
      <c r="K17" s="172">
        <v>24.5</v>
      </c>
      <c r="L17" s="173">
        <v>4.9000000000000004</v>
      </c>
      <c r="N17" s="53" t="s">
        <v>317</v>
      </c>
      <c r="O17" s="172">
        <v>0</v>
      </c>
      <c r="P17" s="172">
        <v>0</v>
      </c>
      <c r="Q17" s="172">
        <v>16.100000000000001</v>
      </c>
      <c r="R17" s="173">
        <v>3.2</v>
      </c>
    </row>
    <row r="18" spans="2:18">
      <c r="B18" s="54" t="s">
        <v>318</v>
      </c>
      <c r="C18" s="174">
        <v>0.1</v>
      </c>
      <c r="D18" s="174">
        <v>0.2</v>
      </c>
      <c r="E18" s="174">
        <v>50.6</v>
      </c>
      <c r="F18" s="175">
        <v>10.199999999999999</v>
      </c>
      <c r="H18" s="54" t="s">
        <v>318</v>
      </c>
      <c r="I18" s="174">
        <v>1.2</v>
      </c>
      <c r="J18" s="174">
        <v>3</v>
      </c>
      <c r="K18" s="174">
        <v>54.8</v>
      </c>
      <c r="L18" s="175">
        <v>12.5</v>
      </c>
      <c r="N18" s="54" t="s">
        <v>318</v>
      </c>
      <c r="O18" s="174">
        <v>0.2</v>
      </c>
      <c r="P18" s="174">
        <v>0.6</v>
      </c>
      <c r="Q18" s="174">
        <v>51.3</v>
      </c>
      <c r="R18" s="175">
        <v>10.5</v>
      </c>
    </row>
    <row r="19" spans="2:18" ht="7.5" customHeight="1"/>
    <row r="20" spans="2:18">
      <c r="B20" s="55" t="s">
        <v>171</v>
      </c>
      <c r="C20" s="176">
        <f>ROUND(SUM(C9:C18),1)</f>
        <v>100</v>
      </c>
      <c r="D20" s="176">
        <f>ROUND(SUM(D9:D18),1)</f>
        <v>100</v>
      </c>
      <c r="E20" s="176">
        <f>ROUND(SUM(E9:E18),1)</f>
        <v>100</v>
      </c>
      <c r="F20" s="177">
        <f>ROUND(SUM(F9:F18),1)</f>
        <v>100</v>
      </c>
      <c r="H20" s="55" t="s">
        <v>171</v>
      </c>
      <c r="I20" s="176">
        <f>ROUND(SUM(I9:I18),1)</f>
        <v>100</v>
      </c>
      <c r="J20" s="176">
        <f>ROUND(SUM(J9:J18),1)</f>
        <v>100</v>
      </c>
      <c r="K20" s="176">
        <f>ROUND(SUM(K9:K18),1)</f>
        <v>100</v>
      </c>
      <c r="L20" s="177">
        <f>ROUND(SUM(L9:L18),1)</f>
        <v>100</v>
      </c>
      <c r="N20" s="55" t="s">
        <v>171</v>
      </c>
      <c r="O20" s="176">
        <f>ROUND(SUM(O9:O18),1)</f>
        <v>100</v>
      </c>
      <c r="P20" s="176">
        <f>ROUND(SUM(P9:P18),1)</f>
        <v>100</v>
      </c>
      <c r="Q20" s="176">
        <f>ROUND(SUM(Q9:Q18),1)</f>
        <v>100</v>
      </c>
      <c r="R20" s="177">
        <f>ROUND(SUM(R9:R18),1)</f>
        <v>100</v>
      </c>
    </row>
  </sheetData>
  <mergeCells count="5">
    <mergeCell ref="B7:F7"/>
    <mergeCell ref="H7:L7"/>
    <mergeCell ref="N7:R7"/>
    <mergeCell ref="B5:R5"/>
    <mergeCell ref="A4:R4"/>
  </mergeCells>
  <conditionalFormatting sqref="C9:C18">
    <cfRule type="colorScale" priority="1">
      <colorScale>
        <cfvo type="min"/>
        <cfvo type="max"/>
        <color rgb="FFFCFCFF"/>
        <color rgb="FFAD84C6"/>
      </colorScale>
    </cfRule>
  </conditionalFormatting>
  <conditionalFormatting sqref="D9:D18">
    <cfRule type="colorScale" priority="2">
      <colorScale>
        <cfvo type="min"/>
        <cfvo type="max"/>
        <color rgb="FFFCFCFF"/>
        <color rgb="FFAD84C6"/>
      </colorScale>
    </cfRule>
  </conditionalFormatting>
  <conditionalFormatting sqref="E9:E18">
    <cfRule type="colorScale" priority="3">
      <colorScale>
        <cfvo type="min"/>
        <cfvo type="max"/>
        <color rgb="FFFCFCFF"/>
        <color rgb="FFAD84C6"/>
      </colorScale>
    </cfRule>
  </conditionalFormatting>
  <conditionalFormatting sqref="I9:I18">
    <cfRule type="colorScale" priority="4">
      <colorScale>
        <cfvo type="min"/>
        <cfvo type="max"/>
        <color rgb="FFFCFCFF"/>
        <color rgb="FFAD84C6"/>
      </colorScale>
    </cfRule>
  </conditionalFormatting>
  <conditionalFormatting sqref="J9:J18">
    <cfRule type="colorScale" priority="5">
      <colorScale>
        <cfvo type="min"/>
        <cfvo type="max"/>
        <color rgb="FFFCFCFF"/>
        <color rgb="FFAD84C6"/>
      </colorScale>
    </cfRule>
  </conditionalFormatting>
  <conditionalFormatting sqref="K9:K18">
    <cfRule type="colorScale" priority="6">
      <colorScale>
        <cfvo type="min"/>
        <cfvo type="max"/>
        <color rgb="FFFCFCFF"/>
        <color rgb="FFAD84C6"/>
      </colorScale>
    </cfRule>
  </conditionalFormatting>
  <conditionalFormatting sqref="O9:O18">
    <cfRule type="colorScale" priority="7">
      <colorScale>
        <cfvo type="min"/>
        <cfvo type="max"/>
        <color rgb="FFFCFCFF"/>
        <color rgb="FFAD84C6"/>
      </colorScale>
    </cfRule>
  </conditionalFormatting>
  <conditionalFormatting sqref="P9:P18">
    <cfRule type="colorScale" priority="8">
      <colorScale>
        <cfvo type="min"/>
        <cfvo type="max"/>
        <color rgb="FFFCFCFF"/>
        <color rgb="FFAD84C6"/>
      </colorScale>
    </cfRule>
  </conditionalFormatting>
  <conditionalFormatting sqref="Q9:Q18">
    <cfRule type="colorScale" priority="9">
      <colorScale>
        <cfvo type="min"/>
        <cfvo type="max"/>
        <color rgb="FFFCFCFF"/>
        <color rgb="FFAD84C6"/>
      </colorScale>
    </cfRule>
  </conditionalFormatting>
  <printOptions horizontalCentered="1" verticalCentered="1"/>
  <pageMargins left="0.27777777777777779" right="0.27777777777777779" top="0.27777777777777779" bottom="0.27777777777777779" header="0.1388888888888889" footer="0.1388888888888889"/>
  <pageSetup paperSize="9" scale="91" orientation="landscape"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A5:I34"/>
  <sheetViews>
    <sheetView showGridLines="0" workbookViewId="0"/>
  </sheetViews>
  <sheetFormatPr baseColWidth="10" defaultColWidth="8.7265625" defaultRowHeight="14.5"/>
  <cols>
    <col min="1" max="1" width="7.453125" customWidth="1"/>
    <col min="2" max="2" width="32.453125" customWidth="1"/>
    <col min="3" max="8" width="13" customWidth="1"/>
  </cols>
  <sheetData>
    <row r="5" spans="1:9" ht="19.5" customHeight="1"/>
    <row r="6" spans="1:9" ht="47" customHeight="1">
      <c r="A6" s="266" t="s">
        <v>319</v>
      </c>
      <c r="B6" s="202"/>
      <c r="C6" s="202"/>
      <c r="D6" s="202"/>
      <c r="E6" s="202"/>
      <c r="F6" s="202"/>
      <c r="G6" s="202"/>
      <c r="H6" s="202"/>
      <c r="I6" s="202"/>
    </row>
    <row r="7" spans="1:9" ht="19" customHeight="1">
      <c r="B7" s="203" t="s">
        <v>113</v>
      </c>
      <c r="C7" s="202"/>
      <c r="D7" s="202"/>
      <c r="E7" s="202"/>
      <c r="F7" s="202"/>
      <c r="G7" s="202"/>
      <c r="H7" s="202"/>
      <c r="I7" s="202"/>
    </row>
    <row r="8" spans="1:9" ht="7.5" customHeight="1"/>
    <row r="9" spans="1:9">
      <c r="B9" s="263" t="s">
        <v>114</v>
      </c>
      <c r="C9" s="264" t="s">
        <v>306</v>
      </c>
      <c r="D9" s="229"/>
      <c r="E9" s="264" t="s">
        <v>307</v>
      </c>
      <c r="F9" s="229"/>
      <c r="G9" s="264" t="s">
        <v>308</v>
      </c>
      <c r="H9" s="229"/>
    </row>
    <row r="10" spans="1:9" ht="49.5" customHeight="1">
      <c r="B10" s="218"/>
      <c r="C10" s="14" t="s">
        <v>320</v>
      </c>
      <c r="D10" s="14" t="s">
        <v>321</v>
      </c>
      <c r="E10" s="14" t="s">
        <v>320</v>
      </c>
      <c r="F10" s="14" t="s">
        <v>321</v>
      </c>
      <c r="G10" s="14" t="s">
        <v>320</v>
      </c>
      <c r="H10" s="15" t="s">
        <v>321</v>
      </c>
    </row>
    <row r="11" spans="1:9">
      <c r="B11" s="107" t="s">
        <v>88</v>
      </c>
      <c r="C11" s="178">
        <v>17.62</v>
      </c>
      <c r="D11" s="124">
        <v>0.25</v>
      </c>
      <c r="E11" s="178">
        <v>49.51</v>
      </c>
      <c r="F11" s="124">
        <v>0.23</v>
      </c>
      <c r="G11" s="178">
        <v>75.06</v>
      </c>
      <c r="H11" s="124">
        <v>0.28000000000000003</v>
      </c>
    </row>
    <row r="12" spans="1:9">
      <c r="B12" s="111" t="s">
        <v>89</v>
      </c>
      <c r="C12" s="179">
        <v>10.69</v>
      </c>
      <c r="D12" s="125">
        <v>0.28000000000000003</v>
      </c>
      <c r="E12" s="179">
        <v>22.47</v>
      </c>
      <c r="F12" s="125">
        <v>0.24</v>
      </c>
      <c r="G12" s="179">
        <v>47.1</v>
      </c>
      <c r="H12" s="125">
        <v>0.14000000000000001</v>
      </c>
    </row>
    <row r="13" spans="1:9">
      <c r="B13" s="111" t="s">
        <v>90</v>
      </c>
      <c r="C13" s="179">
        <v>22.67</v>
      </c>
      <c r="D13" s="125">
        <v>0.23</v>
      </c>
      <c r="E13" s="179">
        <v>43.48</v>
      </c>
      <c r="F13" s="125">
        <v>0.17</v>
      </c>
      <c r="G13" s="179">
        <v>70.2</v>
      </c>
      <c r="H13" s="125">
        <v>0.13</v>
      </c>
    </row>
    <row r="14" spans="1:9">
      <c r="B14" s="111" t="s">
        <v>91</v>
      </c>
      <c r="C14" s="179">
        <v>23.76</v>
      </c>
      <c r="D14" s="125">
        <v>0.32</v>
      </c>
      <c r="E14" s="179">
        <v>31.87</v>
      </c>
      <c r="F14" s="125">
        <v>0.46</v>
      </c>
      <c r="G14" s="179">
        <v>35.68</v>
      </c>
      <c r="H14" s="125">
        <v>0.65</v>
      </c>
    </row>
    <row r="15" spans="1:9">
      <c r="B15" s="111" t="s">
        <v>92</v>
      </c>
      <c r="C15" s="179">
        <v>32.56</v>
      </c>
      <c r="D15" s="125">
        <v>0.38</v>
      </c>
      <c r="E15" s="179">
        <v>58.38</v>
      </c>
      <c r="F15" s="125">
        <v>0.18</v>
      </c>
      <c r="G15" s="179">
        <v>83.48</v>
      </c>
      <c r="H15" s="125">
        <v>0.18</v>
      </c>
    </row>
    <row r="16" spans="1:9">
      <c r="B16" s="111" t="s">
        <v>93</v>
      </c>
      <c r="C16" s="179">
        <v>23.05</v>
      </c>
      <c r="D16" s="125">
        <v>0.44</v>
      </c>
      <c r="E16" s="179">
        <v>38.020000000000003</v>
      </c>
      <c r="F16" s="125">
        <v>0.39</v>
      </c>
      <c r="G16" s="179">
        <v>44.81</v>
      </c>
      <c r="H16" s="125">
        <v>0.54</v>
      </c>
    </row>
    <row r="17" spans="2:8">
      <c r="B17" s="111" t="s">
        <v>94</v>
      </c>
      <c r="C17" s="179">
        <v>22.43</v>
      </c>
      <c r="D17" s="125">
        <v>0.2</v>
      </c>
      <c r="E17" s="179">
        <v>45.4</v>
      </c>
      <c r="F17" s="125">
        <v>0.15</v>
      </c>
      <c r="G17" s="179">
        <v>72.680000000000007</v>
      </c>
      <c r="H17" s="125">
        <v>0.12</v>
      </c>
    </row>
    <row r="18" spans="2:8">
      <c r="B18" s="111" t="s">
        <v>95</v>
      </c>
      <c r="C18" s="179">
        <v>19.43</v>
      </c>
      <c r="D18" s="125">
        <v>0.44</v>
      </c>
      <c r="E18" s="179">
        <v>29.77</v>
      </c>
      <c r="F18" s="125">
        <v>0.57999999999999996</v>
      </c>
      <c r="G18" s="179">
        <v>37.880000000000003</v>
      </c>
      <c r="H18" s="125">
        <v>0.63</v>
      </c>
    </row>
    <row r="19" spans="2:8">
      <c r="B19" s="111" t="s">
        <v>96</v>
      </c>
      <c r="C19" s="179">
        <v>20.79</v>
      </c>
      <c r="D19" s="125">
        <v>0.32</v>
      </c>
      <c r="E19" s="179">
        <v>28.73</v>
      </c>
      <c r="F19" s="125">
        <v>0.52</v>
      </c>
      <c r="G19" s="179">
        <v>36.06</v>
      </c>
      <c r="H19" s="125">
        <v>0.63</v>
      </c>
    </row>
    <row r="20" spans="2:8">
      <c r="B20" s="111" t="s">
        <v>97</v>
      </c>
      <c r="C20" s="179">
        <v>20.16</v>
      </c>
      <c r="D20" s="125">
        <v>0.11</v>
      </c>
      <c r="E20" s="179">
        <v>34.25</v>
      </c>
      <c r="F20" s="125">
        <v>0.19</v>
      </c>
      <c r="G20" s="179">
        <v>59.69</v>
      </c>
      <c r="H20" s="125">
        <v>0.19</v>
      </c>
    </row>
    <row r="21" spans="2:8">
      <c r="B21" s="111" t="s">
        <v>98</v>
      </c>
      <c r="C21" s="179">
        <v>22.63</v>
      </c>
      <c r="D21" s="125">
        <v>0.28000000000000003</v>
      </c>
      <c r="E21" s="179">
        <v>43.58</v>
      </c>
      <c r="F21" s="125">
        <v>0.23</v>
      </c>
      <c r="G21" s="179">
        <v>69.489999999999995</v>
      </c>
      <c r="H21" s="125">
        <v>0.21</v>
      </c>
    </row>
    <row r="22" spans="2:8">
      <c r="B22" s="111" t="s">
        <v>99</v>
      </c>
      <c r="C22" s="179">
        <v>30.2</v>
      </c>
      <c r="D22" s="125">
        <v>0.37</v>
      </c>
      <c r="E22" s="179">
        <v>55.16</v>
      </c>
      <c r="F22" s="125">
        <v>0.23</v>
      </c>
      <c r="G22" s="179">
        <v>83.47</v>
      </c>
      <c r="H22" s="125">
        <v>0.17</v>
      </c>
    </row>
    <row r="23" spans="2:8">
      <c r="B23" s="111" t="s">
        <v>100</v>
      </c>
      <c r="C23" s="179">
        <v>24.36</v>
      </c>
      <c r="D23" s="125">
        <v>0.21</v>
      </c>
      <c r="E23" s="179">
        <v>40.94</v>
      </c>
      <c r="F23" s="125">
        <v>0.33</v>
      </c>
      <c r="G23" s="179">
        <v>59.82</v>
      </c>
      <c r="H23" s="125">
        <v>0.4</v>
      </c>
    </row>
    <row r="24" spans="2:8">
      <c r="B24" s="111" t="s">
        <v>101</v>
      </c>
      <c r="C24" s="179">
        <v>23.5</v>
      </c>
      <c r="D24" s="125">
        <v>0.33</v>
      </c>
      <c r="E24" s="179">
        <v>43.38</v>
      </c>
      <c r="F24" s="125">
        <v>0.28000000000000003</v>
      </c>
      <c r="G24" s="179">
        <v>73.66</v>
      </c>
      <c r="H24" s="125">
        <v>0.22</v>
      </c>
    </row>
    <row r="25" spans="2:8">
      <c r="B25" s="111" t="s">
        <v>102</v>
      </c>
      <c r="C25" s="179">
        <v>53.27</v>
      </c>
      <c r="D25" s="125">
        <v>1.01</v>
      </c>
      <c r="E25" s="179">
        <v>89.9</v>
      </c>
      <c r="F25" s="125">
        <v>0.67</v>
      </c>
      <c r="G25" s="179">
        <v>100.41</v>
      </c>
      <c r="H25" s="125">
        <v>0.56999999999999995</v>
      </c>
    </row>
    <row r="26" spans="2:8">
      <c r="B26" s="111" t="s">
        <v>103</v>
      </c>
      <c r="C26" s="179">
        <v>19.739999999999998</v>
      </c>
      <c r="D26" s="125">
        <v>0.61</v>
      </c>
      <c r="E26" s="179">
        <v>26.82</v>
      </c>
      <c r="F26" s="125">
        <v>0.65</v>
      </c>
      <c r="G26" s="179">
        <v>31.58</v>
      </c>
      <c r="H26" s="125">
        <v>0.67</v>
      </c>
    </row>
    <row r="27" spans="2:8">
      <c r="B27" s="111" t="s">
        <v>104</v>
      </c>
      <c r="C27" s="179">
        <v>21.46</v>
      </c>
      <c r="D27" s="125">
        <v>0.43</v>
      </c>
      <c r="E27" s="179">
        <v>31.5</v>
      </c>
      <c r="F27" s="125">
        <v>0.49</v>
      </c>
      <c r="G27" s="179">
        <v>44</v>
      </c>
      <c r="H27" s="125">
        <v>0.48</v>
      </c>
    </row>
    <row r="28" spans="2:8">
      <c r="B28" s="111" t="s">
        <v>105</v>
      </c>
      <c r="C28" s="179">
        <v>20.21</v>
      </c>
      <c r="D28" s="125">
        <v>7.0000000000000007E-2</v>
      </c>
      <c r="E28" s="179">
        <v>45.1</v>
      </c>
      <c r="F28" s="125">
        <v>0.03</v>
      </c>
      <c r="G28" s="179">
        <v>70.52</v>
      </c>
      <c r="H28" s="125">
        <v>0.05</v>
      </c>
    </row>
    <row r="29" spans="2:8">
      <c r="B29" s="115" t="s">
        <v>106</v>
      </c>
      <c r="C29" s="180">
        <v>26.3</v>
      </c>
      <c r="D29" s="126">
        <v>0.31</v>
      </c>
      <c r="E29" s="180">
        <v>53.07</v>
      </c>
      <c r="F29" s="126">
        <v>0.18</v>
      </c>
      <c r="G29" s="180">
        <v>83.15</v>
      </c>
      <c r="H29" s="126">
        <v>0.14000000000000001</v>
      </c>
    </row>
    <row r="30" spans="2:8" ht="8" customHeight="1"/>
    <row r="31" spans="2:8">
      <c r="B31" s="119" t="s">
        <v>49</v>
      </c>
      <c r="C31" s="103">
        <v>20.99</v>
      </c>
      <c r="D31" s="137">
        <v>0.43</v>
      </c>
      <c r="E31" s="103">
        <v>44.93</v>
      </c>
      <c r="F31" s="137">
        <v>0.35</v>
      </c>
      <c r="G31" s="103">
        <v>67.75</v>
      </c>
      <c r="H31" s="137">
        <v>0.37</v>
      </c>
    </row>
    <row r="33" spans="2:8">
      <c r="B33" s="267" t="s">
        <v>322</v>
      </c>
      <c r="C33" s="202"/>
      <c r="D33" s="202"/>
      <c r="E33" s="202"/>
      <c r="F33" s="202"/>
      <c r="G33" s="202"/>
      <c r="H33" s="202"/>
    </row>
    <row r="34" spans="2:8" ht="50" customHeight="1">
      <c r="B34" s="244" t="s">
        <v>323</v>
      </c>
      <c r="C34" s="202"/>
      <c r="D34" s="202"/>
      <c r="E34" s="202"/>
      <c r="F34" s="202"/>
      <c r="G34" s="202"/>
      <c r="H34" s="202"/>
    </row>
  </sheetData>
  <mergeCells count="8">
    <mergeCell ref="B34:H34"/>
    <mergeCell ref="B9:B10"/>
    <mergeCell ref="B7:I7"/>
    <mergeCell ref="C9:D9"/>
    <mergeCell ref="A6:I6"/>
    <mergeCell ref="B33:H33"/>
    <mergeCell ref="G9:H9"/>
    <mergeCell ref="E9:F9"/>
  </mergeCells>
  <conditionalFormatting sqref="C11:C29">
    <cfRule type="colorScale" priority="1">
      <colorScale>
        <cfvo type="min"/>
        <cfvo type="max"/>
        <color rgb="FFFCFCFF"/>
        <color rgb="FFAD84C6"/>
      </colorScale>
    </cfRule>
  </conditionalFormatting>
  <conditionalFormatting sqref="E11:E29">
    <cfRule type="colorScale" priority="2">
      <colorScale>
        <cfvo type="min"/>
        <cfvo type="max"/>
        <color rgb="FFFCFCFF"/>
        <color rgb="FFAD84C6"/>
      </colorScale>
    </cfRule>
  </conditionalFormatting>
  <conditionalFormatting sqref="G11:G29">
    <cfRule type="colorScale" priority="3">
      <colorScale>
        <cfvo type="min"/>
        <cfvo type="max"/>
        <color rgb="FFFCFCFF"/>
        <color rgb="FFAD84C6"/>
      </colorScale>
    </cfRule>
  </conditionalFormatting>
  <printOptions horizontalCentered="1" verticalCentered="1"/>
  <pageMargins left="0.27777777777777779" right="0.27777777777777779" top="0.27777777777777779" bottom="0.27777777777777779" header="0.1388888888888889" footer="0.1388888888888889"/>
  <pageSetup paperSize="9" scale="93" orientation="landscape"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fitToPage="1"/>
  </sheetPr>
  <dimension ref="A5:I34"/>
  <sheetViews>
    <sheetView showGridLines="0" workbookViewId="0"/>
  </sheetViews>
  <sheetFormatPr baseColWidth="10" defaultColWidth="8.7265625" defaultRowHeight="14.5"/>
  <cols>
    <col min="1" max="1" width="7.453125" customWidth="1"/>
    <col min="2" max="2" width="32.453125" customWidth="1"/>
    <col min="3" max="8" width="13" customWidth="1"/>
  </cols>
  <sheetData>
    <row r="5" spans="1:9" ht="19.5" customHeight="1"/>
    <row r="6" spans="1:9" ht="47" customHeight="1">
      <c r="A6" s="266" t="s">
        <v>324</v>
      </c>
      <c r="B6" s="202"/>
      <c r="C6" s="202"/>
      <c r="D6" s="202"/>
      <c r="E6" s="202"/>
      <c r="F6" s="202"/>
      <c r="G6" s="202"/>
      <c r="H6" s="202"/>
      <c r="I6" s="202"/>
    </row>
    <row r="7" spans="1:9" ht="19" customHeight="1">
      <c r="B7" s="203" t="s">
        <v>113</v>
      </c>
      <c r="C7" s="202"/>
      <c r="D7" s="202"/>
      <c r="E7" s="202"/>
      <c r="F7" s="202"/>
      <c r="G7" s="202"/>
      <c r="H7" s="202"/>
      <c r="I7" s="202"/>
    </row>
    <row r="8" spans="1:9" ht="7.5" customHeight="1"/>
    <row r="9" spans="1:9">
      <c r="B9" s="263" t="s">
        <v>114</v>
      </c>
      <c r="C9" s="264" t="s">
        <v>306</v>
      </c>
      <c r="D9" s="229"/>
      <c r="E9" s="264" t="s">
        <v>307</v>
      </c>
      <c r="F9" s="229"/>
      <c r="G9" s="264" t="s">
        <v>308</v>
      </c>
      <c r="H9" s="229"/>
    </row>
    <row r="10" spans="1:9" ht="49.5" customHeight="1">
      <c r="B10" s="218"/>
      <c r="C10" s="14" t="s">
        <v>320</v>
      </c>
      <c r="D10" s="14" t="s">
        <v>321</v>
      </c>
      <c r="E10" s="14" t="s">
        <v>320</v>
      </c>
      <c r="F10" s="14" t="s">
        <v>321</v>
      </c>
      <c r="G10" s="14" t="s">
        <v>320</v>
      </c>
      <c r="H10" s="15" t="s">
        <v>321</v>
      </c>
    </row>
    <row r="11" spans="1:9">
      <c r="B11" s="107" t="s">
        <v>88</v>
      </c>
      <c r="C11" s="178">
        <v>17.62</v>
      </c>
      <c r="D11" s="124">
        <v>0.25</v>
      </c>
      <c r="E11" s="178">
        <v>49.51</v>
      </c>
      <c r="F11" s="124">
        <v>0.23</v>
      </c>
      <c r="G11" s="178">
        <v>75.06</v>
      </c>
      <c r="H11" s="124">
        <v>0.28000000000000003</v>
      </c>
    </row>
    <row r="12" spans="1:9">
      <c r="B12" s="111" t="s">
        <v>89</v>
      </c>
      <c r="C12" s="179">
        <v>10.69</v>
      </c>
      <c r="D12" s="125">
        <v>0.28000000000000003</v>
      </c>
      <c r="E12" s="179">
        <v>22.47</v>
      </c>
      <c r="F12" s="125">
        <v>0.24</v>
      </c>
      <c r="G12" s="179">
        <v>47.1</v>
      </c>
      <c r="H12" s="125">
        <v>0.14000000000000001</v>
      </c>
    </row>
    <row r="13" spans="1:9">
      <c r="B13" s="111" t="s">
        <v>90</v>
      </c>
      <c r="C13" s="179">
        <v>22.65</v>
      </c>
      <c r="D13" s="125">
        <v>0.23</v>
      </c>
      <c r="E13" s="179">
        <v>43.35</v>
      </c>
      <c r="F13" s="125">
        <v>0.17</v>
      </c>
      <c r="G13" s="179">
        <v>70.09</v>
      </c>
      <c r="H13" s="125">
        <v>0.12</v>
      </c>
    </row>
    <row r="14" spans="1:9">
      <c r="B14" s="111" t="s">
        <v>91</v>
      </c>
      <c r="C14" s="179">
        <v>23.76</v>
      </c>
      <c r="D14" s="125">
        <v>0.32</v>
      </c>
      <c r="E14" s="179">
        <v>31.87</v>
      </c>
      <c r="F14" s="125">
        <v>0.46</v>
      </c>
      <c r="G14" s="179">
        <v>35.68</v>
      </c>
      <c r="H14" s="125">
        <v>0.65</v>
      </c>
    </row>
    <row r="15" spans="1:9">
      <c r="B15" s="111" t="s">
        <v>92</v>
      </c>
      <c r="C15" s="179">
        <v>31.57</v>
      </c>
      <c r="D15" s="125">
        <v>0.28000000000000003</v>
      </c>
      <c r="E15" s="179">
        <v>57.98</v>
      </c>
      <c r="F15" s="125">
        <v>0.21</v>
      </c>
      <c r="G15" s="179">
        <v>82.96</v>
      </c>
      <c r="H15" s="125">
        <v>0.21</v>
      </c>
    </row>
    <row r="16" spans="1:9">
      <c r="B16" s="111" t="s">
        <v>93</v>
      </c>
      <c r="C16" s="179">
        <v>23.05</v>
      </c>
      <c r="D16" s="125">
        <v>0.44</v>
      </c>
      <c r="E16" s="179">
        <v>38.020000000000003</v>
      </c>
      <c r="F16" s="125">
        <v>0.39</v>
      </c>
      <c r="G16" s="179">
        <v>44.81</v>
      </c>
      <c r="H16" s="125">
        <v>0.54</v>
      </c>
    </row>
    <row r="17" spans="2:8">
      <c r="B17" s="111" t="s">
        <v>94</v>
      </c>
      <c r="C17" s="179">
        <v>22.51</v>
      </c>
      <c r="D17" s="125">
        <v>0.21</v>
      </c>
      <c r="E17" s="179">
        <v>45.18</v>
      </c>
      <c r="F17" s="125">
        <v>0.16</v>
      </c>
      <c r="G17" s="179">
        <v>72.790000000000006</v>
      </c>
      <c r="H17" s="125">
        <v>0.12</v>
      </c>
    </row>
    <row r="18" spans="2:8">
      <c r="B18" s="111" t="s">
        <v>95</v>
      </c>
      <c r="C18" s="179">
        <v>19.61</v>
      </c>
      <c r="D18" s="125">
        <v>0.44</v>
      </c>
      <c r="E18" s="179">
        <v>29.78</v>
      </c>
      <c r="F18" s="125">
        <v>0.57999999999999996</v>
      </c>
      <c r="G18" s="179">
        <v>36.96</v>
      </c>
      <c r="H18" s="125">
        <v>0.63</v>
      </c>
    </row>
    <row r="19" spans="2:8">
      <c r="B19" s="111" t="s">
        <v>96</v>
      </c>
      <c r="C19" s="179">
        <v>21.27</v>
      </c>
      <c r="D19" s="125">
        <v>0.28999999999999998</v>
      </c>
      <c r="E19" s="179">
        <v>27.3</v>
      </c>
      <c r="F19" s="125">
        <v>0.52</v>
      </c>
      <c r="G19" s="179">
        <v>33</v>
      </c>
      <c r="H19" s="125">
        <v>0.61</v>
      </c>
    </row>
    <row r="20" spans="2:8">
      <c r="B20" s="111" t="s">
        <v>97</v>
      </c>
      <c r="C20" s="179">
        <v>20.12</v>
      </c>
      <c r="D20" s="125">
        <v>0.08</v>
      </c>
      <c r="E20" s="179">
        <v>33.979999999999997</v>
      </c>
      <c r="F20" s="125">
        <v>0.19</v>
      </c>
      <c r="G20" s="179">
        <v>58.51</v>
      </c>
      <c r="H20" s="125">
        <v>0.15</v>
      </c>
    </row>
    <row r="21" spans="2:8">
      <c r="B21" s="111" t="s">
        <v>98</v>
      </c>
      <c r="C21" s="179">
        <v>23.43</v>
      </c>
      <c r="D21" s="125">
        <v>0.35</v>
      </c>
      <c r="E21" s="179">
        <v>47.35</v>
      </c>
      <c r="F21" s="125">
        <v>0.3</v>
      </c>
      <c r="G21" s="179">
        <v>73.73</v>
      </c>
      <c r="H21" s="125">
        <v>0.38</v>
      </c>
    </row>
    <row r="22" spans="2:8">
      <c r="B22" s="111" t="s">
        <v>99</v>
      </c>
      <c r="C22" s="179">
        <v>28.44</v>
      </c>
      <c r="D22" s="125">
        <v>0.4</v>
      </c>
      <c r="E22" s="179">
        <v>53.44</v>
      </c>
      <c r="F22" s="125">
        <v>0.24</v>
      </c>
      <c r="G22" s="179">
        <v>82.61</v>
      </c>
      <c r="H22" s="125">
        <v>0.18</v>
      </c>
    </row>
    <row r="23" spans="2:8">
      <c r="B23" s="111" t="s">
        <v>100</v>
      </c>
      <c r="C23" s="179">
        <v>23.96</v>
      </c>
      <c r="D23" s="125">
        <v>0.19</v>
      </c>
      <c r="E23" s="179">
        <v>39.94</v>
      </c>
      <c r="F23" s="125">
        <v>0.33</v>
      </c>
      <c r="G23" s="179">
        <v>57.41</v>
      </c>
      <c r="H23" s="125">
        <v>0.4</v>
      </c>
    </row>
    <row r="24" spans="2:8">
      <c r="B24" s="111" t="s">
        <v>101</v>
      </c>
      <c r="C24" s="179">
        <v>23.5</v>
      </c>
      <c r="D24" s="125">
        <v>0.33</v>
      </c>
      <c r="E24" s="179">
        <v>43.38</v>
      </c>
      <c r="F24" s="125">
        <v>0.28000000000000003</v>
      </c>
      <c r="G24" s="179">
        <v>73.66</v>
      </c>
      <c r="H24" s="125">
        <v>0.22</v>
      </c>
    </row>
    <row r="25" spans="2:8">
      <c r="B25" s="111" t="s">
        <v>102</v>
      </c>
      <c r="C25" s="179">
        <v>14.04</v>
      </c>
      <c r="D25" s="125">
        <v>0.63</v>
      </c>
      <c r="E25" s="179">
        <v>17.07</v>
      </c>
      <c r="F25" s="125">
        <v>0.61</v>
      </c>
      <c r="G25" s="179">
        <v>20.85</v>
      </c>
      <c r="H25" s="125">
        <v>0.64</v>
      </c>
    </row>
    <row r="26" spans="2:8">
      <c r="B26" s="111" t="s">
        <v>103</v>
      </c>
      <c r="C26" s="179">
        <v>19.739999999999998</v>
      </c>
      <c r="D26" s="125">
        <v>0.61</v>
      </c>
      <c r="E26" s="179">
        <v>26.82</v>
      </c>
      <c r="F26" s="125">
        <v>0.65</v>
      </c>
      <c r="G26" s="179">
        <v>31.58</v>
      </c>
      <c r="H26" s="125">
        <v>0.67</v>
      </c>
    </row>
    <row r="27" spans="2:8">
      <c r="B27" s="111" t="s">
        <v>104</v>
      </c>
      <c r="C27" s="179">
        <v>21.46</v>
      </c>
      <c r="D27" s="125">
        <v>0.43</v>
      </c>
      <c r="E27" s="179">
        <v>31.5</v>
      </c>
      <c r="F27" s="125">
        <v>0.49</v>
      </c>
      <c r="G27" s="179">
        <v>43.73</v>
      </c>
      <c r="H27" s="125">
        <v>0.47</v>
      </c>
    </row>
    <row r="28" spans="2:8">
      <c r="B28" s="111" t="s">
        <v>105</v>
      </c>
      <c r="C28" s="179">
        <v>20.21</v>
      </c>
      <c r="D28" s="125">
        <v>7.0000000000000007E-2</v>
      </c>
      <c r="E28" s="179">
        <v>45.1</v>
      </c>
      <c r="F28" s="125">
        <v>0.03</v>
      </c>
      <c r="G28" s="179">
        <v>70.52</v>
      </c>
      <c r="H28" s="125">
        <v>0.05</v>
      </c>
    </row>
    <row r="29" spans="2:8">
      <c r="B29" s="115" t="s">
        <v>106</v>
      </c>
      <c r="C29" s="180">
        <v>26.32</v>
      </c>
      <c r="D29" s="126">
        <v>0.31</v>
      </c>
      <c r="E29" s="180">
        <v>53.12</v>
      </c>
      <c r="F29" s="126">
        <v>0.18</v>
      </c>
      <c r="G29" s="180">
        <v>83.15</v>
      </c>
      <c r="H29" s="126">
        <v>0.14000000000000001</v>
      </c>
    </row>
    <row r="30" spans="2:8" ht="8" customHeight="1"/>
    <row r="31" spans="2:8">
      <c r="B31" s="119" t="s">
        <v>49</v>
      </c>
      <c r="C31" s="103">
        <v>19.96</v>
      </c>
      <c r="D31" s="137">
        <v>0.34</v>
      </c>
      <c r="E31" s="103">
        <v>44.11</v>
      </c>
      <c r="F31" s="137">
        <v>0.33</v>
      </c>
      <c r="G31" s="103">
        <v>66</v>
      </c>
      <c r="H31" s="137">
        <v>0.38</v>
      </c>
    </row>
    <row r="33" spans="2:8">
      <c r="B33" s="267" t="s">
        <v>322</v>
      </c>
      <c r="C33" s="202"/>
      <c r="D33" s="202"/>
      <c r="E33" s="202"/>
      <c r="F33" s="202"/>
      <c r="G33" s="202"/>
      <c r="H33" s="202"/>
    </row>
    <row r="34" spans="2:8" ht="50" customHeight="1">
      <c r="B34" s="244" t="s">
        <v>323</v>
      </c>
      <c r="C34" s="202"/>
      <c r="D34" s="202"/>
      <c r="E34" s="202"/>
      <c r="F34" s="202"/>
      <c r="G34" s="202"/>
      <c r="H34" s="202"/>
    </row>
  </sheetData>
  <mergeCells count="8">
    <mergeCell ref="B34:H34"/>
    <mergeCell ref="B9:B10"/>
    <mergeCell ref="B7:I7"/>
    <mergeCell ref="C9:D9"/>
    <mergeCell ref="A6:I6"/>
    <mergeCell ref="B33:H33"/>
    <mergeCell ref="G9:H9"/>
    <mergeCell ref="E9:F9"/>
  </mergeCells>
  <conditionalFormatting sqref="C11:C29">
    <cfRule type="colorScale" priority="1">
      <colorScale>
        <cfvo type="min"/>
        <cfvo type="max"/>
        <color rgb="FFFCFCFF"/>
        <color rgb="FFAD84C6"/>
      </colorScale>
    </cfRule>
  </conditionalFormatting>
  <conditionalFormatting sqref="E11:E29">
    <cfRule type="colorScale" priority="2">
      <colorScale>
        <cfvo type="min"/>
        <cfvo type="max"/>
        <color rgb="FFFCFCFF"/>
        <color rgb="FFAD84C6"/>
      </colorScale>
    </cfRule>
  </conditionalFormatting>
  <conditionalFormatting sqref="G11:G29">
    <cfRule type="colorScale" priority="3">
      <colorScale>
        <cfvo type="min"/>
        <cfvo type="max"/>
        <color rgb="FFFCFCFF"/>
        <color rgb="FFAD84C6"/>
      </colorScale>
    </cfRule>
  </conditionalFormatting>
  <printOptions horizontalCentered="1" verticalCentered="1"/>
  <pageMargins left="0.27777777777777779" right="0.27777777777777779" top="0.27777777777777779" bottom="0.27777777777777779" header="0.1388888888888889" footer="0.1388888888888889"/>
  <pageSetup paperSize="9" scale="93" orientation="landscape"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A5:I34"/>
  <sheetViews>
    <sheetView showGridLines="0" workbookViewId="0"/>
  </sheetViews>
  <sheetFormatPr baseColWidth="10" defaultColWidth="8.7265625" defaultRowHeight="14.5"/>
  <cols>
    <col min="1" max="1" width="7.453125" customWidth="1"/>
    <col min="2" max="2" width="32.453125" customWidth="1"/>
    <col min="3" max="8" width="13" customWidth="1"/>
  </cols>
  <sheetData>
    <row r="5" spans="1:9" ht="19.5" customHeight="1"/>
    <row r="6" spans="1:9" ht="47" customHeight="1">
      <c r="A6" s="266" t="s">
        <v>325</v>
      </c>
      <c r="B6" s="202"/>
      <c r="C6" s="202"/>
      <c r="D6" s="202"/>
      <c r="E6" s="202"/>
      <c r="F6" s="202"/>
      <c r="G6" s="202"/>
      <c r="H6" s="202"/>
      <c r="I6" s="202"/>
    </row>
    <row r="7" spans="1:9" ht="19" customHeight="1">
      <c r="B7" s="203" t="s">
        <v>113</v>
      </c>
      <c r="C7" s="202"/>
      <c r="D7" s="202"/>
      <c r="E7" s="202"/>
      <c r="F7" s="202"/>
      <c r="G7" s="202"/>
      <c r="H7" s="202"/>
      <c r="I7" s="202"/>
    </row>
    <row r="8" spans="1:9" ht="7.5" customHeight="1"/>
    <row r="9" spans="1:9">
      <c r="B9" s="263" t="s">
        <v>114</v>
      </c>
      <c r="C9" s="264" t="s">
        <v>306</v>
      </c>
      <c r="D9" s="229"/>
      <c r="E9" s="264" t="s">
        <v>307</v>
      </c>
      <c r="F9" s="229"/>
      <c r="G9" s="264" t="s">
        <v>308</v>
      </c>
      <c r="H9" s="229"/>
    </row>
    <row r="10" spans="1:9" ht="49.5" customHeight="1">
      <c r="B10" s="218"/>
      <c r="C10" s="14" t="s">
        <v>320</v>
      </c>
      <c r="D10" s="14" t="s">
        <v>321</v>
      </c>
      <c r="E10" s="14" t="s">
        <v>320</v>
      </c>
      <c r="F10" s="14" t="s">
        <v>321</v>
      </c>
      <c r="G10" s="14" t="s">
        <v>320</v>
      </c>
      <c r="H10" s="15" t="s">
        <v>321</v>
      </c>
    </row>
    <row r="11" spans="1:9">
      <c r="B11" s="107" t="s">
        <v>88</v>
      </c>
      <c r="C11" s="181" t="s">
        <v>82</v>
      </c>
      <c r="D11" s="182" t="s">
        <v>82</v>
      </c>
      <c r="E11" s="181" t="s">
        <v>82</v>
      </c>
      <c r="F11" s="182" t="s">
        <v>82</v>
      </c>
      <c r="G11" s="178">
        <v>100</v>
      </c>
      <c r="H11" s="124">
        <v>0</v>
      </c>
    </row>
    <row r="12" spans="1:9">
      <c r="B12" s="111" t="s">
        <v>89</v>
      </c>
      <c r="C12" s="183" t="s">
        <v>82</v>
      </c>
      <c r="D12" s="184" t="s">
        <v>82</v>
      </c>
      <c r="E12" s="183" t="s">
        <v>82</v>
      </c>
      <c r="F12" s="184" t="s">
        <v>82</v>
      </c>
      <c r="G12" s="183" t="s">
        <v>82</v>
      </c>
      <c r="H12" s="184" t="s">
        <v>82</v>
      </c>
    </row>
    <row r="13" spans="1:9">
      <c r="B13" s="111" t="s">
        <v>90</v>
      </c>
      <c r="C13" s="179">
        <v>23.36</v>
      </c>
      <c r="D13" s="125">
        <v>0.28999999999999998</v>
      </c>
      <c r="E13" s="179">
        <v>45.73</v>
      </c>
      <c r="F13" s="125">
        <v>0.18</v>
      </c>
      <c r="G13" s="179">
        <v>71.349999999999994</v>
      </c>
      <c r="H13" s="125">
        <v>0.15</v>
      </c>
    </row>
    <row r="14" spans="1:9">
      <c r="B14" s="111" t="s">
        <v>91</v>
      </c>
      <c r="C14" s="183" t="s">
        <v>82</v>
      </c>
      <c r="D14" s="184" t="s">
        <v>82</v>
      </c>
      <c r="E14" s="183" t="s">
        <v>82</v>
      </c>
      <c r="F14" s="184" t="s">
        <v>82</v>
      </c>
      <c r="G14" s="183" t="s">
        <v>82</v>
      </c>
      <c r="H14" s="184" t="s">
        <v>82</v>
      </c>
    </row>
    <row r="15" spans="1:9">
      <c r="B15" s="111" t="s">
        <v>92</v>
      </c>
      <c r="C15" s="179">
        <v>32.64</v>
      </c>
      <c r="D15" s="125">
        <v>0.38</v>
      </c>
      <c r="E15" s="179">
        <v>58.41</v>
      </c>
      <c r="F15" s="125">
        <v>0.18</v>
      </c>
      <c r="G15" s="179">
        <v>83.55</v>
      </c>
      <c r="H15" s="125">
        <v>0.17</v>
      </c>
    </row>
    <row r="16" spans="1:9">
      <c r="B16" s="111" t="s">
        <v>93</v>
      </c>
      <c r="C16" s="183" t="s">
        <v>82</v>
      </c>
      <c r="D16" s="184" t="s">
        <v>82</v>
      </c>
      <c r="E16" s="183" t="s">
        <v>82</v>
      </c>
      <c r="F16" s="184" t="s">
        <v>82</v>
      </c>
      <c r="G16" s="183" t="s">
        <v>82</v>
      </c>
      <c r="H16" s="184" t="s">
        <v>82</v>
      </c>
    </row>
    <row r="17" spans="2:8">
      <c r="B17" s="111" t="s">
        <v>94</v>
      </c>
      <c r="C17" s="179">
        <v>22.07</v>
      </c>
      <c r="D17" s="125">
        <v>0.14000000000000001</v>
      </c>
      <c r="E17" s="179">
        <v>46.36</v>
      </c>
      <c r="F17" s="125">
        <v>0.11</v>
      </c>
      <c r="G17" s="179">
        <v>72.319999999999993</v>
      </c>
      <c r="H17" s="125">
        <v>0.12</v>
      </c>
    </row>
    <row r="18" spans="2:8">
      <c r="B18" s="111" t="s">
        <v>95</v>
      </c>
      <c r="C18" s="179">
        <v>17.59</v>
      </c>
      <c r="D18" s="125">
        <v>0.47</v>
      </c>
      <c r="E18" s="179">
        <v>29.73</v>
      </c>
      <c r="F18" s="125">
        <v>0.54</v>
      </c>
      <c r="G18" s="179">
        <v>50.72</v>
      </c>
      <c r="H18" s="125">
        <v>0.54</v>
      </c>
    </row>
    <row r="19" spans="2:8">
      <c r="B19" s="111" t="s">
        <v>96</v>
      </c>
      <c r="C19" s="179">
        <v>18.690000000000001</v>
      </c>
      <c r="D19" s="125">
        <v>0.42</v>
      </c>
      <c r="E19" s="179">
        <v>44.1</v>
      </c>
      <c r="F19" s="125">
        <v>0.34</v>
      </c>
      <c r="G19" s="179">
        <v>75.61</v>
      </c>
      <c r="H19" s="125">
        <v>0.19</v>
      </c>
    </row>
    <row r="20" spans="2:8">
      <c r="B20" s="111" t="s">
        <v>97</v>
      </c>
      <c r="C20" s="179">
        <v>20.18</v>
      </c>
      <c r="D20" s="125">
        <v>0.12</v>
      </c>
      <c r="E20" s="179">
        <v>34.39</v>
      </c>
      <c r="F20" s="125">
        <v>0.19</v>
      </c>
      <c r="G20" s="179">
        <v>60.24</v>
      </c>
      <c r="H20" s="125">
        <v>0.2</v>
      </c>
    </row>
    <row r="21" spans="2:8">
      <c r="B21" s="111" t="s">
        <v>98</v>
      </c>
      <c r="C21" s="179">
        <v>22.57</v>
      </c>
      <c r="D21" s="125">
        <v>0.28000000000000003</v>
      </c>
      <c r="E21" s="179">
        <v>43.34</v>
      </c>
      <c r="F21" s="125">
        <v>0.22</v>
      </c>
      <c r="G21" s="179">
        <v>69.31</v>
      </c>
      <c r="H21" s="125">
        <v>0.19</v>
      </c>
    </row>
    <row r="22" spans="2:8">
      <c r="B22" s="111" t="s">
        <v>99</v>
      </c>
      <c r="C22" s="179">
        <v>34.340000000000003</v>
      </c>
      <c r="D22" s="125">
        <v>0.27</v>
      </c>
      <c r="E22" s="179">
        <v>61.79</v>
      </c>
      <c r="F22" s="125">
        <v>0.12</v>
      </c>
      <c r="G22" s="179">
        <v>90.54</v>
      </c>
      <c r="H22" s="125">
        <v>0.09</v>
      </c>
    </row>
    <row r="23" spans="2:8">
      <c r="B23" s="111" t="s">
        <v>100</v>
      </c>
      <c r="C23" s="179">
        <v>32.08</v>
      </c>
      <c r="D23" s="125">
        <v>0.24</v>
      </c>
      <c r="E23" s="179">
        <v>61.4</v>
      </c>
      <c r="F23" s="125">
        <v>0.11</v>
      </c>
      <c r="G23" s="179">
        <v>89.09</v>
      </c>
      <c r="H23" s="125">
        <v>0.11</v>
      </c>
    </row>
    <row r="24" spans="2:8">
      <c r="B24" s="111" t="s">
        <v>101</v>
      </c>
      <c r="C24" s="179">
        <v>20.5</v>
      </c>
      <c r="D24" s="125">
        <v>0.03</v>
      </c>
      <c r="E24" s="183" t="s">
        <v>82</v>
      </c>
      <c r="F24" s="184" t="s">
        <v>82</v>
      </c>
      <c r="G24" s="183" t="s">
        <v>82</v>
      </c>
      <c r="H24" s="184" t="s">
        <v>82</v>
      </c>
    </row>
    <row r="25" spans="2:8">
      <c r="B25" s="111" t="s">
        <v>102</v>
      </c>
      <c r="C25" s="179">
        <v>104.94</v>
      </c>
      <c r="D25" s="125">
        <v>0.42</v>
      </c>
      <c r="E25" s="179">
        <v>125.66</v>
      </c>
      <c r="F25" s="125">
        <v>0.3</v>
      </c>
      <c r="G25" s="179">
        <v>128.02000000000001</v>
      </c>
      <c r="H25" s="125">
        <v>0.28999999999999998</v>
      </c>
    </row>
    <row r="26" spans="2:8">
      <c r="B26" s="111" t="s">
        <v>103</v>
      </c>
      <c r="C26" s="183" t="s">
        <v>82</v>
      </c>
      <c r="D26" s="184" t="s">
        <v>82</v>
      </c>
      <c r="E26" s="183" t="s">
        <v>82</v>
      </c>
      <c r="F26" s="184" t="s">
        <v>82</v>
      </c>
      <c r="G26" s="183" t="s">
        <v>82</v>
      </c>
      <c r="H26" s="184" t="s">
        <v>82</v>
      </c>
    </row>
    <row r="27" spans="2:8">
      <c r="B27" s="111" t="s">
        <v>104</v>
      </c>
      <c r="C27" s="183" t="s">
        <v>82</v>
      </c>
      <c r="D27" s="184" t="s">
        <v>82</v>
      </c>
      <c r="E27" s="183" t="s">
        <v>82</v>
      </c>
      <c r="F27" s="184" t="s">
        <v>82</v>
      </c>
      <c r="G27" s="179">
        <v>173</v>
      </c>
      <c r="H27" s="125">
        <v>0</v>
      </c>
    </row>
    <row r="28" spans="2:8">
      <c r="B28" s="111" t="s">
        <v>105</v>
      </c>
      <c r="C28" s="183" t="s">
        <v>82</v>
      </c>
      <c r="D28" s="184" t="s">
        <v>82</v>
      </c>
      <c r="E28" s="183" t="s">
        <v>82</v>
      </c>
      <c r="F28" s="184" t="s">
        <v>82</v>
      </c>
      <c r="G28" s="183" t="s">
        <v>82</v>
      </c>
      <c r="H28" s="184" t="s">
        <v>82</v>
      </c>
    </row>
    <row r="29" spans="2:8">
      <c r="B29" s="115" t="s">
        <v>106</v>
      </c>
      <c r="C29" s="180">
        <v>20</v>
      </c>
      <c r="D29" s="126">
        <v>0</v>
      </c>
      <c r="E29" s="180">
        <v>45</v>
      </c>
      <c r="F29" s="126">
        <v>0</v>
      </c>
      <c r="G29" s="185" t="s">
        <v>82</v>
      </c>
      <c r="H29" s="186" t="s">
        <v>82</v>
      </c>
    </row>
    <row r="30" spans="2:8" ht="8" customHeight="1"/>
    <row r="31" spans="2:8">
      <c r="B31" s="119" t="s">
        <v>49</v>
      </c>
      <c r="C31" s="103">
        <v>26.31</v>
      </c>
      <c r="D31" s="137">
        <v>0.59</v>
      </c>
      <c r="E31" s="103">
        <v>50.68</v>
      </c>
      <c r="F31" s="137">
        <v>0.4</v>
      </c>
      <c r="G31" s="103">
        <v>78.12</v>
      </c>
      <c r="H31" s="137">
        <v>0.25</v>
      </c>
    </row>
    <row r="33" spans="2:8">
      <c r="B33" s="267" t="s">
        <v>322</v>
      </c>
      <c r="C33" s="202"/>
      <c r="D33" s="202"/>
      <c r="E33" s="202"/>
      <c r="F33" s="202"/>
      <c r="G33" s="202"/>
      <c r="H33" s="202"/>
    </row>
    <row r="34" spans="2:8" ht="50" customHeight="1">
      <c r="B34" s="244" t="s">
        <v>323</v>
      </c>
      <c r="C34" s="202"/>
      <c r="D34" s="202"/>
      <c r="E34" s="202"/>
      <c r="F34" s="202"/>
      <c r="G34" s="202"/>
      <c r="H34" s="202"/>
    </row>
  </sheetData>
  <mergeCells count="8">
    <mergeCell ref="B34:H34"/>
    <mergeCell ref="B9:B10"/>
    <mergeCell ref="B7:I7"/>
    <mergeCell ref="C9:D9"/>
    <mergeCell ref="A6:I6"/>
    <mergeCell ref="B33:H33"/>
    <mergeCell ref="G9:H9"/>
    <mergeCell ref="E9:F9"/>
  </mergeCells>
  <conditionalFormatting sqref="C11:C29">
    <cfRule type="colorScale" priority="1">
      <colorScale>
        <cfvo type="min"/>
        <cfvo type="max"/>
        <color rgb="FFFCFCFF"/>
        <color rgb="FFAD84C6"/>
      </colorScale>
    </cfRule>
  </conditionalFormatting>
  <conditionalFormatting sqref="E11:E29">
    <cfRule type="colorScale" priority="2">
      <colorScale>
        <cfvo type="min"/>
        <cfvo type="max"/>
        <color rgb="FFFCFCFF"/>
        <color rgb="FFAD84C6"/>
      </colorScale>
    </cfRule>
  </conditionalFormatting>
  <conditionalFormatting sqref="G11:G29">
    <cfRule type="colorScale" priority="3">
      <colorScale>
        <cfvo type="min"/>
        <cfvo type="max"/>
        <color rgb="FFFCFCFF"/>
        <color rgb="FFAD84C6"/>
      </colorScale>
    </cfRule>
  </conditionalFormatting>
  <printOptions horizontalCentered="1" verticalCentered="1"/>
  <pageMargins left="0.27777777777777779" right="0.27777777777777779" top="0.27777777777777779" bottom="0.27777777777777779" header="0.1388888888888889" footer="0.1388888888888889"/>
  <pageSetup paperSize="9" scale="93" orientation="landscape"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B3:V19"/>
  <sheetViews>
    <sheetView showGridLines="0" workbookViewId="0"/>
  </sheetViews>
  <sheetFormatPr baseColWidth="10" defaultColWidth="8.7265625" defaultRowHeight="14.5"/>
  <cols>
    <col min="1" max="1" width="1" customWidth="1"/>
    <col min="2" max="2" width="13" customWidth="1"/>
    <col min="7" max="7" width="1" customWidth="1"/>
    <col min="8" max="8" width="13" customWidth="1"/>
    <col min="13" max="13" width="1" customWidth="1"/>
    <col min="14" max="14" width="13" customWidth="1"/>
  </cols>
  <sheetData>
    <row r="3" spans="2:22" ht="40" customHeight="1"/>
    <row r="4" spans="2:22" ht="25" customHeight="1">
      <c r="B4" s="201" t="s">
        <v>326</v>
      </c>
      <c r="C4" s="202"/>
      <c r="D4" s="202"/>
      <c r="E4" s="202"/>
      <c r="F4" s="202"/>
      <c r="G4" s="202"/>
      <c r="H4" s="202"/>
      <c r="I4" s="202"/>
      <c r="J4" s="202"/>
      <c r="K4" s="202"/>
      <c r="L4" s="202"/>
      <c r="M4" s="202"/>
      <c r="N4" s="202"/>
      <c r="O4" s="202"/>
      <c r="P4" s="202"/>
      <c r="Q4" s="202"/>
      <c r="R4" s="202"/>
      <c r="S4" s="202"/>
      <c r="T4" s="202"/>
      <c r="U4" s="202"/>
      <c r="V4" s="202"/>
    </row>
    <row r="5" spans="2:22" ht="18" customHeight="1">
      <c r="B5" s="203" t="s">
        <v>113</v>
      </c>
      <c r="C5" s="202"/>
      <c r="D5" s="202"/>
      <c r="E5" s="202"/>
      <c r="F5" s="202"/>
      <c r="G5" s="202"/>
      <c r="H5" s="202"/>
      <c r="I5" s="202"/>
      <c r="J5" s="202"/>
      <c r="K5" s="202"/>
      <c r="L5" s="202"/>
      <c r="M5" s="202"/>
      <c r="N5" s="202"/>
      <c r="O5" s="202"/>
      <c r="P5" s="202"/>
      <c r="Q5" s="202"/>
      <c r="R5" s="202"/>
      <c r="S5" s="202"/>
      <c r="T5" s="202"/>
      <c r="U5" s="202"/>
      <c r="V5" s="202"/>
    </row>
    <row r="7" spans="2:22" ht="22" customHeight="1">
      <c r="B7" s="263" t="s">
        <v>327</v>
      </c>
      <c r="C7" s="265"/>
      <c r="D7" s="265"/>
      <c r="E7" s="265"/>
      <c r="F7" s="229"/>
      <c r="H7" s="263" t="s">
        <v>328</v>
      </c>
      <c r="I7" s="265"/>
      <c r="J7" s="265"/>
      <c r="K7" s="265"/>
      <c r="L7" s="229"/>
      <c r="N7" s="263" t="s">
        <v>329</v>
      </c>
      <c r="O7" s="265"/>
      <c r="P7" s="265"/>
      <c r="Q7" s="265"/>
      <c r="R7" s="229"/>
    </row>
    <row r="8" spans="2:22" ht="22" customHeight="1">
      <c r="B8" s="22" t="s">
        <v>330</v>
      </c>
      <c r="C8" s="13" t="s">
        <v>306</v>
      </c>
      <c r="D8" s="13" t="s">
        <v>307</v>
      </c>
      <c r="E8" s="13" t="s">
        <v>308</v>
      </c>
      <c r="F8" s="51" t="s">
        <v>171</v>
      </c>
      <c r="H8" s="22" t="s">
        <v>330</v>
      </c>
      <c r="I8" s="13" t="s">
        <v>306</v>
      </c>
      <c r="J8" s="13" t="s">
        <v>307</v>
      </c>
      <c r="K8" s="13" t="s">
        <v>308</v>
      </c>
      <c r="L8" s="51" t="s">
        <v>171</v>
      </c>
      <c r="N8" s="22" t="s">
        <v>330</v>
      </c>
      <c r="O8" s="13" t="s">
        <v>306</v>
      </c>
      <c r="P8" s="13" t="s">
        <v>307</v>
      </c>
      <c r="Q8" s="13" t="s">
        <v>308</v>
      </c>
      <c r="R8" s="51" t="s">
        <v>171</v>
      </c>
    </row>
    <row r="9" spans="2:22">
      <c r="B9" s="52" t="s">
        <v>331</v>
      </c>
      <c r="C9" s="170">
        <v>1.9</v>
      </c>
      <c r="D9" s="170">
        <v>1.9</v>
      </c>
      <c r="E9" s="170">
        <v>2</v>
      </c>
      <c r="F9" s="171">
        <v>1.9</v>
      </c>
      <c r="H9" s="52" t="s">
        <v>331</v>
      </c>
      <c r="I9" s="170">
        <v>1.3</v>
      </c>
      <c r="J9" s="170">
        <v>0.8</v>
      </c>
      <c r="K9" s="170">
        <v>0.9</v>
      </c>
      <c r="L9" s="171">
        <v>1</v>
      </c>
      <c r="N9" s="52" t="s">
        <v>331</v>
      </c>
      <c r="O9" s="170">
        <v>0</v>
      </c>
      <c r="P9" s="170">
        <v>0.1</v>
      </c>
      <c r="Q9" s="170">
        <v>0.1</v>
      </c>
      <c r="R9" s="171">
        <v>0</v>
      </c>
    </row>
    <row r="10" spans="2:22">
      <c r="B10" s="53" t="s">
        <v>332</v>
      </c>
      <c r="C10" s="172">
        <v>0</v>
      </c>
      <c r="D10" s="172">
        <v>0</v>
      </c>
      <c r="E10" s="172">
        <v>0</v>
      </c>
      <c r="F10" s="173">
        <v>0</v>
      </c>
      <c r="H10" s="53" t="s">
        <v>332</v>
      </c>
      <c r="I10" s="172">
        <v>0.8</v>
      </c>
      <c r="J10" s="172">
        <v>0.1</v>
      </c>
      <c r="K10" s="172">
        <v>0</v>
      </c>
      <c r="L10" s="173">
        <v>0.3</v>
      </c>
      <c r="N10" s="53" t="s">
        <v>332</v>
      </c>
      <c r="O10" s="172">
        <v>0.1</v>
      </c>
      <c r="P10" s="172">
        <v>0</v>
      </c>
      <c r="Q10" s="172">
        <v>0</v>
      </c>
      <c r="R10" s="173">
        <v>0.1</v>
      </c>
    </row>
    <row r="11" spans="2:22">
      <c r="B11" s="53" t="s">
        <v>333</v>
      </c>
      <c r="C11" s="172">
        <v>0.3</v>
      </c>
      <c r="D11" s="172">
        <v>0.1</v>
      </c>
      <c r="E11" s="172">
        <v>0.1</v>
      </c>
      <c r="F11" s="173">
        <v>0.2</v>
      </c>
      <c r="H11" s="53" t="s">
        <v>333</v>
      </c>
      <c r="I11" s="172">
        <v>1.3</v>
      </c>
      <c r="J11" s="172">
        <v>0.9</v>
      </c>
      <c r="K11" s="172">
        <v>0.7</v>
      </c>
      <c r="L11" s="173">
        <v>0.9</v>
      </c>
      <c r="N11" s="53" t="s">
        <v>333</v>
      </c>
      <c r="O11" s="172">
        <v>0.3</v>
      </c>
      <c r="P11" s="172">
        <v>0.1</v>
      </c>
      <c r="Q11" s="172">
        <v>0</v>
      </c>
      <c r="R11" s="173">
        <v>0.2</v>
      </c>
    </row>
    <row r="12" spans="2:22">
      <c r="B12" s="53" t="s">
        <v>334</v>
      </c>
      <c r="C12" s="172">
        <v>91.6</v>
      </c>
      <c r="D12" s="172">
        <v>14.4</v>
      </c>
      <c r="E12" s="172">
        <v>0.5</v>
      </c>
      <c r="F12" s="173">
        <v>44.1</v>
      </c>
      <c r="H12" s="53" t="s">
        <v>334</v>
      </c>
      <c r="I12" s="172">
        <v>25.1</v>
      </c>
      <c r="J12" s="172">
        <v>13.3</v>
      </c>
      <c r="K12" s="172">
        <v>1.2</v>
      </c>
      <c r="L12" s="173">
        <v>12.7</v>
      </c>
      <c r="N12" s="53" t="s">
        <v>334</v>
      </c>
      <c r="O12" s="172">
        <v>14</v>
      </c>
      <c r="P12" s="172">
        <v>5.7</v>
      </c>
      <c r="Q12" s="172">
        <v>0.2</v>
      </c>
      <c r="R12" s="173">
        <v>7.4</v>
      </c>
    </row>
    <row r="13" spans="2:22">
      <c r="B13" s="53" t="s">
        <v>335</v>
      </c>
      <c r="C13" s="172">
        <v>0.5</v>
      </c>
      <c r="D13" s="172">
        <v>22.3</v>
      </c>
      <c r="E13" s="172">
        <v>18</v>
      </c>
      <c r="F13" s="173">
        <v>12.1</v>
      </c>
      <c r="H13" s="53" t="s">
        <v>335</v>
      </c>
      <c r="I13" s="172">
        <v>21.8</v>
      </c>
      <c r="J13" s="172">
        <v>11.2</v>
      </c>
      <c r="K13" s="172">
        <v>18.399999999999999</v>
      </c>
      <c r="L13" s="173">
        <v>16.7</v>
      </c>
      <c r="N13" s="53" t="s">
        <v>335</v>
      </c>
      <c r="O13" s="172">
        <v>16.3</v>
      </c>
      <c r="P13" s="172">
        <v>4.8</v>
      </c>
      <c r="Q13" s="172">
        <v>4.8</v>
      </c>
      <c r="R13" s="173">
        <v>9.3000000000000007</v>
      </c>
    </row>
    <row r="14" spans="2:22">
      <c r="B14" s="53" t="s">
        <v>336</v>
      </c>
      <c r="C14" s="172">
        <v>0.3</v>
      </c>
      <c r="D14" s="172">
        <v>56.5</v>
      </c>
      <c r="E14" s="172">
        <v>19.600000000000001</v>
      </c>
      <c r="F14" s="173">
        <v>24.6</v>
      </c>
      <c r="H14" s="53" t="s">
        <v>336</v>
      </c>
      <c r="I14" s="172">
        <v>42.8</v>
      </c>
      <c r="J14" s="172">
        <v>17.3</v>
      </c>
      <c r="K14" s="172">
        <v>9.1</v>
      </c>
      <c r="L14" s="173">
        <v>21.9</v>
      </c>
      <c r="N14" s="53" t="s">
        <v>336</v>
      </c>
      <c r="O14" s="172">
        <v>59.1</v>
      </c>
      <c r="P14" s="172">
        <v>12.5</v>
      </c>
      <c r="Q14" s="172">
        <v>3.5</v>
      </c>
      <c r="R14" s="173">
        <v>27.9</v>
      </c>
    </row>
    <row r="15" spans="2:22">
      <c r="B15" s="53" t="s">
        <v>337</v>
      </c>
      <c r="C15" s="172">
        <v>5.4</v>
      </c>
      <c r="D15" s="172">
        <v>4.5999999999999996</v>
      </c>
      <c r="E15" s="172">
        <v>55.3</v>
      </c>
      <c r="F15" s="173">
        <v>16</v>
      </c>
      <c r="H15" s="53" t="s">
        <v>337</v>
      </c>
      <c r="I15" s="172">
        <v>5.5</v>
      </c>
      <c r="J15" s="172">
        <v>24.1</v>
      </c>
      <c r="K15" s="172">
        <v>15.5</v>
      </c>
      <c r="L15" s="173">
        <v>15.9</v>
      </c>
      <c r="N15" s="53" t="s">
        <v>337</v>
      </c>
      <c r="O15" s="172">
        <v>9.6</v>
      </c>
      <c r="P15" s="172">
        <v>11.3</v>
      </c>
      <c r="Q15" s="172">
        <v>6</v>
      </c>
      <c r="R15" s="173">
        <v>9.1999999999999993</v>
      </c>
    </row>
    <row r="16" spans="2:22">
      <c r="B16" s="53" t="s">
        <v>338</v>
      </c>
      <c r="C16" s="172">
        <v>0</v>
      </c>
      <c r="D16" s="172">
        <v>0.1</v>
      </c>
      <c r="E16" s="172">
        <v>4.4000000000000004</v>
      </c>
      <c r="F16" s="173">
        <v>1</v>
      </c>
      <c r="H16" s="53" t="s">
        <v>338</v>
      </c>
      <c r="I16" s="172">
        <v>0.4</v>
      </c>
      <c r="J16" s="172">
        <v>10.9</v>
      </c>
      <c r="K16" s="172">
        <v>18</v>
      </c>
      <c r="L16" s="173">
        <v>10.199999999999999</v>
      </c>
      <c r="N16" s="53" t="s">
        <v>338</v>
      </c>
      <c r="O16" s="172">
        <v>0.3</v>
      </c>
      <c r="P16" s="172">
        <v>39.9</v>
      </c>
      <c r="Q16" s="172">
        <v>16.3</v>
      </c>
      <c r="R16" s="173">
        <v>18.2</v>
      </c>
    </row>
    <row r="17" spans="2:18">
      <c r="B17" s="54" t="s">
        <v>339</v>
      </c>
      <c r="C17" s="174">
        <v>0</v>
      </c>
      <c r="D17" s="174">
        <v>0.1</v>
      </c>
      <c r="E17" s="174">
        <v>0.1</v>
      </c>
      <c r="F17" s="175">
        <v>0.1</v>
      </c>
      <c r="H17" s="54" t="s">
        <v>339</v>
      </c>
      <c r="I17" s="174">
        <v>1</v>
      </c>
      <c r="J17" s="174">
        <v>21.4</v>
      </c>
      <c r="K17" s="174">
        <v>36.200000000000003</v>
      </c>
      <c r="L17" s="175">
        <v>20.399999999999999</v>
      </c>
      <c r="N17" s="54" t="s">
        <v>339</v>
      </c>
      <c r="O17" s="174">
        <v>0.3</v>
      </c>
      <c r="P17" s="174">
        <v>25.6</v>
      </c>
      <c r="Q17" s="174">
        <v>69.099999999999994</v>
      </c>
      <c r="R17" s="175">
        <v>27.7</v>
      </c>
    </row>
    <row r="18" spans="2:18" ht="7.5" customHeight="1"/>
    <row r="19" spans="2:18">
      <c r="B19" s="55" t="s">
        <v>171</v>
      </c>
      <c r="C19" s="176">
        <f>ROUND(SUM(C9:C17),1)</f>
        <v>100</v>
      </c>
      <c r="D19" s="176">
        <f>ROUND(SUM(D9:D17),1)</f>
        <v>100</v>
      </c>
      <c r="E19" s="176">
        <f>ROUND(SUM(E9:E17),1)</f>
        <v>100</v>
      </c>
      <c r="F19" s="177">
        <f>ROUND(SUM(F9:F17),1)</f>
        <v>100</v>
      </c>
      <c r="H19" s="55" t="s">
        <v>171</v>
      </c>
      <c r="I19" s="176">
        <f>ROUND(SUM(I9:I17),1)</f>
        <v>100</v>
      </c>
      <c r="J19" s="176">
        <f>ROUND(SUM(J9:J17),1)</f>
        <v>100</v>
      </c>
      <c r="K19" s="176">
        <f>ROUND(SUM(K9:K17),1)</f>
        <v>100</v>
      </c>
      <c r="L19" s="177">
        <f>ROUND(SUM(L9:L17),1)</f>
        <v>100</v>
      </c>
      <c r="N19" s="55" t="s">
        <v>171</v>
      </c>
      <c r="O19" s="176">
        <f>ROUND(SUM(O9:O17),1)</f>
        <v>100</v>
      </c>
      <c r="P19" s="176">
        <f>ROUND(SUM(P9:P17),1)</f>
        <v>100</v>
      </c>
      <c r="Q19" s="176">
        <f>ROUND(SUM(Q9:Q17),1)</f>
        <v>100</v>
      </c>
      <c r="R19" s="177">
        <f>ROUND(SUM(R9:R17),1)</f>
        <v>100</v>
      </c>
    </row>
  </sheetData>
  <mergeCells count="5">
    <mergeCell ref="B7:F7"/>
    <mergeCell ref="H7:L7"/>
    <mergeCell ref="N7:R7"/>
    <mergeCell ref="B5:V5"/>
    <mergeCell ref="B4:V4"/>
  </mergeCells>
  <conditionalFormatting sqref="C9:C17">
    <cfRule type="colorScale" priority="1">
      <colorScale>
        <cfvo type="min"/>
        <cfvo type="max"/>
        <color rgb="FFFCFCFF"/>
        <color rgb="FFAD84C6"/>
      </colorScale>
    </cfRule>
  </conditionalFormatting>
  <conditionalFormatting sqref="D9:D17">
    <cfRule type="colorScale" priority="2">
      <colorScale>
        <cfvo type="min"/>
        <cfvo type="max"/>
        <color rgb="FFFCFCFF"/>
        <color rgb="FFAD84C6"/>
      </colorScale>
    </cfRule>
  </conditionalFormatting>
  <conditionalFormatting sqref="E9:E17">
    <cfRule type="colorScale" priority="3">
      <colorScale>
        <cfvo type="min"/>
        <cfvo type="max"/>
        <color rgb="FFFCFCFF"/>
        <color rgb="FFAD84C6"/>
      </colorScale>
    </cfRule>
  </conditionalFormatting>
  <conditionalFormatting sqref="I9:I17">
    <cfRule type="colorScale" priority="4">
      <colorScale>
        <cfvo type="min"/>
        <cfvo type="max"/>
        <color rgb="FFFCFCFF"/>
        <color rgb="FFAD84C6"/>
      </colorScale>
    </cfRule>
  </conditionalFormatting>
  <conditionalFormatting sqref="J9:J17">
    <cfRule type="colorScale" priority="5">
      <colorScale>
        <cfvo type="min"/>
        <cfvo type="max"/>
        <color rgb="FFFCFCFF"/>
        <color rgb="FFAD84C6"/>
      </colorScale>
    </cfRule>
  </conditionalFormatting>
  <conditionalFormatting sqref="K9:K17">
    <cfRule type="colorScale" priority="6">
      <colorScale>
        <cfvo type="min"/>
        <cfvo type="max"/>
        <color rgb="FFFCFCFF"/>
        <color rgb="FFAD84C6"/>
      </colorScale>
    </cfRule>
  </conditionalFormatting>
  <conditionalFormatting sqref="O9:O17">
    <cfRule type="colorScale" priority="7">
      <colorScale>
        <cfvo type="min"/>
        <cfvo type="max"/>
        <color rgb="FFFCFCFF"/>
        <color rgb="FFAD84C6"/>
      </colorScale>
    </cfRule>
  </conditionalFormatting>
  <conditionalFormatting sqref="P9:P17">
    <cfRule type="colorScale" priority="8">
      <colorScale>
        <cfvo type="min"/>
        <cfvo type="max"/>
        <color rgb="FFFCFCFF"/>
        <color rgb="FFAD84C6"/>
      </colorScale>
    </cfRule>
  </conditionalFormatting>
  <conditionalFormatting sqref="Q9:Q17">
    <cfRule type="colorScale" priority="9">
      <colorScale>
        <cfvo type="min"/>
        <cfvo type="max"/>
        <color rgb="FFFCFCFF"/>
        <color rgb="FFAD84C6"/>
      </colorScale>
    </cfRule>
  </conditionalFormatting>
  <printOptions horizontalCentered="1" verticalCentered="1"/>
  <pageMargins left="0.27777777777777779" right="0.27777777777777779" top="0.27777777777777779" bottom="0.27777777777777779" header="0.1388888888888889" footer="0.1388888888888889"/>
  <pageSetup paperSize="9" scale="78" orientation="landscape"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fitToPage="1"/>
  </sheetPr>
  <dimension ref="A5:I34"/>
  <sheetViews>
    <sheetView showGridLines="0" workbookViewId="0"/>
  </sheetViews>
  <sheetFormatPr baseColWidth="10" defaultColWidth="8.7265625" defaultRowHeight="14.5"/>
  <cols>
    <col min="1" max="1" width="7.453125" customWidth="1"/>
    <col min="2" max="2" width="32.453125" customWidth="1"/>
    <col min="3" max="8" width="13" customWidth="1"/>
  </cols>
  <sheetData>
    <row r="5" spans="1:9" ht="19.5" customHeight="1"/>
    <row r="6" spans="1:9" ht="47" customHeight="1">
      <c r="A6" s="266" t="s">
        <v>340</v>
      </c>
      <c r="B6" s="202"/>
      <c r="C6" s="202"/>
      <c r="D6" s="202"/>
      <c r="E6" s="202"/>
      <c r="F6" s="202"/>
      <c r="G6" s="202"/>
      <c r="H6" s="202"/>
      <c r="I6" s="202"/>
    </row>
    <row r="7" spans="1:9" ht="19" customHeight="1">
      <c r="B7" s="203" t="s">
        <v>113</v>
      </c>
      <c r="C7" s="202"/>
      <c r="D7" s="202"/>
      <c r="E7" s="202"/>
      <c r="F7" s="202"/>
      <c r="G7" s="202"/>
      <c r="H7" s="202"/>
      <c r="I7" s="202"/>
    </row>
    <row r="8" spans="1:9" ht="7.5" customHeight="1"/>
    <row r="9" spans="1:9">
      <c r="B9" s="263" t="s">
        <v>114</v>
      </c>
      <c r="C9" s="264" t="s">
        <v>306</v>
      </c>
      <c r="D9" s="229"/>
      <c r="E9" s="264" t="s">
        <v>307</v>
      </c>
      <c r="F9" s="229"/>
      <c r="G9" s="264" t="s">
        <v>308</v>
      </c>
      <c r="H9" s="229"/>
    </row>
    <row r="10" spans="1:9" ht="49.5" customHeight="1">
      <c r="B10" s="218"/>
      <c r="C10" s="14" t="s">
        <v>341</v>
      </c>
      <c r="D10" s="14" t="s">
        <v>321</v>
      </c>
      <c r="E10" s="14" t="s">
        <v>341</v>
      </c>
      <c r="F10" s="14" t="s">
        <v>321</v>
      </c>
      <c r="G10" s="14" t="s">
        <v>341</v>
      </c>
      <c r="H10" s="15" t="s">
        <v>321</v>
      </c>
    </row>
    <row r="11" spans="1:9">
      <c r="B11" s="107" t="s">
        <v>88</v>
      </c>
      <c r="C11" s="178">
        <v>126.8</v>
      </c>
      <c r="D11" s="124">
        <v>0.55000000000000004</v>
      </c>
      <c r="E11" s="178">
        <v>248.4</v>
      </c>
      <c r="F11" s="124">
        <v>0.39</v>
      </c>
      <c r="G11" s="178">
        <v>364.86</v>
      </c>
      <c r="H11" s="124">
        <v>0.38</v>
      </c>
    </row>
    <row r="12" spans="1:9">
      <c r="B12" s="111" t="s">
        <v>89</v>
      </c>
      <c r="C12" s="179">
        <v>133.33000000000001</v>
      </c>
      <c r="D12" s="125">
        <v>0.3</v>
      </c>
      <c r="E12" s="179">
        <v>236.45</v>
      </c>
      <c r="F12" s="125">
        <v>0.44</v>
      </c>
      <c r="G12" s="179">
        <v>368.18</v>
      </c>
      <c r="H12" s="125">
        <v>0.3</v>
      </c>
    </row>
    <row r="13" spans="1:9">
      <c r="B13" s="111" t="s">
        <v>90</v>
      </c>
      <c r="C13" s="179">
        <v>119.32</v>
      </c>
      <c r="D13" s="125">
        <v>0.28000000000000003</v>
      </c>
      <c r="E13" s="179">
        <v>204.07</v>
      </c>
      <c r="F13" s="125">
        <v>0.34</v>
      </c>
      <c r="G13" s="179">
        <v>286.85000000000002</v>
      </c>
      <c r="H13" s="125">
        <v>0.38</v>
      </c>
    </row>
    <row r="14" spans="1:9">
      <c r="B14" s="111" t="s">
        <v>91</v>
      </c>
      <c r="C14" s="179">
        <v>162.96</v>
      </c>
      <c r="D14" s="125">
        <v>0.14000000000000001</v>
      </c>
      <c r="E14" s="179">
        <v>278.97000000000003</v>
      </c>
      <c r="F14" s="125">
        <v>0.18</v>
      </c>
      <c r="G14" s="179">
        <v>389.49</v>
      </c>
      <c r="H14" s="125">
        <v>0.22</v>
      </c>
    </row>
    <row r="15" spans="1:9">
      <c r="B15" s="111" t="s">
        <v>92</v>
      </c>
      <c r="C15" s="179">
        <v>165.01</v>
      </c>
      <c r="D15" s="125">
        <v>0.12</v>
      </c>
      <c r="E15" s="179">
        <v>284.94</v>
      </c>
      <c r="F15" s="125">
        <v>0.17</v>
      </c>
      <c r="G15" s="179">
        <v>430.26</v>
      </c>
      <c r="H15" s="125">
        <v>0.22</v>
      </c>
    </row>
    <row r="16" spans="1:9">
      <c r="B16" s="111" t="s">
        <v>93</v>
      </c>
      <c r="C16" s="179">
        <v>129.97</v>
      </c>
      <c r="D16" s="125">
        <v>0.35</v>
      </c>
      <c r="E16" s="179">
        <v>214.37</v>
      </c>
      <c r="F16" s="125">
        <v>0.34</v>
      </c>
      <c r="G16" s="179">
        <v>294.3</v>
      </c>
      <c r="H16" s="125">
        <v>0.36</v>
      </c>
    </row>
    <row r="17" spans="2:8">
      <c r="B17" s="111" t="s">
        <v>94</v>
      </c>
      <c r="C17" s="179">
        <v>128.36000000000001</v>
      </c>
      <c r="D17" s="125">
        <v>0.3</v>
      </c>
      <c r="E17" s="179">
        <v>216.22</v>
      </c>
      <c r="F17" s="125">
        <v>0.37</v>
      </c>
      <c r="G17" s="179">
        <v>300.92</v>
      </c>
      <c r="H17" s="125">
        <v>0.4</v>
      </c>
    </row>
    <row r="18" spans="2:8">
      <c r="B18" s="111" t="s">
        <v>95</v>
      </c>
      <c r="C18" s="179">
        <v>156.72</v>
      </c>
      <c r="D18" s="125">
        <v>0.18</v>
      </c>
      <c r="E18" s="179">
        <v>267.18</v>
      </c>
      <c r="F18" s="125">
        <v>0.21</v>
      </c>
      <c r="G18" s="179">
        <v>364.35</v>
      </c>
      <c r="H18" s="125">
        <v>0.25</v>
      </c>
    </row>
    <row r="19" spans="2:8">
      <c r="B19" s="111" t="s">
        <v>96</v>
      </c>
      <c r="C19" s="179">
        <v>176.94</v>
      </c>
      <c r="D19" s="125">
        <v>0.06</v>
      </c>
      <c r="E19" s="179">
        <v>295.16000000000003</v>
      </c>
      <c r="F19" s="125">
        <v>0.17</v>
      </c>
      <c r="G19" s="179">
        <v>406.47</v>
      </c>
      <c r="H19" s="125">
        <v>0.23</v>
      </c>
    </row>
    <row r="20" spans="2:8">
      <c r="B20" s="111" t="s">
        <v>97</v>
      </c>
      <c r="C20" s="179">
        <v>180.98</v>
      </c>
      <c r="D20" s="125">
        <v>0.11</v>
      </c>
      <c r="E20" s="179">
        <v>313.14</v>
      </c>
      <c r="F20" s="125">
        <v>0.1</v>
      </c>
      <c r="G20" s="179">
        <v>446.42</v>
      </c>
      <c r="H20" s="125">
        <v>0.12</v>
      </c>
    </row>
    <row r="21" spans="2:8">
      <c r="B21" s="111" t="s">
        <v>98</v>
      </c>
      <c r="C21" s="179">
        <v>134.61000000000001</v>
      </c>
      <c r="D21" s="125">
        <v>0.28000000000000003</v>
      </c>
      <c r="E21" s="179">
        <v>233.25</v>
      </c>
      <c r="F21" s="125">
        <v>0.31</v>
      </c>
      <c r="G21" s="179">
        <v>323.17</v>
      </c>
      <c r="H21" s="125">
        <v>0.33</v>
      </c>
    </row>
    <row r="22" spans="2:8">
      <c r="B22" s="111" t="s">
        <v>99</v>
      </c>
      <c r="C22" s="179">
        <v>383.09</v>
      </c>
      <c r="D22" s="125">
        <v>0.22</v>
      </c>
      <c r="E22" s="179">
        <v>389.64</v>
      </c>
      <c r="F22" s="125">
        <v>0.16</v>
      </c>
      <c r="G22" s="179">
        <v>397.14</v>
      </c>
      <c r="H22" s="125">
        <v>0.18</v>
      </c>
    </row>
    <row r="23" spans="2:8">
      <c r="B23" s="111" t="s">
        <v>100</v>
      </c>
      <c r="C23" s="179">
        <v>182.1</v>
      </c>
      <c r="D23" s="125">
        <v>0.11</v>
      </c>
      <c r="E23" s="179">
        <v>275.14</v>
      </c>
      <c r="F23" s="125">
        <v>0.16</v>
      </c>
      <c r="G23" s="179">
        <v>387.65</v>
      </c>
      <c r="H23" s="125">
        <v>0.19</v>
      </c>
    </row>
    <row r="24" spans="2:8">
      <c r="B24" s="111" t="s">
        <v>101</v>
      </c>
      <c r="C24" s="179">
        <v>129.68</v>
      </c>
      <c r="D24" s="125">
        <v>0.26</v>
      </c>
      <c r="E24" s="179">
        <v>237.48</v>
      </c>
      <c r="F24" s="125">
        <v>0.3</v>
      </c>
      <c r="G24" s="179">
        <v>328.17</v>
      </c>
      <c r="H24" s="125">
        <v>0.33</v>
      </c>
    </row>
    <row r="25" spans="2:8">
      <c r="B25" s="111" t="s">
        <v>102</v>
      </c>
      <c r="C25" s="179">
        <v>106.94</v>
      </c>
      <c r="D25" s="125">
        <v>0.39</v>
      </c>
      <c r="E25" s="179">
        <v>233.78</v>
      </c>
      <c r="F25" s="125">
        <v>0.47</v>
      </c>
      <c r="G25" s="179">
        <v>298.12</v>
      </c>
      <c r="H25" s="125">
        <v>0.43</v>
      </c>
    </row>
    <row r="26" spans="2:8">
      <c r="B26" s="111" t="s">
        <v>103</v>
      </c>
      <c r="C26" s="179">
        <v>166.51</v>
      </c>
      <c r="D26" s="125">
        <v>0.17</v>
      </c>
      <c r="E26" s="179">
        <v>285.73</v>
      </c>
      <c r="F26" s="125">
        <v>0.26</v>
      </c>
      <c r="G26" s="179">
        <v>385.5</v>
      </c>
      <c r="H26" s="125">
        <v>0.3</v>
      </c>
    </row>
    <row r="27" spans="2:8">
      <c r="B27" s="111" t="s">
        <v>104</v>
      </c>
      <c r="C27" s="179">
        <v>183.58</v>
      </c>
      <c r="D27" s="125">
        <v>0.31</v>
      </c>
      <c r="E27" s="179">
        <v>211.66</v>
      </c>
      <c r="F27" s="125">
        <v>0.38</v>
      </c>
      <c r="G27" s="179">
        <v>292.89999999999998</v>
      </c>
      <c r="H27" s="125">
        <v>0.41</v>
      </c>
    </row>
    <row r="28" spans="2:8">
      <c r="B28" s="111" t="s">
        <v>105</v>
      </c>
      <c r="C28" s="179">
        <v>170.11</v>
      </c>
      <c r="D28" s="125">
        <v>0.11</v>
      </c>
      <c r="E28" s="179">
        <v>283.74</v>
      </c>
      <c r="F28" s="125">
        <v>0.26</v>
      </c>
      <c r="G28" s="179">
        <v>351.9</v>
      </c>
      <c r="H28" s="125">
        <v>0.31</v>
      </c>
    </row>
    <row r="29" spans="2:8">
      <c r="B29" s="115" t="s">
        <v>106</v>
      </c>
      <c r="C29" s="180">
        <v>177.06</v>
      </c>
      <c r="D29" s="126">
        <v>0.05</v>
      </c>
      <c r="E29" s="180">
        <v>282.08</v>
      </c>
      <c r="F29" s="126">
        <v>0.24</v>
      </c>
      <c r="G29" s="180">
        <v>398.82</v>
      </c>
      <c r="H29" s="126">
        <v>0.26</v>
      </c>
    </row>
    <row r="30" spans="2:8" ht="8" customHeight="1"/>
    <row r="31" spans="2:8">
      <c r="B31" s="119" t="s">
        <v>49</v>
      </c>
      <c r="C31" s="103">
        <v>174.91</v>
      </c>
      <c r="D31" s="137">
        <v>0.39</v>
      </c>
      <c r="E31" s="103">
        <v>278.77999999999997</v>
      </c>
      <c r="F31" s="137">
        <v>0.27</v>
      </c>
      <c r="G31" s="103">
        <v>386.36</v>
      </c>
      <c r="H31" s="137">
        <v>0.28000000000000003</v>
      </c>
    </row>
    <row r="33" spans="2:8">
      <c r="B33" s="267" t="s">
        <v>322</v>
      </c>
      <c r="C33" s="202"/>
      <c r="D33" s="202"/>
      <c r="E33" s="202"/>
      <c r="F33" s="202"/>
      <c r="G33" s="202"/>
      <c r="H33" s="202"/>
    </row>
    <row r="34" spans="2:8" ht="50" customHeight="1">
      <c r="B34" s="244" t="s">
        <v>342</v>
      </c>
      <c r="C34" s="202"/>
      <c r="D34" s="202"/>
      <c r="E34" s="202"/>
      <c r="F34" s="202"/>
      <c r="G34" s="202"/>
      <c r="H34" s="202"/>
    </row>
  </sheetData>
  <mergeCells count="8">
    <mergeCell ref="B34:H34"/>
    <mergeCell ref="B9:B10"/>
    <mergeCell ref="B7:I7"/>
    <mergeCell ref="C9:D9"/>
    <mergeCell ref="A6:I6"/>
    <mergeCell ref="B33:H33"/>
    <mergeCell ref="G9:H9"/>
    <mergeCell ref="E9:F9"/>
  </mergeCells>
  <conditionalFormatting sqref="C11:C29">
    <cfRule type="colorScale" priority="1">
      <colorScale>
        <cfvo type="min"/>
        <cfvo type="max"/>
        <color rgb="FFFCFCFF"/>
        <color rgb="FFAD84C6"/>
      </colorScale>
    </cfRule>
  </conditionalFormatting>
  <conditionalFormatting sqref="E11:E29">
    <cfRule type="colorScale" priority="2">
      <colorScale>
        <cfvo type="min"/>
        <cfvo type="max"/>
        <color rgb="FFFCFCFF"/>
        <color rgb="FFAD84C6"/>
      </colorScale>
    </cfRule>
  </conditionalFormatting>
  <conditionalFormatting sqref="G11:G29">
    <cfRule type="colorScale" priority="3">
      <colorScale>
        <cfvo type="min"/>
        <cfvo type="max"/>
        <color rgb="FFFCFCFF"/>
        <color rgb="FFAD84C6"/>
      </colorScale>
    </cfRule>
  </conditionalFormatting>
  <printOptions horizontalCentered="1" verticalCentered="1"/>
  <pageMargins left="0.27777777777777779" right="0.27777777777777779" top="0.27777777777777779" bottom="0.27777777777777779" header="0.1388888888888889" footer="0.1388888888888889"/>
  <pageSetup paperSize="9" scale="93" orientation="landscape"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fitToPage="1"/>
  </sheetPr>
  <dimension ref="A5:I34"/>
  <sheetViews>
    <sheetView showGridLines="0" workbookViewId="0"/>
  </sheetViews>
  <sheetFormatPr baseColWidth="10" defaultColWidth="8.7265625" defaultRowHeight="14.5"/>
  <cols>
    <col min="1" max="1" width="7.453125" customWidth="1"/>
    <col min="2" max="2" width="32.453125" customWidth="1"/>
    <col min="3" max="8" width="13" customWidth="1"/>
  </cols>
  <sheetData>
    <row r="5" spans="1:9" ht="19.5" customHeight="1"/>
    <row r="6" spans="1:9" ht="47" customHeight="1">
      <c r="A6" s="266" t="s">
        <v>343</v>
      </c>
      <c r="B6" s="202"/>
      <c r="C6" s="202"/>
      <c r="D6" s="202"/>
      <c r="E6" s="202"/>
      <c r="F6" s="202"/>
      <c r="G6" s="202"/>
      <c r="H6" s="202"/>
      <c r="I6" s="202"/>
    </row>
    <row r="7" spans="1:9" ht="19" customHeight="1">
      <c r="B7" s="203" t="s">
        <v>113</v>
      </c>
      <c r="C7" s="202"/>
      <c r="D7" s="202"/>
      <c r="E7" s="202"/>
      <c r="F7" s="202"/>
      <c r="G7" s="202"/>
      <c r="H7" s="202"/>
      <c r="I7" s="202"/>
    </row>
    <row r="8" spans="1:9" ht="7.5" customHeight="1"/>
    <row r="9" spans="1:9">
      <c r="B9" s="263" t="s">
        <v>114</v>
      </c>
      <c r="C9" s="264" t="s">
        <v>306</v>
      </c>
      <c r="D9" s="229"/>
      <c r="E9" s="264" t="s">
        <v>307</v>
      </c>
      <c r="F9" s="229"/>
      <c r="G9" s="264" t="s">
        <v>308</v>
      </c>
      <c r="H9" s="229"/>
    </row>
    <row r="10" spans="1:9" ht="49.5" customHeight="1">
      <c r="B10" s="218"/>
      <c r="C10" s="14" t="s">
        <v>341</v>
      </c>
      <c r="D10" s="14" t="s">
        <v>321</v>
      </c>
      <c r="E10" s="14" t="s">
        <v>341</v>
      </c>
      <c r="F10" s="14" t="s">
        <v>321</v>
      </c>
      <c r="G10" s="14" t="s">
        <v>341</v>
      </c>
      <c r="H10" s="15" t="s">
        <v>321</v>
      </c>
    </row>
    <row r="11" spans="1:9">
      <c r="B11" s="107" t="s">
        <v>88</v>
      </c>
      <c r="C11" s="181" t="s">
        <v>82</v>
      </c>
      <c r="D11" s="182" t="s">
        <v>82</v>
      </c>
      <c r="E11" s="178">
        <v>216.2</v>
      </c>
      <c r="F11" s="124">
        <v>0.65</v>
      </c>
      <c r="G11" s="178">
        <v>666.21</v>
      </c>
      <c r="H11" s="124">
        <v>0.25</v>
      </c>
    </row>
    <row r="12" spans="1:9">
      <c r="B12" s="111" t="s">
        <v>89</v>
      </c>
      <c r="C12" s="183" t="s">
        <v>82</v>
      </c>
      <c r="D12" s="184" t="s">
        <v>82</v>
      </c>
      <c r="E12" s="183" t="s">
        <v>82</v>
      </c>
      <c r="F12" s="184" t="s">
        <v>82</v>
      </c>
      <c r="G12" s="183" t="s">
        <v>82</v>
      </c>
      <c r="H12" s="184" t="s">
        <v>82</v>
      </c>
    </row>
    <row r="13" spans="1:9">
      <c r="B13" s="111" t="s">
        <v>90</v>
      </c>
      <c r="C13" s="179">
        <v>355.27</v>
      </c>
      <c r="D13" s="125">
        <v>0.13</v>
      </c>
      <c r="E13" s="179">
        <v>454.15</v>
      </c>
      <c r="F13" s="125">
        <v>0.35</v>
      </c>
      <c r="G13" s="179">
        <v>800.97</v>
      </c>
      <c r="H13" s="125">
        <v>0.28999999999999998</v>
      </c>
    </row>
    <row r="14" spans="1:9">
      <c r="B14" s="111" t="s">
        <v>91</v>
      </c>
      <c r="C14" s="183" t="s">
        <v>82</v>
      </c>
      <c r="D14" s="184" t="s">
        <v>82</v>
      </c>
      <c r="E14" s="183" t="s">
        <v>82</v>
      </c>
      <c r="F14" s="184" t="s">
        <v>82</v>
      </c>
      <c r="G14" s="183" t="s">
        <v>82</v>
      </c>
      <c r="H14" s="184" t="s">
        <v>82</v>
      </c>
    </row>
    <row r="15" spans="1:9">
      <c r="B15" s="111" t="s">
        <v>92</v>
      </c>
      <c r="C15" s="179">
        <v>306.83</v>
      </c>
      <c r="D15" s="125">
        <v>0.26</v>
      </c>
      <c r="E15" s="179">
        <v>425.52</v>
      </c>
      <c r="F15" s="125">
        <v>0.26</v>
      </c>
      <c r="G15" s="179">
        <v>660.34</v>
      </c>
      <c r="H15" s="125">
        <v>0.24</v>
      </c>
    </row>
    <row r="16" spans="1:9">
      <c r="B16" s="111" t="s">
        <v>93</v>
      </c>
      <c r="C16" s="183" t="s">
        <v>82</v>
      </c>
      <c r="D16" s="184" t="s">
        <v>82</v>
      </c>
      <c r="E16" s="183" t="s">
        <v>82</v>
      </c>
      <c r="F16" s="184" t="s">
        <v>82</v>
      </c>
      <c r="G16" s="183" t="s">
        <v>82</v>
      </c>
      <c r="H16" s="184" t="s">
        <v>82</v>
      </c>
    </row>
    <row r="17" spans="2:8">
      <c r="B17" s="111" t="s">
        <v>94</v>
      </c>
      <c r="C17" s="179">
        <v>300.45999999999998</v>
      </c>
      <c r="D17" s="125">
        <v>0.43</v>
      </c>
      <c r="E17" s="179">
        <v>552.53</v>
      </c>
      <c r="F17" s="125">
        <v>0.48</v>
      </c>
      <c r="G17" s="179">
        <v>744.4</v>
      </c>
      <c r="H17" s="125">
        <v>0.41</v>
      </c>
    </row>
    <row r="18" spans="2:8">
      <c r="B18" s="111" t="s">
        <v>95</v>
      </c>
      <c r="C18" s="179">
        <v>157.63</v>
      </c>
      <c r="D18" s="125">
        <v>0</v>
      </c>
      <c r="E18" s="179">
        <v>671.88</v>
      </c>
      <c r="F18" s="125">
        <v>0.22</v>
      </c>
      <c r="G18" s="179">
        <v>925.34</v>
      </c>
      <c r="H18" s="125">
        <v>0.35</v>
      </c>
    </row>
    <row r="19" spans="2:8">
      <c r="B19" s="111" t="s">
        <v>96</v>
      </c>
      <c r="C19" s="179">
        <v>232.7</v>
      </c>
      <c r="D19" s="125">
        <v>0.38</v>
      </c>
      <c r="E19" s="179">
        <v>563.49</v>
      </c>
      <c r="F19" s="125">
        <v>0.47</v>
      </c>
      <c r="G19" s="179">
        <v>823.75</v>
      </c>
      <c r="H19" s="125">
        <v>0.47</v>
      </c>
    </row>
    <row r="20" spans="2:8">
      <c r="B20" s="111" t="s">
        <v>97</v>
      </c>
      <c r="C20" s="179">
        <v>300.77</v>
      </c>
      <c r="D20" s="125">
        <v>0.04</v>
      </c>
      <c r="E20" s="179">
        <v>1391.91</v>
      </c>
      <c r="F20" s="125">
        <v>0.2</v>
      </c>
      <c r="G20" s="179">
        <v>1452.18</v>
      </c>
      <c r="H20" s="125">
        <v>0.19</v>
      </c>
    </row>
    <row r="21" spans="2:8">
      <c r="B21" s="111" t="s">
        <v>98</v>
      </c>
      <c r="C21" s="183" t="s">
        <v>82</v>
      </c>
      <c r="D21" s="184" t="s">
        <v>82</v>
      </c>
      <c r="E21" s="183" t="s">
        <v>82</v>
      </c>
      <c r="F21" s="184" t="s">
        <v>82</v>
      </c>
      <c r="G21" s="183" t="s">
        <v>82</v>
      </c>
      <c r="H21" s="184" t="s">
        <v>82</v>
      </c>
    </row>
    <row r="22" spans="2:8">
      <c r="B22" s="111" t="s">
        <v>99</v>
      </c>
      <c r="C22" s="179">
        <v>1950</v>
      </c>
      <c r="D22" s="125">
        <v>0</v>
      </c>
      <c r="E22" s="179">
        <v>1835.21</v>
      </c>
      <c r="F22" s="125">
        <v>0.08</v>
      </c>
      <c r="G22" s="179">
        <v>1827.13</v>
      </c>
      <c r="H22" s="125">
        <v>0.15</v>
      </c>
    </row>
    <row r="23" spans="2:8">
      <c r="B23" s="111" t="s">
        <v>100</v>
      </c>
      <c r="C23" s="179">
        <v>314.17</v>
      </c>
      <c r="D23" s="125">
        <v>0</v>
      </c>
      <c r="E23" s="179">
        <v>527.6</v>
      </c>
      <c r="F23" s="125">
        <v>0.31</v>
      </c>
      <c r="G23" s="179">
        <v>541.44000000000005</v>
      </c>
      <c r="H23" s="125">
        <v>0.31</v>
      </c>
    </row>
    <row r="24" spans="2:8">
      <c r="B24" s="111" t="s">
        <v>101</v>
      </c>
      <c r="C24" s="179">
        <v>125.4</v>
      </c>
      <c r="D24" s="125">
        <v>0</v>
      </c>
      <c r="E24" s="179">
        <v>570.84</v>
      </c>
      <c r="F24" s="125">
        <v>0</v>
      </c>
      <c r="G24" s="179">
        <v>338.44</v>
      </c>
      <c r="H24" s="125">
        <v>1.28</v>
      </c>
    </row>
    <row r="25" spans="2:8">
      <c r="B25" s="111" t="s">
        <v>102</v>
      </c>
      <c r="C25" s="179">
        <v>605.95000000000005</v>
      </c>
      <c r="D25" s="125">
        <v>0.15</v>
      </c>
      <c r="E25" s="179">
        <v>1020.67</v>
      </c>
      <c r="F25" s="125">
        <v>0.53</v>
      </c>
      <c r="G25" s="179">
        <v>1070.0899999999999</v>
      </c>
      <c r="H25" s="125">
        <v>0.44</v>
      </c>
    </row>
    <row r="26" spans="2:8">
      <c r="B26" s="111" t="s">
        <v>103</v>
      </c>
      <c r="C26" s="179">
        <v>291.5</v>
      </c>
      <c r="D26" s="125">
        <v>0.19</v>
      </c>
      <c r="E26" s="179">
        <v>519.65</v>
      </c>
      <c r="F26" s="125">
        <v>0.31</v>
      </c>
      <c r="G26" s="179">
        <v>828.88</v>
      </c>
      <c r="H26" s="125">
        <v>0.3</v>
      </c>
    </row>
    <row r="27" spans="2:8">
      <c r="B27" s="111" t="s">
        <v>104</v>
      </c>
      <c r="C27" s="183" t="s">
        <v>82</v>
      </c>
      <c r="D27" s="184" t="s">
        <v>82</v>
      </c>
      <c r="E27" s="183" t="s">
        <v>82</v>
      </c>
      <c r="F27" s="184" t="s">
        <v>82</v>
      </c>
      <c r="G27" s="183" t="s">
        <v>82</v>
      </c>
      <c r="H27" s="184" t="s">
        <v>82</v>
      </c>
    </row>
    <row r="28" spans="2:8">
      <c r="B28" s="111" t="s">
        <v>105</v>
      </c>
      <c r="C28" s="183" t="s">
        <v>82</v>
      </c>
      <c r="D28" s="184" t="s">
        <v>82</v>
      </c>
      <c r="E28" s="183" t="s">
        <v>82</v>
      </c>
      <c r="F28" s="184" t="s">
        <v>82</v>
      </c>
      <c r="G28" s="183" t="s">
        <v>82</v>
      </c>
      <c r="H28" s="184" t="s">
        <v>82</v>
      </c>
    </row>
    <row r="29" spans="2:8">
      <c r="B29" s="115" t="s">
        <v>106</v>
      </c>
      <c r="C29" s="185" t="s">
        <v>82</v>
      </c>
      <c r="D29" s="186" t="s">
        <v>82</v>
      </c>
      <c r="E29" s="185" t="s">
        <v>82</v>
      </c>
      <c r="F29" s="186" t="s">
        <v>82</v>
      </c>
      <c r="G29" s="185" t="s">
        <v>82</v>
      </c>
      <c r="H29" s="186" t="s">
        <v>82</v>
      </c>
    </row>
    <row r="30" spans="2:8" ht="8" customHeight="1"/>
    <row r="31" spans="2:8">
      <c r="B31" s="119" t="s">
        <v>49</v>
      </c>
      <c r="C31" s="103">
        <v>296.36</v>
      </c>
      <c r="D31" s="137">
        <v>0.31</v>
      </c>
      <c r="E31" s="103">
        <v>573.74</v>
      </c>
      <c r="F31" s="137">
        <v>0.51</v>
      </c>
      <c r="G31" s="103">
        <v>829.23</v>
      </c>
      <c r="H31" s="137">
        <v>0.39</v>
      </c>
    </row>
    <row r="33" spans="2:8">
      <c r="B33" s="267" t="s">
        <v>322</v>
      </c>
      <c r="C33" s="202"/>
      <c r="D33" s="202"/>
      <c r="E33" s="202"/>
      <c r="F33" s="202"/>
      <c r="G33" s="202"/>
      <c r="H33" s="202"/>
    </row>
    <row r="34" spans="2:8" ht="50" customHeight="1">
      <c r="B34" s="244" t="s">
        <v>342</v>
      </c>
      <c r="C34" s="202"/>
      <c r="D34" s="202"/>
      <c r="E34" s="202"/>
      <c r="F34" s="202"/>
      <c r="G34" s="202"/>
      <c r="H34" s="202"/>
    </row>
  </sheetData>
  <mergeCells count="8">
    <mergeCell ref="B34:H34"/>
    <mergeCell ref="B9:B10"/>
    <mergeCell ref="B7:I7"/>
    <mergeCell ref="C9:D9"/>
    <mergeCell ref="A6:I6"/>
    <mergeCell ref="B33:H33"/>
    <mergeCell ref="G9:H9"/>
    <mergeCell ref="E9:F9"/>
  </mergeCells>
  <conditionalFormatting sqref="C11:C29">
    <cfRule type="colorScale" priority="1">
      <colorScale>
        <cfvo type="min"/>
        <cfvo type="max"/>
        <color rgb="FFFCFCFF"/>
        <color rgb="FFAD84C6"/>
      </colorScale>
    </cfRule>
  </conditionalFormatting>
  <conditionalFormatting sqref="E11:E29">
    <cfRule type="colorScale" priority="2">
      <colorScale>
        <cfvo type="min"/>
        <cfvo type="max"/>
        <color rgb="FFFCFCFF"/>
        <color rgb="FFAD84C6"/>
      </colorScale>
    </cfRule>
  </conditionalFormatting>
  <conditionalFormatting sqref="G11:G29">
    <cfRule type="colorScale" priority="3">
      <colorScale>
        <cfvo type="min"/>
        <cfvo type="max"/>
        <color rgb="FFFCFCFF"/>
        <color rgb="FFAD84C6"/>
      </colorScale>
    </cfRule>
  </conditionalFormatting>
  <printOptions horizontalCentered="1" verticalCentered="1"/>
  <pageMargins left="0.27777777777777779" right="0.27777777777777779" top="0.27777777777777779" bottom="0.27777777777777779" header="0.1388888888888889" footer="0.1388888888888889"/>
  <pageSetup paperSize="9" scale="93" orientation="landscape"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A5:I34"/>
  <sheetViews>
    <sheetView showGridLines="0" workbookViewId="0"/>
  </sheetViews>
  <sheetFormatPr baseColWidth="10" defaultColWidth="8.7265625" defaultRowHeight="14.5"/>
  <cols>
    <col min="1" max="1" width="7.453125" customWidth="1"/>
    <col min="2" max="2" width="32.453125" customWidth="1"/>
    <col min="3" max="8" width="13" customWidth="1"/>
  </cols>
  <sheetData>
    <row r="5" spans="1:9" ht="19.5" customHeight="1"/>
    <row r="6" spans="1:9" ht="47" customHeight="1">
      <c r="A6" s="266" t="s">
        <v>344</v>
      </c>
      <c r="B6" s="202"/>
      <c r="C6" s="202"/>
      <c r="D6" s="202"/>
      <c r="E6" s="202"/>
      <c r="F6" s="202"/>
      <c r="G6" s="202"/>
      <c r="H6" s="202"/>
      <c r="I6" s="202"/>
    </row>
    <row r="7" spans="1:9" ht="19" customHeight="1">
      <c r="B7" s="203" t="s">
        <v>113</v>
      </c>
      <c r="C7" s="202"/>
      <c r="D7" s="202"/>
      <c r="E7" s="202"/>
      <c r="F7" s="202"/>
      <c r="G7" s="202"/>
      <c r="H7" s="202"/>
      <c r="I7" s="202"/>
    </row>
    <row r="8" spans="1:9" ht="7.5" customHeight="1"/>
    <row r="9" spans="1:9">
      <c r="B9" s="263" t="s">
        <v>114</v>
      </c>
      <c r="C9" s="264" t="s">
        <v>306</v>
      </c>
      <c r="D9" s="229"/>
      <c r="E9" s="264" t="s">
        <v>307</v>
      </c>
      <c r="F9" s="229"/>
      <c r="G9" s="264" t="s">
        <v>308</v>
      </c>
      <c r="H9" s="229"/>
    </row>
    <row r="10" spans="1:9" ht="49.5" customHeight="1">
      <c r="B10" s="218"/>
      <c r="C10" s="14" t="s">
        <v>341</v>
      </c>
      <c r="D10" s="14" t="s">
        <v>321</v>
      </c>
      <c r="E10" s="14" t="s">
        <v>341</v>
      </c>
      <c r="F10" s="14" t="s">
        <v>321</v>
      </c>
      <c r="G10" s="14" t="s">
        <v>341</v>
      </c>
      <c r="H10" s="15" t="s">
        <v>321</v>
      </c>
    </row>
    <row r="11" spans="1:9">
      <c r="B11" s="107" t="s">
        <v>88</v>
      </c>
      <c r="C11" s="181" t="s">
        <v>82</v>
      </c>
      <c r="D11" s="182" t="s">
        <v>82</v>
      </c>
      <c r="E11" s="181" t="s">
        <v>82</v>
      </c>
      <c r="F11" s="182" t="s">
        <v>82</v>
      </c>
      <c r="G11" s="181" t="s">
        <v>82</v>
      </c>
      <c r="H11" s="182" t="s">
        <v>82</v>
      </c>
    </row>
    <row r="12" spans="1:9">
      <c r="B12" s="111" t="s">
        <v>89</v>
      </c>
      <c r="C12" s="183" t="s">
        <v>82</v>
      </c>
      <c r="D12" s="184" t="s">
        <v>82</v>
      </c>
      <c r="E12" s="183" t="s">
        <v>82</v>
      </c>
      <c r="F12" s="184" t="s">
        <v>82</v>
      </c>
      <c r="G12" s="183" t="s">
        <v>82</v>
      </c>
      <c r="H12" s="184" t="s">
        <v>82</v>
      </c>
    </row>
    <row r="13" spans="1:9">
      <c r="B13" s="111" t="s">
        <v>90</v>
      </c>
      <c r="C13" s="179">
        <v>174.47</v>
      </c>
      <c r="D13" s="125">
        <v>0.16</v>
      </c>
      <c r="E13" s="179">
        <v>264.69</v>
      </c>
      <c r="F13" s="125">
        <v>0.22</v>
      </c>
      <c r="G13" s="179">
        <v>418.37</v>
      </c>
      <c r="H13" s="125">
        <v>0.22</v>
      </c>
    </row>
    <row r="14" spans="1:9">
      <c r="B14" s="111" t="s">
        <v>91</v>
      </c>
      <c r="C14" s="183" t="s">
        <v>82</v>
      </c>
      <c r="D14" s="184" t="s">
        <v>82</v>
      </c>
      <c r="E14" s="183" t="s">
        <v>82</v>
      </c>
      <c r="F14" s="184" t="s">
        <v>82</v>
      </c>
      <c r="G14" s="183" t="s">
        <v>82</v>
      </c>
      <c r="H14" s="184" t="s">
        <v>82</v>
      </c>
    </row>
    <row r="15" spans="1:9">
      <c r="B15" s="111" t="s">
        <v>92</v>
      </c>
      <c r="C15" s="179">
        <v>266.17</v>
      </c>
      <c r="D15" s="125">
        <v>0.32</v>
      </c>
      <c r="E15" s="179">
        <v>383.06</v>
      </c>
      <c r="F15" s="125">
        <v>0.27</v>
      </c>
      <c r="G15" s="179">
        <v>615.54</v>
      </c>
      <c r="H15" s="125">
        <v>0.28999999999999998</v>
      </c>
    </row>
    <row r="16" spans="1:9">
      <c r="B16" s="111" t="s">
        <v>93</v>
      </c>
      <c r="C16" s="183" t="s">
        <v>82</v>
      </c>
      <c r="D16" s="184" t="s">
        <v>82</v>
      </c>
      <c r="E16" s="183" t="s">
        <v>82</v>
      </c>
      <c r="F16" s="184" t="s">
        <v>82</v>
      </c>
      <c r="G16" s="183" t="s">
        <v>82</v>
      </c>
      <c r="H16" s="184" t="s">
        <v>82</v>
      </c>
    </row>
    <row r="17" spans="2:8">
      <c r="B17" s="111" t="s">
        <v>94</v>
      </c>
      <c r="C17" s="179">
        <v>238.78</v>
      </c>
      <c r="D17" s="125">
        <v>0.47</v>
      </c>
      <c r="E17" s="179">
        <v>404.33</v>
      </c>
      <c r="F17" s="125">
        <v>0.52</v>
      </c>
      <c r="G17" s="179">
        <v>618.66999999999996</v>
      </c>
      <c r="H17" s="125">
        <v>0.45</v>
      </c>
    </row>
    <row r="18" spans="2:8">
      <c r="B18" s="111" t="s">
        <v>95</v>
      </c>
      <c r="C18" s="179">
        <v>156.77000000000001</v>
      </c>
      <c r="D18" s="125">
        <v>0.46</v>
      </c>
      <c r="E18" s="179">
        <v>250.49</v>
      </c>
      <c r="F18" s="125">
        <v>0.5</v>
      </c>
      <c r="G18" s="179">
        <v>416.07</v>
      </c>
      <c r="H18" s="125">
        <v>0.55000000000000004</v>
      </c>
    </row>
    <row r="19" spans="2:8">
      <c r="B19" s="111" t="s">
        <v>96</v>
      </c>
      <c r="C19" s="179">
        <v>218.9</v>
      </c>
      <c r="D19" s="125">
        <v>0.15</v>
      </c>
      <c r="E19" s="179">
        <v>295.94</v>
      </c>
      <c r="F19" s="125">
        <v>0.19</v>
      </c>
      <c r="G19" s="179">
        <v>522.21</v>
      </c>
      <c r="H19" s="125">
        <v>0.18</v>
      </c>
    </row>
    <row r="20" spans="2:8">
      <c r="B20" s="111" t="s">
        <v>97</v>
      </c>
      <c r="C20" s="179">
        <v>296.54000000000002</v>
      </c>
      <c r="D20" s="125">
        <v>0.12</v>
      </c>
      <c r="E20" s="179">
        <v>504.12</v>
      </c>
      <c r="F20" s="125">
        <v>0.21</v>
      </c>
      <c r="G20" s="179">
        <v>859.87</v>
      </c>
      <c r="H20" s="125">
        <v>0.19</v>
      </c>
    </row>
    <row r="21" spans="2:8">
      <c r="B21" s="111" t="s">
        <v>98</v>
      </c>
      <c r="C21" s="179">
        <v>195.94</v>
      </c>
      <c r="D21" s="125">
        <v>0.35</v>
      </c>
      <c r="E21" s="179">
        <v>334.91</v>
      </c>
      <c r="F21" s="125">
        <v>0.3</v>
      </c>
      <c r="G21" s="179">
        <v>595.37</v>
      </c>
      <c r="H21" s="125">
        <v>0.28000000000000003</v>
      </c>
    </row>
    <row r="22" spans="2:8">
      <c r="B22" s="111" t="s">
        <v>99</v>
      </c>
      <c r="C22" s="179">
        <v>220.09</v>
      </c>
      <c r="D22" s="125">
        <v>0.43</v>
      </c>
      <c r="E22" s="179">
        <v>304.73</v>
      </c>
      <c r="F22" s="125">
        <v>0.42</v>
      </c>
      <c r="G22" s="179">
        <v>484.46</v>
      </c>
      <c r="H22" s="125">
        <v>0.41</v>
      </c>
    </row>
    <row r="23" spans="2:8">
      <c r="B23" s="111" t="s">
        <v>100</v>
      </c>
      <c r="C23" s="179">
        <v>306.18</v>
      </c>
      <c r="D23" s="125">
        <v>7.0000000000000007E-2</v>
      </c>
      <c r="E23" s="179">
        <v>326.94</v>
      </c>
      <c r="F23" s="125">
        <v>0.15</v>
      </c>
      <c r="G23" s="179">
        <v>473.35</v>
      </c>
      <c r="H23" s="125">
        <v>0.24</v>
      </c>
    </row>
    <row r="24" spans="2:8">
      <c r="B24" s="111" t="s">
        <v>101</v>
      </c>
      <c r="C24" s="179">
        <v>147</v>
      </c>
      <c r="D24" s="125">
        <v>7.0000000000000007E-2</v>
      </c>
      <c r="E24" s="183" t="s">
        <v>82</v>
      </c>
      <c r="F24" s="184" t="s">
        <v>82</v>
      </c>
      <c r="G24" s="179">
        <v>175</v>
      </c>
      <c r="H24" s="125">
        <v>0</v>
      </c>
    </row>
    <row r="25" spans="2:8">
      <c r="B25" s="111" t="s">
        <v>102</v>
      </c>
      <c r="C25" s="179">
        <v>236.59</v>
      </c>
      <c r="D25" s="125">
        <v>0.27</v>
      </c>
      <c r="E25" s="179">
        <v>508.7</v>
      </c>
      <c r="F25" s="125">
        <v>0.27</v>
      </c>
      <c r="G25" s="179">
        <v>572.79</v>
      </c>
      <c r="H25" s="125">
        <v>0.24</v>
      </c>
    </row>
    <row r="26" spans="2:8">
      <c r="B26" s="111" t="s">
        <v>103</v>
      </c>
      <c r="C26" s="183" t="s">
        <v>82</v>
      </c>
      <c r="D26" s="184" t="s">
        <v>82</v>
      </c>
      <c r="E26" s="183" t="s">
        <v>82</v>
      </c>
      <c r="F26" s="184" t="s">
        <v>82</v>
      </c>
      <c r="G26" s="183" t="s">
        <v>82</v>
      </c>
      <c r="H26" s="184" t="s">
        <v>82</v>
      </c>
    </row>
    <row r="27" spans="2:8">
      <c r="B27" s="111" t="s">
        <v>104</v>
      </c>
      <c r="C27" s="183" t="s">
        <v>82</v>
      </c>
      <c r="D27" s="184" t="s">
        <v>82</v>
      </c>
      <c r="E27" s="183" t="s">
        <v>82</v>
      </c>
      <c r="F27" s="184" t="s">
        <v>82</v>
      </c>
      <c r="G27" s="183" t="s">
        <v>82</v>
      </c>
      <c r="H27" s="184" t="s">
        <v>82</v>
      </c>
    </row>
    <row r="28" spans="2:8">
      <c r="B28" s="111" t="s">
        <v>105</v>
      </c>
      <c r="C28" s="183" t="s">
        <v>82</v>
      </c>
      <c r="D28" s="184" t="s">
        <v>82</v>
      </c>
      <c r="E28" s="183" t="s">
        <v>82</v>
      </c>
      <c r="F28" s="184" t="s">
        <v>82</v>
      </c>
      <c r="G28" s="183" t="s">
        <v>82</v>
      </c>
      <c r="H28" s="184" t="s">
        <v>82</v>
      </c>
    </row>
    <row r="29" spans="2:8">
      <c r="B29" s="115" t="s">
        <v>106</v>
      </c>
      <c r="C29" s="180">
        <v>282.14999999999998</v>
      </c>
      <c r="D29" s="126">
        <v>0</v>
      </c>
      <c r="E29" s="180">
        <v>291.05</v>
      </c>
      <c r="F29" s="126">
        <v>0.1</v>
      </c>
      <c r="G29" s="185" t="s">
        <v>82</v>
      </c>
      <c r="H29" s="186" t="s">
        <v>82</v>
      </c>
    </row>
    <row r="30" spans="2:8" ht="8" customHeight="1"/>
    <row r="31" spans="2:8">
      <c r="B31" s="119" t="s">
        <v>49</v>
      </c>
      <c r="C31" s="103">
        <v>246.36</v>
      </c>
      <c r="D31" s="137">
        <v>0.33</v>
      </c>
      <c r="E31" s="103">
        <v>387.57</v>
      </c>
      <c r="F31" s="137">
        <v>0.35</v>
      </c>
      <c r="G31" s="103">
        <v>615.09</v>
      </c>
      <c r="H31" s="137">
        <v>0.34</v>
      </c>
    </row>
    <row r="33" spans="2:8">
      <c r="B33" s="267" t="s">
        <v>322</v>
      </c>
      <c r="C33" s="202"/>
      <c r="D33" s="202"/>
      <c r="E33" s="202"/>
      <c r="F33" s="202"/>
      <c r="G33" s="202"/>
      <c r="H33" s="202"/>
    </row>
    <row r="34" spans="2:8" ht="50" customHeight="1">
      <c r="B34" s="244" t="s">
        <v>342</v>
      </c>
      <c r="C34" s="202"/>
      <c r="D34" s="202"/>
      <c r="E34" s="202"/>
      <c r="F34" s="202"/>
      <c r="G34" s="202"/>
      <c r="H34" s="202"/>
    </row>
  </sheetData>
  <mergeCells count="8">
    <mergeCell ref="B34:H34"/>
    <mergeCell ref="B9:B10"/>
    <mergeCell ref="B7:I7"/>
    <mergeCell ref="C9:D9"/>
    <mergeCell ref="A6:I6"/>
    <mergeCell ref="B33:H33"/>
    <mergeCell ref="G9:H9"/>
    <mergeCell ref="E9:F9"/>
  </mergeCells>
  <conditionalFormatting sqref="C11:C29">
    <cfRule type="colorScale" priority="1">
      <colorScale>
        <cfvo type="min"/>
        <cfvo type="max"/>
        <color rgb="FFFCFCFF"/>
        <color rgb="FFAD84C6"/>
      </colorScale>
    </cfRule>
  </conditionalFormatting>
  <conditionalFormatting sqref="E11:E29">
    <cfRule type="colorScale" priority="2">
      <colorScale>
        <cfvo type="min"/>
        <cfvo type="max"/>
        <color rgb="FFFCFCFF"/>
        <color rgb="FFAD84C6"/>
      </colorScale>
    </cfRule>
  </conditionalFormatting>
  <conditionalFormatting sqref="G11:G29">
    <cfRule type="colorScale" priority="3">
      <colorScale>
        <cfvo type="min"/>
        <cfvo type="max"/>
        <color rgb="FFFCFCFF"/>
        <color rgb="FFAD84C6"/>
      </colorScale>
    </cfRule>
  </conditionalFormatting>
  <printOptions horizontalCentered="1" verticalCentered="1"/>
  <pageMargins left="0.27777777777777779" right="0.27777777777777779" top="0.27777777777777779" bottom="0.27777777777777779" header="0.1388888888888889" footer="0.1388888888888889"/>
  <pageSetup paperSize="9" scale="93" orientation="landscape"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pageSetUpPr fitToPage="1"/>
  </sheetPr>
  <dimension ref="A5:I34"/>
  <sheetViews>
    <sheetView showGridLines="0" workbookViewId="0"/>
  </sheetViews>
  <sheetFormatPr baseColWidth="10" defaultColWidth="8.7265625" defaultRowHeight="14.5"/>
  <cols>
    <col min="1" max="1" width="7.453125" customWidth="1"/>
    <col min="2" max="2" width="32.453125" customWidth="1"/>
    <col min="3" max="8" width="13" customWidth="1"/>
  </cols>
  <sheetData>
    <row r="5" spans="1:9" ht="19.5" customHeight="1"/>
    <row r="6" spans="1:9" ht="47" customHeight="1">
      <c r="A6" s="266" t="s">
        <v>345</v>
      </c>
      <c r="B6" s="202"/>
      <c r="C6" s="202"/>
      <c r="D6" s="202"/>
      <c r="E6" s="202"/>
      <c r="F6" s="202"/>
      <c r="G6" s="202"/>
      <c r="H6" s="202"/>
      <c r="I6" s="202"/>
    </row>
    <row r="7" spans="1:9" ht="19" customHeight="1">
      <c r="B7" s="203" t="s">
        <v>113</v>
      </c>
      <c r="C7" s="202"/>
      <c r="D7" s="202"/>
      <c r="E7" s="202"/>
      <c r="F7" s="202"/>
      <c r="G7" s="202"/>
      <c r="H7" s="202"/>
      <c r="I7" s="202"/>
    </row>
    <row r="8" spans="1:9" ht="7.5" customHeight="1"/>
    <row r="9" spans="1:9">
      <c r="B9" s="263" t="s">
        <v>114</v>
      </c>
      <c r="C9" s="264" t="s">
        <v>306</v>
      </c>
      <c r="D9" s="229"/>
      <c r="E9" s="264" t="s">
        <v>307</v>
      </c>
      <c r="F9" s="229"/>
      <c r="G9" s="264" t="s">
        <v>308</v>
      </c>
      <c r="H9" s="229"/>
    </row>
    <row r="10" spans="1:9" ht="49.5" customHeight="1">
      <c r="B10" s="218"/>
      <c r="C10" s="14" t="s">
        <v>341</v>
      </c>
      <c r="D10" s="14" t="s">
        <v>321</v>
      </c>
      <c r="E10" s="14" t="s">
        <v>341</v>
      </c>
      <c r="F10" s="14" t="s">
        <v>321</v>
      </c>
      <c r="G10" s="14" t="s">
        <v>341</v>
      </c>
      <c r="H10" s="15" t="s">
        <v>321</v>
      </c>
    </row>
    <row r="11" spans="1:9">
      <c r="B11" s="107" t="s">
        <v>88</v>
      </c>
      <c r="C11" s="178">
        <v>114.98</v>
      </c>
      <c r="D11" s="124">
        <v>1.17</v>
      </c>
      <c r="E11" s="178">
        <v>457.61</v>
      </c>
      <c r="F11" s="124">
        <v>0.46</v>
      </c>
      <c r="G11" s="178">
        <v>494.29</v>
      </c>
      <c r="H11" s="124">
        <v>0.47</v>
      </c>
    </row>
    <row r="12" spans="1:9">
      <c r="B12" s="111" t="s">
        <v>89</v>
      </c>
      <c r="C12" s="179">
        <v>215.9</v>
      </c>
      <c r="D12" s="125">
        <v>0.47</v>
      </c>
      <c r="E12" s="179">
        <v>404.96</v>
      </c>
      <c r="F12" s="125">
        <v>0.62</v>
      </c>
      <c r="G12" s="179">
        <v>463.8</v>
      </c>
      <c r="H12" s="125">
        <v>0.43</v>
      </c>
    </row>
    <row r="13" spans="1:9">
      <c r="B13" s="111" t="s">
        <v>90</v>
      </c>
      <c r="C13" s="179">
        <v>345.89</v>
      </c>
      <c r="D13" s="125">
        <v>0.41</v>
      </c>
      <c r="E13" s="179">
        <v>383.96</v>
      </c>
      <c r="F13" s="125">
        <v>0.39</v>
      </c>
      <c r="G13" s="179">
        <v>421.82</v>
      </c>
      <c r="H13" s="125">
        <v>0.43</v>
      </c>
    </row>
    <row r="14" spans="1:9">
      <c r="B14" s="111" t="s">
        <v>91</v>
      </c>
      <c r="C14" s="179">
        <v>553.94000000000005</v>
      </c>
      <c r="D14" s="125">
        <v>0</v>
      </c>
      <c r="E14" s="179">
        <v>565</v>
      </c>
      <c r="F14" s="125">
        <v>0.23</v>
      </c>
      <c r="G14" s="179">
        <v>513.25</v>
      </c>
      <c r="H14" s="125">
        <v>0.36</v>
      </c>
    </row>
    <row r="15" spans="1:9">
      <c r="B15" s="111" t="s">
        <v>92</v>
      </c>
      <c r="C15" s="179">
        <v>501.91</v>
      </c>
      <c r="D15" s="125">
        <v>0.45</v>
      </c>
      <c r="E15" s="179">
        <v>609.63</v>
      </c>
      <c r="F15" s="125">
        <v>0.34</v>
      </c>
      <c r="G15" s="179">
        <v>607.64</v>
      </c>
      <c r="H15" s="125">
        <v>0.32</v>
      </c>
    </row>
    <row r="16" spans="1:9">
      <c r="B16" s="111" t="s">
        <v>93</v>
      </c>
      <c r="C16" s="179">
        <v>654.4</v>
      </c>
      <c r="D16" s="125">
        <v>0.24</v>
      </c>
      <c r="E16" s="179">
        <v>525.98</v>
      </c>
      <c r="F16" s="125">
        <v>0.48</v>
      </c>
      <c r="G16" s="179">
        <v>510.09</v>
      </c>
      <c r="H16" s="125">
        <v>0.48</v>
      </c>
    </row>
    <row r="17" spans="2:8">
      <c r="B17" s="111" t="s">
        <v>94</v>
      </c>
      <c r="C17" s="179">
        <v>313.7</v>
      </c>
      <c r="D17" s="125">
        <v>0.4</v>
      </c>
      <c r="E17" s="179">
        <v>386.41</v>
      </c>
      <c r="F17" s="125">
        <v>0.57999999999999996</v>
      </c>
      <c r="G17" s="179">
        <v>530.89</v>
      </c>
      <c r="H17" s="125">
        <v>0.52</v>
      </c>
    </row>
    <row r="18" spans="2:8">
      <c r="B18" s="111" t="s">
        <v>95</v>
      </c>
      <c r="C18" s="179">
        <v>243.75</v>
      </c>
      <c r="D18" s="125">
        <v>0.4</v>
      </c>
      <c r="E18" s="179">
        <v>398.72</v>
      </c>
      <c r="F18" s="125">
        <v>0.59</v>
      </c>
      <c r="G18" s="179">
        <v>378.85</v>
      </c>
      <c r="H18" s="125">
        <v>0.59</v>
      </c>
    </row>
    <row r="19" spans="2:8">
      <c r="B19" s="111" t="s">
        <v>96</v>
      </c>
      <c r="C19" s="179">
        <v>710.12</v>
      </c>
      <c r="D19" s="125">
        <v>0.4</v>
      </c>
      <c r="E19" s="179">
        <v>684.74</v>
      </c>
      <c r="F19" s="125">
        <v>0.46</v>
      </c>
      <c r="G19" s="179">
        <v>671.09</v>
      </c>
      <c r="H19" s="125">
        <v>0.46</v>
      </c>
    </row>
    <row r="20" spans="2:8">
      <c r="B20" s="111" t="s">
        <v>97</v>
      </c>
      <c r="C20" s="179">
        <v>1456.01</v>
      </c>
      <c r="D20" s="125">
        <v>0.34</v>
      </c>
      <c r="E20" s="179">
        <v>968.44</v>
      </c>
      <c r="F20" s="125">
        <v>0.4</v>
      </c>
      <c r="G20" s="179">
        <v>926.13</v>
      </c>
      <c r="H20" s="125">
        <v>0.39</v>
      </c>
    </row>
    <row r="21" spans="2:8">
      <c r="B21" s="111" t="s">
        <v>98</v>
      </c>
      <c r="C21" s="179">
        <v>408.8</v>
      </c>
      <c r="D21" s="125">
        <v>0.72</v>
      </c>
      <c r="E21" s="179">
        <v>386.08</v>
      </c>
      <c r="F21" s="125">
        <v>0.53</v>
      </c>
      <c r="G21" s="179">
        <v>450.08</v>
      </c>
      <c r="H21" s="125">
        <v>0.48</v>
      </c>
    </row>
    <row r="22" spans="2:8">
      <c r="B22" s="111" t="s">
        <v>99</v>
      </c>
      <c r="C22" s="179">
        <v>284.29000000000002</v>
      </c>
      <c r="D22" s="125">
        <v>0.38</v>
      </c>
      <c r="E22" s="179">
        <v>404.32</v>
      </c>
      <c r="F22" s="125">
        <v>0.44</v>
      </c>
      <c r="G22" s="179">
        <v>414.88</v>
      </c>
      <c r="H22" s="125">
        <v>0.4</v>
      </c>
    </row>
    <row r="23" spans="2:8">
      <c r="B23" s="111" t="s">
        <v>100</v>
      </c>
      <c r="C23" s="179">
        <v>640.91</v>
      </c>
      <c r="D23" s="125">
        <v>0.26</v>
      </c>
      <c r="E23" s="179">
        <v>613.59</v>
      </c>
      <c r="F23" s="125">
        <v>0.24</v>
      </c>
      <c r="G23" s="179">
        <v>606</v>
      </c>
      <c r="H23" s="125">
        <v>0.24</v>
      </c>
    </row>
    <row r="24" spans="2:8">
      <c r="B24" s="111" t="s">
        <v>101</v>
      </c>
      <c r="C24" s="183" t="s">
        <v>82</v>
      </c>
      <c r="D24" s="184" t="s">
        <v>82</v>
      </c>
      <c r="E24" s="179">
        <v>390.74</v>
      </c>
      <c r="F24" s="125">
        <v>0.59</v>
      </c>
      <c r="G24" s="179">
        <v>400.52</v>
      </c>
      <c r="H24" s="125">
        <v>0.56999999999999995</v>
      </c>
    </row>
    <row r="25" spans="2:8">
      <c r="B25" s="111" t="s">
        <v>102</v>
      </c>
      <c r="C25" s="179">
        <v>1319.25</v>
      </c>
      <c r="D25" s="125">
        <v>0.37</v>
      </c>
      <c r="E25" s="179">
        <v>898.02</v>
      </c>
      <c r="F25" s="125">
        <v>0.66</v>
      </c>
      <c r="G25" s="179">
        <v>952.94</v>
      </c>
      <c r="H25" s="125">
        <v>0.56000000000000005</v>
      </c>
    </row>
    <row r="26" spans="2:8">
      <c r="B26" s="111" t="s">
        <v>103</v>
      </c>
      <c r="C26" s="179">
        <v>302.44</v>
      </c>
      <c r="D26" s="125">
        <v>0.43</v>
      </c>
      <c r="E26" s="179">
        <v>623.14</v>
      </c>
      <c r="F26" s="125">
        <v>0.35</v>
      </c>
      <c r="G26" s="179">
        <v>680.77</v>
      </c>
      <c r="H26" s="125">
        <v>0.35</v>
      </c>
    </row>
    <row r="27" spans="2:8">
      <c r="B27" s="111" t="s">
        <v>104</v>
      </c>
      <c r="C27" s="179">
        <v>762.49</v>
      </c>
      <c r="D27" s="125">
        <v>0.12</v>
      </c>
      <c r="E27" s="179">
        <v>732.95</v>
      </c>
      <c r="F27" s="125">
        <v>0.13</v>
      </c>
      <c r="G27" s="179">
        <v>721.32</v>
      </c>
      <c r="H27" s="125">
        <v>0.15</v>
      </c>
    </row>
    <row r="28" spans="2:8">
      <c r="B28" s="111" t="s">
        <v>105</v>
      </c>
      <c r="C28" s="183" t="s">
        <v>82</v>
      </c>
      <c r="D28" s="184" t="s">
        <v>82</v>
      </c>
      <c r="E28" s="183" t="s">
        <v>82</v>
      </c>
      <c r="F28" s="184" t="s">
        <v>82</v>
      </c>
      <c r="G28" s="183" t="s">
        <v>82</v>
      </c>
      <c r="H28" s="184" t="s">
        <v>82</v>
      </c>
    </row>
    <row r="29" spans="2:8">
      <c r="B29" s="115" t="s">
        <v>106</v>
      </c>
      <c r="C29" s="185" t="s">
        <v>82</v>
      </c>
      <c r="D29" s="186" t="s">
        <v>82</v>
      </c>
      <c r="E29" s="180">
        <v>458.1</v>
      </c>
      <c r="F29" s="126">
        <v>0.66</v>
      </c>
      <c r="G29" s="180">
        <v>597.79999999999995</v>
      </c>
      <c r="H29" s="126">
        <v>0</v>
      </c>
    </row>
    <row r="30" spans="2:8" ht="8" customHeight="1"/>
    <row r="31" spans="2:8">
      <c r="B31" s="119" t="s">
        <v>49</v>
      </c>
      <c r="C31" s="103">
        <v>399.4</v>
      </c>
      <c r="D31" s="137">
        <v>1.04</v>
      </c>
      <c r="E31" s="103">
        <v>544.41999999999996</v>
      </c>
      <c r="F31" s="137">
        <v>0.56000000000000005</v>
      </c>
      <c r="G31" s="103">
        <v>557.59</v>
      </c>
      <c r="H31" s="137">
        <v>0.49</v>
      </c>
    </row>
    <row r="33" spans="2:8">
      <c r="B33" s="267" t="s">
        <v>322</v>
      </c>
      <c r="C33" s="202"/>
      <c r="D33" s="202"/>
      <c r="E33" s="202"/>
      <c r="F33" s="202"/>
      <c r="G33" s="202"/>
      <c r="H33" s="202"/>
    </row>
    <row r="34" spans="2:8" ht="50" customHeight="1">
      <c r="B34" s="244" t="s">
        <v>342</v>
      </c>
      <c r="C34" s="202"/>
      <c r="D34" s="202"/>
      <c r="E34" s="202"/>
      <c r="F34" s="202"/>
      <c r="G34" s="202"/>
      <c r="H34" s="202"/>
    </row>
  </sheetData>
  <mergeCells count="8">
    <mergeCell ref="B34:H34"/>
    <mergeCell ref="B9:B10"/>
    <mergeCell ref="B7:I7"/>
    <mergeCell ref="C9:D9"/>
    <mergeCell ref="A6:I6"/>
    <mergeCell ref="B33:H33"/>
    <mergeCell ref="G9:H9"/>
    <mergeCell ref="E9:F9"/>
  </mergeCells>
  <conditionalFormatting sqref="C11:C29">
    <cfRule type="colorScale" priority="1">
      <colorScale>
        <cfvo type="min"/>
        <cfvo type="max"/>
        <color rgb="FFFCFCFF"/>
        <color rgb="FFAD84C6"/>
      </colorScale>
    </cfRule>
  </conditionalFormatting>
  <conditionalFormatting sqref="E11:E29">
    <cfRule type="colorScale" priority="2">
      <colorScale>
        <cfvo type="min"/>
        <cfvo type="max"/>
        <color rgb="FFFCFCFF"/>
        <color rgb="FFAD84C6"/>
      </colorScale>
    </cfRule>
  </conditionalFormatting>
  <conditionalFormatting sqref="G11:G29">
    <cfRule type="colorScale" priority="3">
      <colorScale>
        <cfvo type="min"/>
        <cfvo type="max"/>
        <color rgb="FFFCFCFF"/>
        <color rgb="FFAD84C6"/>
      </colorScale>
    </cfRule>
  </conditionalFormatting>
  <printOptions horizontalCentered="1" verticalCentered="1"/>
  <pageMargins left="0.27777777777777779" right="0.27777777777777779" top="0.27777777777777779" bottom="0.27777777777777779" header="0.1388888888888889" footer="0.1388888888888889"/>
  <pageSetup paperSize="9" scale="93" orientation="landscape"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pageSetUpPr fitToPage="1"/>
  </sheetPr>
  <dimension ref="A5:I34"/>
  <sheetViews>
    <sheetView showGridLines="0" workbookViewId="0"/>
  </sheetViews>
  <sheetFormatPr baseColWidth="10" defaultColWidth="8.7265625" defaultRowHeight="14.5"/>
  <cols>
    <col min="1" max="1" width="7.453125" customWidth="1"/>
    <col min="2" max="2" width="32.453125" customWidth="1"/>
    <col min="3" max="8" width="13" customWidth="1"/>
  </cols>
  <sheetData>
    <row r="5" spans="1:9" ht="19.5" customHeight="1"/>
    <row r="6" spans="1:9" ht="47" customHeight="1">
      <c r="A6" s="266" t="s">
        <v>346</v>
      </c>
      <c r="B6" s="202"/>
      <c r="C6" s="202"/>
      <c r="D6" s="202"/>
      <c r="E6" s="202"/>
      <c r="F6" s="202"/>
      <c r="G6" s="202"/>
      <c r="H6" s="202"/>
      <c r="I6" s="202"/>
    </row>
    <row r="7" spans="1:9" ht="19" customHeight="1">
      <c r="B7" s="203" t="s">
        <v>113</v>
      </c>
      <c r="C7" s="202"/>
      <c r="D7" s="202"/>
      <c r="E7" s="202"/>
      <c r="F7" s="202"/>
      <c r="G7" s="202"/>
      <c r="H7" s="202"/>
      <c r="I7" s="202"/>
    </row>
    <row r="8" spans="1:9" ht="7.5" customHeight="1"/>
    <row r="9" spans="1:9">
      <c r="B9" s="263" t="s">
        <v>114</v>
      </c>
      <c r="C9" s="264" t="s">
        <v>306</v>
      </c>
      <c r="D9" s="229"/>
      <c r="E9" s="264" t="s">
        <v>307</v>
      </c>
      <c r="F9" s="229"/>
      <c r="G9" s="264" t="s">
        <v>308</v>
      </c>
      <c r="H9" s="229"/>
    </row>
    <row r="10" spans="1:9" ht="49.5" customHeight="1">
      <c r="B10" s="218"/>
      <c r="C10" s="14" t="s">
        <v>341</v>
      </c>
      <c r="D10" s="14" t="s">
        <v>321</v>
      </c>
      <c r="E10" s="14" t="s">
        <v>341</v>
      </c>
      <c r="F10" s="14" t="s">
        <v>321</v>
      </c>
      <c r="G10" s="14" t="s">
        <v>341</v>
      </c>
      <c r="H10" s="15" t="s">
        <v>321</v>
      </c>
    </row>
    <row r="11" spans="1:9">
      <c r="B11" s="107" t="s">
        <v>88</v>
      </c>
      <c r="C11" s="178">
        <v>306.95999999999998</v>
      </c>
      <c r="D11" s="124">
        <v>0.34</v>
      </c>
      <c r="E11" s="178">
        <v>293.07</v>
      </c>
      <c r="F11" s="124">
        <v>0.5</v>
      </c>
      <c r="G11" s="178">
        <v>442.15</v>
      </c>
      <c r="H11" s="124">
        <v>0.57999999999999996</v>
      </c>
    </row>
    <row r="12" spans="1:9">
      <c r="B12" s="111" t="s">
        <v>89</v>
      </c>
      <c r="C12" s="179">
        <v>221.39</v>
      </c>
      <c r="D12" s="125">
        <v>0.42</v>
      </c>
      <c r="E12" s="179">
        <v>189.42</v>
      </c>
      <c r="F12" s="125">
        <v>0.48</v>
      </c>
      <c r="G12" s="179">
        <v>315.93</v>
      </c>
      <c r="H12" s="125">
        <v>0.24</v>
      </c>
    </row>
    <row r="13" spans="1:9">
      <c r="B13" s="111" t="s">
        <v>90</v>
      </c>
      <c r="C13" s="179">
        <v>213.94</v>
      </c>
      <c r="D13" s="125">
        <v>0.19</v>
      </c>
      <c r="E13" s="179">
        <v>301.88</v>
      </c>
      <c r="F13" s="125">
        <v>0.11</v>
      </c>
      <c r="G13" s="179">
        <v>475.95</v>
      </c>
      <c r="H13" s="125">
        <v>0.14000000000000001</v>
      </c>
    </row>
    <row r="14" spans="1:9">
      <c r="B14" s="111" t="s">
        <v>91</v>
      </c>
      <c r="C14" s="179">
        <v>241.64</v>
      </c>
      <c r="D14" s="125">
        <v>0.56000000000000005</v>
      </c>
      <c r="E14" s="179">
        <v>275.12</v>
      </c>
      <c r="F14" s="125">
        <v>0.46</v>
      </c>
      <c r="G14" s="179">
        <v>400.69</v>
      </c>
      <c r="H14" s="125">
        <v>0.61</v>
      </c>
    </row>
    <row r="15" spans="1:9">
      <c r="B15" s="111" t="s">
        <v>92</v>
      </c>
      <c r="C15" s="179">
        <v>362.18</v>
      </c>
      <c r="D15" s="125">
        <v>0.38</v>
      </c>
      <c r="E15" s="179">
        <v>369.38</v>
      </c>
      <c r="F15" s="125">
        <v>0.33</v>
      </c>
      <c r="G15" s="179">
        <v>609.95000000000005</v>
      </c>
      <c r="H15" s="125">
        <v>0.3</v>
      </c>
    </row>
    <row r="16" spans="1:9">
      <c r="B16" s="111" t="s">
        <v>93</v>
      </c>
      <c r="C16" s="179">
        <v>402.25</v>
      </c>
      <c r="D16" s="125">
        <v>0</v>
      </c>
      <c r="E16" s="179">
        <v>298.36</v>
      </c>
      <c r="F16" s="125">
        <v>0.43</v>
      </c>
      <c r="G16" s="183" t="s">
        <v>82</v>
      </c>
      <c r="H16" s="184" t="s">
        <v>82</v>
      </c>
    </row>
    <row r="17" spans="2:8">
      <c r="B17" s="111" t="s">
        <v>94</v>
      </c>
      <c r="C17" s="179">
        <v>235.5</v>
      </c>
      <c r="D17" s="125">
        <v>0.5</v>
      </c>
      <c r="E17" s="179">
        <v>503.2</v>
      </c>
      <c r="F17" s="125">
        <v>0.56999999999999995</v>
      </c>
      <c r="G17" s="179">
        <v>675.37</v>
      </c>
      <c r="H17" s="125">
        <v>0.5</v>
      </c>
    </row>
    <row r="18" spans="2:8">
      <c r="B18" s="111" t="s">
        <v>95</v>
      </c>
      <c r="C18" s="179">
        <v>202.69</v>
      </c>
      <c r="D18" s="125">
        <v>0.6</v>
      </c>
      <c r="E18" s="179">
        <v>237.95</v>
      </c>
      <c r="F18" s="125">
        <v>0.48</v>
      </c>
      <c r="G18" s="179">
        <v>263.23</v>
      </c>
      <c r="H18" s="125">
        <v>0.43</v>
      </c>
    </row>
    <row r="19" spans="2:8">
      <c r="B19" s="111" t="s">
        <v>96</v>
      </c>
      <c r="C19" s="179">
        <v>417.18</v>
      </c>
      <c r="D19" s="125">
        <v>0.13</v>
      </c>
      <c r="E19" s="179">
        <v>418.11</v>
      </c>
      <c r="F19" s="125">
        <v>0.12</v>
      </c>
      <c r="G19" s="179">
        <v>414.25</v>
      </c>
      <c r="H19" s="125">
        <v>0.14000000000000001</v>
      </c>
    </row>
    <row r="20" spans="2:8">
      <c r="B20" s="111" t="s">
        <v>97</v>
      </c>
      <c r="C20" s="179">
        <v>463.76</v>
      </c>
      <c r="D20" s="125">
        <v>0.48</v>
      </c>
      <c r="E20" s="179">
        <v>492.25</v>
      </c>
      <c r="F20" s="125">
        <v>0.4</v>
      </c>
      <c r="G20" s="179">
        <v>680.91</v>
      </c>
      <c r="H20" s="125">
        <v>0.27</v>
      </c>
    </row>
    <row r="21" spans="2:8">
      <c r="B21" s="111" t="s">
        <v>98</v>
      </c>
      <c r="C21" s="179">
        <v>300.61</v>
      </c>
      <c r="D21" s="125">
        <v>0.36</v>
      </c>
      <c r="E21" s="179">
        <v>332.59</v>
      </c>
      <c r="F21" s="125">
        <v>0.35</v>
      </c>
      <c r="G21" s="179">
        <v>354.95</v>
      </c>
      <c r="H21" s="125">
        <v>0.37</v>
      </c>
    </row>
    <row r="22" spans="2:8">
      <c r="B22" s="111" t="s">
        <v>99</v>
      </c>
      <c r="C22" s="179">
        <v>225.55</v>
      </c>
      <c r="D22" s="125">
        <v>0.42</v>
      </c>
      <c r="E22" s="179">
        <v>228.01</v>
      </c>
      <c r="F22" s="125">
        <v>0.42</v>
      </c>
      <c r="G22" s="179">
        <v>354.1</v>
      </c>
      <c r="H22" s="125">
        <v>0.43</v>
      </c>
    </row>
    <row r="23" spans="2:8">
      <c r="B23" s="111" t="s">
        <v>100</v>
      </c>
      <c r="C23" s="179">
        <v>322.08</v>
      </c>
      <c r="D23" s="125">
        <v>0.13</v>
      </c>
      <c r="E23" s="179">
        <v>336.78</v>
      </c>
      <c r="F23" s="125">
        <v>0.16</v>
      </c>
      <c r="G23" s="179">
        <v>459.7</v>
      </c>
      <c r="H23" s="125">
        <v>0.23</v>
      </c>
    </row>
    <row r="24" spans="2:8">
      <c r="B24" s="111" t="s">
        <v>101</v>
      </c>
      <c r="C24" s="179">
        <v>406.9</v>
      </c>
      <c r="D24" s="125">
        <v>0.18</v>
      </c>
      <c r="E24" s="179">
        <v>428.02</v>
      </c>
      <c r="F24" s="125">
        <v>0.26</v>
      </c>
      <c r="G24" s="179">
        <v>606.77</v>
      </c>
      <c r="H24" s="125">
        <v>0.25</v>
      </c>
    </row>
    <row r="25" spans="2:8">
      <c r="B25" s="111" t="s">
        <v>102</v>
      </c>
      <c r="C25" s="179">
        <v>750.27</v>
      </c>
      <c r="D25" s="125">
        <v>0.54</v>
      </c>
      <c r="E25" s="179">
        <v>697.35</v>
      </c>
      <c r="F25" s="125">
        <v>0.57999999999999996</v>
      </c>
      <c r="G25" s="179">
        <v>700.05</v>
      </c>
      <c r="H25" s="125">
        <v>0.54</v>
      </c>
    </row>
    <row r="26" spans="2:8">
      <c r="B26" s="111" t="s">
        <v>103</v>
      </c>
      <c r="C26" s="179">
        <v>300</v>
      </c>
      <c r="D26" s="125">
        <v>0</v>
      </c>
      <c r="E26" s="179">
        <v>500</v>
      </c>
      <c r="F26" s="125">
        <v>0</v>
      </c>
      <c r="G26" s="179">
        <v>496</v>
      </c>
      <c r="H26" s="125">
        <v>0.02</v>
      </c>
    </row>
    <row r="27" spans="2:8">
      <c r="B27" s="111" t="s">
        <v>104</v>
      </c>
      <c r="C27" s="179">
        <v>322</v>
      </c>
      <c r="D27" s="125">
        <v>0.3</v>
      </c>
      <c r="E27" s="179">
        <v>292.06</v>
      </c>
      <c r="F27" s="125">
        <v>0.26</v>
      </c>
      <c r="G27" s="179">
        <v>544.87</v>
      </c>
      <c r="H27" s="125">
        <v>0.24</v>
      </c>
    </row>
    <row r="28" spans="2:8">
      <c r="B28" s="111" t="s">
        <v>105</v>
      </c>
      <c r="C28" s="183" t="s">
        <v>82</v>
      </c>
      <c r="D28" s="184" t="s">
        <v>82</v>
      </c>
      <c r="E28" s="183" t="s">
        <v>82</v>
      </c>
      <c r="F28" s="184" t="s">
        <v>82</v>
      </c>
      <c r="G28" s="183" t="s">
        <v>82</v>
      </c>
      <c r="H28" s="184" t="s">
        <v>82</v>
      </c>
    </row>
    <row r="29" spans="2:8">
      <c r="B29" s="115" t="s">
        <v>106</v>
      </c>
      <c r="C29" s="185" t="s">
        <v>82</v>
      </c>
      <c r="D29" s="186" t="s">
        <v>82</v>
      </c>
      <c r="E29" s="185" t="s">
        <v>82</v>
      </c>
      <c r="F29" s="186" t="s">
        <v>82</v>
      </c>
      <c r="G29" s="185" t="s">
        <v>82</v>
      </c>
      <c r="H29" s="186" t="s">
        <v>82</v>
      </c>
    </row>
    <row r="30" spans="2:8" ht="8" customHeight="1"/>
    <row r="31" spans="2:8">
      <c r="B31" s="119" t="s">
        <v>49</v>
      </c>
      <c r="C31" s="103">
        <v>268</v>
      </c>
      <c r="D31" s="137">
        <v>0.54</v>
      </c>
      <c r="E31" s="103">
        <v>370.4</v>
      </c>
      <c r="F31" s="137">
        <v>0.53</v>
      </c>
      <c r="G31" s="103">
        <v>506.63</v>
      </c>
      <c r="H31" s="137">
        <v>0.48</v>
      </c>
    </row>
    <row r="33" spans="2:8">
      <c r="B33" s="267" t="s">
        <v>322</v>
      </c>
      <c r="C33" s="202"/>
      <c r="D33" s="202"/>
      <c r="E33" s="202"/>
      <c r="F33" s="202"/>
      <c r="G33" s="202"/>
      <c r="H33" s="202"/>
    </row>
    <row r="34" spans="2:8" ht="50" customHeight="1">
      <c r="B34" s="244" t="s">
        <v>342</v>
      </c>
      <c r="C34" s="202"/>
      <c r="D34" s="202"/>
      <c r="E34" s="202"/>
      <c r="F34" s="202"/>
      <c r="G34" s="202"/>
      <c r="H34" s="202"/>
    </row>
  </sheetData>
  <mergeCells count="8">
    <mergeCell ref="B34:H34"/>
    <mergeCell ref="B9:B10"/>
    <mergeCell ref="B7:I7"/>
    <mergeCell ref="C9:D9"/>
    <mergeCell ref="A6:I6"/>
    <mergeCell ref="B33:H33"/>
    <mergeCell ref="G9:H9"/>
    <mergeCell ref="E9:F9"/>
  </mergeCells>
  <conditionalFormatting sqref="C11:C29">
    <cfRule type="colorScale" priority="1">
      <colorScale>
        <cfvo type="min"/>
        <cfvo type="max"/>
        <color rgb="FFFCFCFF"/>
        <color rgb="FFAD84C6"/>
      </colorScale>
    </cfRule>
  </conditionalFormatting>
  <conditionalFormatting sqref="E11:E29">
    <cfRule type="colorScale" priority="2">
      <colorScale>
        <cfvo type="min"/>
        <cfvo type="max"/>
        <color rgb="FFFCFCFF"/>
        <color rgb="FFAD84C6"/>
      </colorScale>
    </cfRule>
  </conditionalFormatting>
  <conditionalFormatting sqref="G11:G29">
    <cfRule type="colorScale" priority="3">
      <colorScale>
        <cfvo type="min"/>
        <cfvo type="max"/>
        <color rgb="FFFCFCFF"/>
        <color rgb="FFAD84C6"/>
      </colorScale>
    </cfRule>
  </conditionalFormatting>
  <printOptions horizontalCentered="1" verticalCentered="1"/>
  <pageMargins left="0.27777777777777779" right="0.27777777777777779" top="0.27777777777777779" bottom="0.27777777777777779" header="0.1388888888888889" footer="0.1388888888888889"/>
  <pageSetup paperSize="9" scale="93" orientation="landscape"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pageSetUpPr fitToPage="1"/>
  </sheetPr>
  <dimension ref="A5:I34"/>
  <sheetViews>
    <sheetView showGridLines="0" workbookViewId="0"/>
  </sheetViews>
  <sheetFormatPr baseColWidth="10" defaultColWidth="8.7265625" defaultRowHeight="14.5"/>
  <cols>
    <col min="1" max="1" width="7.453125" customWidth="1"/>
    <col min="2" max="2" width="32.453125" customWidth="1"/>
    <col min="3" max="8" width="13" customWidth="1"/>
  </cols>
  <sheetData>
    <row r="5" spans="1:9" ht="19.5" customHeight="1"/>
    <row r="6" spans="1:9" ht="47" customHeight="1">
      <c r="A6" s="266" t="s">
        <v>347</v>
      </c>
      <c r="B6" s="202"/>
      <c r="C6" s="202"/>
      <c r="D6" s="202"/>
      <c r="E6" s="202"/>
      <c r="F6" s="202"/>
      <c r="G6" s="202"/>
      <c r="H6" s="202"/>
      <c r="I6" s="202"/>
    </row>
    <row r="7" spans="1:9" ht="19" customHeight="1">
      <c r="B7" s="203" t="s">
        <v>113</v>
      </c>
      <c r="C7" s="202"/>
      <c r="D7" s="202"/>
      <c r="E7" s="202"/>
      <c r="F7" s="202"/>
      <c r="G7" s="202"/>
      <c r="H7" s="202"/>
      <c r="I7" s="202"/>
    </row>
    <row r="8" spans="1:9" ht="7.5" customHeight="1"/>
    <row r="9" spans="1:9">
      <c r="B9" s="263" t="s">
        <v>114</v>
      </c>
      <c r="C9" s="264" t="s">
        <v>306</v>
      </c>
      <c r="D9" s="229"/>
      <c r="E9" s="264" t="s">
        <v>307</v>
      </c>
      <c r="F9" s="229"/>
      <c r="G9" s="264" t="s">
        <v>308</v>
      </c>
      <c r="H9" s="229"/>
    </row>
    <row r="10" spans="1:9" ht="49.5" customHeight="1">
      <c r="B10" s="218"/>
      <c r="C10" s="14" t="s">
        <v>341</v>
      </c>
      <c r="D10" s="14" t="s">
        <v>321</v>
      </c>
      <c r="E10" s="14" t="s">
        <v>341</v>
      </c>
      <c r="F10" s="14" t="s">
        <v>321</v>
      </c>
      <c r="G10" s="14" t="s">
        <v>341</v>
      </c>
      <c r="H10" s="15" t="s">
        <v>321</v>
      </c>
    </row>
    <row r="11" spans="1:9">
      <c r="B11" s="107" t="s">
        <v>88</v>
      </c>
      <c r="C11" s="181" t="s">
        <v>82</v>
      </c>
      <c r="D11" s="182" t="s">
        <v>82</v>
      </c>
      <c r="E11" s="178">
        <v>450.35</v>
      </c>
      <c r="F11" s="124">
        <v>0.02</v>
      </c>
      <c r="G11" s="178">
        <v>824.74</v>
      </c>
      <c r="H11" s="124">
        <v>0.28999999999999998</v>
      </c>
    </row>
    <row r="12" spans="1:9">
      <c r="B12" s="111" t="s">
        <v>89</v>
      </c>
      <c r="C12" s="183" t="s">
        <v>82</v>
      </c>
      <c r="D12" s="184" t="s">
        <v>82</v>
      </c>
      <c r="E12" s="183" t="s">
        <v>82</v>
      </c>
      <c r="F12" s="184" t="s">
        <v>82</v>
      </c>
      <c r="G12" s="183" t="s">
        <v>82</v>
      </c>
      <c r="H12" s="184" t="s">
        <v>82</v>
      </c>
    </row>
    <row r="13" spans="1:9">
      <c r="B13" s="111" t="s">
        <v>90</v>
      </c>
      <c r="C13" s="179">
        <v>244.88</v>
      </c>
      <c r="D13" s="125">
        <v>0.44</v>
      </c>
      <c r="E13" s="183" t="s">
        <v>82</v>
      </c>
      <c r="F13" s="184" t="s">
        <v>82</v>
      </c>
      <c r="G13" s="183" t="s">
        <v>82</v>
      </c>
      <c r="H13" s="184" t="s">
        <v>82</v>
      </c>
    </row>
    <row r="14" spans="1:9">
      <c r="B14" s="111" t="s">
        <v>91</v>
      </c>
      <c r="C14" s="183" t="s">
        <v>82</v>
      </c>
      <c r="D14" s="184" t="s">
        <v>82</v>
      </c>
      <c r="E14" s="183" t="s">
        <v>82</v>
      </c>
      <c r="F14" s="184" t="s">
        <v>82</v>
      </c>
      <c r="G14" s="183" t="s">
        <v>82</v>
      </c>
      <c r="H14" s="184" t="s">
        <v>82</v>
      </c>
    </row>
    <row r="15" spans="1:9">
      <c r="B15" s="111" t="s">
        <v>92</v>
      </c>
      <c r="C15" s="179">
        <v>263.91000000000003</v>
      </c>
      <c r="D15" s="125">
        <v>0.33</v>
      </c>
      <c r="E15" s="179">
        <v>369.58</v>
      </c>
      <c r="F15" s="125">
        <v>0.3</v>
      </c>
      <c r="G15" s="179">
        <v>589.53</v>
      </c>
      <c r="H15" s="125">
        <v>0.33</v>
      </c>
    </row>
    <row r="16" spans="1:9">
      <c r="B16" s="111" t="s">
        <v>93</v>
      </c>
      <c r="C16" s="179">
        <v>134.69999999999999</v>
      </c>
      <c r="D16" s="125">
        <v>0.48</v>
      </c>
      <c r="E16" s="179">
        <v>176.74</v>
      </c>
      <c r="F16" s="125">
        <v>0.37</v>
      </c>
      <c r="G16" s="179">
        <v>195.53</v>
      </c>
      <c r="H16" s="125">
        <v>0.32</v>
      </c>
    </row>
    <row r="17" spans="2:8">
      <c r="B17" s="111" t="s">
        <v>94</v>
      </c>
      <c r="C17" s="179">
        <v>179.49</v>
      </c>
      <c r="D17" s="125">
        <v>0.84</v>
      </c>
      <c r="E17" s="179">
        <v>206.81</v>
      </c>
      <c r="F17" s="125">
        <v>1.08</v>
      </c>
      <c r="G17" s="179">
        <v>242.4</v>
      </c>
      <c r="H17" s="125">
        <v>0.96</v>
      </c>
    </row>
    <row r="18" spans="2:8">
      <c r="B18" s="111" t="s">
        <v>95</v>
      </c>
      <c r="C18" s="179">
        <v>137.19999999999999</v>
      </c>
      <c r="D18" s="125">
        <v>0.51</v>
      </c>
      <c r="E18" s="179">
        <v>193.64</v>
      </c>
      <c r="F18" s="125">
        <v>0.54</v>
      </c>
      <c r="G18" s="179">
        <v>232.71</v>
      </c>
      <c r="H18" s="125">
        <v>0.48</v>
      </c>
    </row>
    <row r="19" spans="2:8">
      <c r="B19" s="111" t="s">
        <v>96</v>
      </c>
      <c r="C19" s="183" t="s">
        <v>82</v>
      </c>
      <c r="D19" s="184" t="s">
        <v>82</v>
      </c>
      <c r="E19" s="183" t="s">
        <v>82</v>
      </c>
      <c r="F19" s="184" t="s">
        <v>82</v>
      </c>
      <c r="G19" s="183" t="s">
        <v>82</v>
      </c>
      <c r="H19" s="184" t="s">
        <v>82</v>
      </c>
    </row>
    <row r="20" spans="2:8">
      <c r="B20" s="111" t="s">
        <v>97</v>
      </c>
      <c r="C20" s="183" t="s">
        <v>82</v>
      </c>
      <c r="D20" s="184" t="s">
        <v>82</v>
      </c>
      <c r="E20" s="183" t="s">
        <v>82</v>
      </c>
      <c r="F20" s="184" t="s">
        <v>82</v>
      </c>
      <c r="G20" s="183" t="s">
        <v>82</v>
      </c>
      <c r="H20" s="184" t="s">
        <v>82</v>
      </c>
    </row>
    <row r="21" spans="2:8">
      <c r="B21" s="111" t="s">
        <v>98</v>
      </c>
      <c r="C21" s="183" t="s">
        <v>82</v>
      </c>
      <c r="D21" s="184" t="s">
        <v>82</v>
      </c>
      <c r="E21" s="179">
        <v>330.17</v>
      </c>
      <c r="F21" s="125">
        <v>0.41</v>
      </c>
      <c r="G21" s="179">
        <v>428.87</v>
      </c>
      <c r="H21" s="125">
        <v>0.41</v>
      </c>
    </row>
    <row r="22" spans="2:8">
      <c r="B22" s="111" t="s">
        <v>99</v>
      </c>
      <c r="C22" s="183" t="s">
        <v>82</v>
      </c>
      <c r="D22" s="184" t="s">
        <v>82</v>
      </c>
      <c r="E22" s="183" t="s">
        <v>82</v>
      </c>
      <c r="F22" s="184" t="s">
        <v>82</v>
      </c>
      <c r="G22" s="183" t="s">
        <v>82</v>
      </c>
      <c r="H22" s="184" t="s">
        <v>82</v>
      </c>
    </row>
    <row r="23" spans="2:8">
      <c r="B23" s="111" t="s">
        <v>100</v>
      </c>
      <c r="C23" s="179">
        <v>304.33999999999997</v>
      </c>
      <c r="D23" s="125">
        <v>0.11</v>
      </c>
      <c r="E23" s="179">
        <v>332.5</v>
      </c>
      <c r="F23" s="125">
        <v>0.22</v>
      </c>
      <c r="G23" s="179">
        <v>450.05</v>
      </c>
      <c r="H23" s="125">
        <v>0.32</v>
      </c>
    </row>
    <row r="24" spans="2:8">
      <c r="B24" s="111" t="s">
        <v>101</v>
      </c>
      <c r="C24" s="179">
        <v>301.14999999999998</v>
      </c>
      <c r="D24" s="125">
        <v>0.15</v>
      </c>
      <c r="E24" s="179">
        <v>405.11</v>
      </c>
      <c r="F24" s="125">
        <v>0.21</v>
      </c>
      <c r="G24" s="179">
        <v>677.53</v>
      </c>
      <c r="H24" s="125">
        <v>0.19</v>
      </c>
    </row>
    <row r="25" spans="2:8">
      <c r="B25" s="111" t="s">
        <v>102</v>
      </c>
      <c r="C25" s="183" t="s">
        <v>82</v>
      </c>
      <c r="D25" s="184" t="s">
        <v>82</v>
      </c>
      <c r="E25" s="183" t="s">
        <v>82</v>
      </c>
      <c r="F25" s="184" t="s">
        <v>82</v>
      </c>
      <c r="G25" s="183" t="s">
        <v>82</v>
      </c>
      <c r="H25" s="184" t="s">
        <v>82</v>
      </c>
    </row>
    <row r="26" spans="2:8">
      <c r="B26" s="111" t="s">
        <v>103</v>
      </c>
      <c r="C26" s="183" t="s">
        <v>82</v>
      </c>
      <c r="D26" s="184" t="s">
        <v>82</v>
      </c>
      <c r="E26" s="183" t="s">
        <v>82</v>
      </c>
      <c r="F26" s="184" t="s">
        <v>82</v>
      </c>
      <c r="G26" s="183" t="s">
        <v>82</v>
      </c>
      <c r="H26" s="184" t="s">
        <v>82</v>
      </c>
    </row>
    <row r="27" spans="2:8">
      <c r="B27" s="111" t="s">
        <v>104</v>
      </c>
      <c r="C27" s="183" t="s">
        <v>82</v>
      </c>
      <c r="D27" s="184" t="s">
        <v>82</v>
      </c>
      <c r="E27" s="183" t="s">
        <v>82</v>
      </c>
      <c r="F27" s="184" t="s">
        <v>82</v>
      </c>
      <c r="G27" s="183" t="s">
        <v>82</v>
      </c>
      <c r="H27" s="184" t="s">
        <v>82</v>
      </c>
    </row>
    <row r="28" spans="2:8">
      <c r="B28" s="111" t="s">
        <v>105</v>
      </c>
      <c r="C28" s="183" t="s">
        <v>82</v>
      </c>
      <c r="D28" s="184" t="s">
        <v>82</v>
      </c>
      <c r="E28" s="183" t="s">
        <v>82</v>
      </c>
      <c r="F28" s="184" t="s">
        <v>82</v>
      </c>
      <c r="G28" s="183" t="s">
        <v>82</v>
      </c>
      <c r="H28" s="184" t="s">
        <v>82</v>
      </c>
    </row>
    <row r="29" spans="2:8">
      <c r="B29" s="115" t="s">
        <v>106</v>
      </c>
      <c r="C29" s="185" t="s">
        <v>82</v>
      </c>
      <c r="D29" s="186" t="s">
        <v>82</v>
      </c>
      <c r="E29" s="185" t="s">
        <v>82</v>
      </c>
      <c r="F29" s="186" t="s">
        <v>82</v>
      </c>
      <c r="G29" s="185" t="s">
        <v>82</v>
      </c>
      <c r="H29" s="186" t="s">
        <v>82</v>
      </c>
    </row>
    <row r="30" spans="2:8" ht="8" customHeight="1"/>
    <row r="31" spans="2:8">
      <c r="B31" s="119" t="s">
        <v>49</v>
      </c>
      <c r="C31" s="103">
        <v>262.85000000000002</v>
      </c>
      <c r="D31" s="137">
        <v>0.39</v>
      </c>
      <c r="E31" s="103">
        <v>301.02999999999997</v>
      </c>
      <c r="F31" s="137">
        <v>0.53</v>
      </c>
      <c r="G31" s="103">
        <v>412.93</v>
      </c>
      <c r="H31" s="137">
        <v>0.56999999999999995</v>
      </c>
    </row>
    <row r="33" spans="2:8">
      <c r="B33" s="267" t="s">
        <v>322</v>
      </c>
      <c r="C33" s="202"/>
      <c r="D33" s="202"/>
      <c r="E33" s="202"/>
      <c r="F33" s="202"/>
      <c r="G33" s="202"/>
      <c r="H33" s="202"/>
    </row>
    <row r="34" spans="2:8" ht="50" customHeight="1">
      <c r="B34" s="244" t="s">
        <v>342</v>
      </c>
      <c r="C34" s="202"/>
      <c r="D34" s="202"/>
      <c r="E34" s="202"/>
      <c r="F34" s="202"/>
      <c r="G34" s="202"/>
      <c r="H34" s="202"/>
    </row>
  </sheetData>
  <mergeCells count="8">
    <mergeCell ref="B34:H34"/>
    <mergeCell ref="B9:B10"/>
    <mergeCell ref="B7:I7"/>
    <mergeCell ref="C9:D9"/>
    <mergeCell ref="A6:I6"/>
    <mergeCell ref="B33:H33"/>
    <mergeCell ref="G9:H9"/>
    <mergeCell ref="E9:F9"/>
  </mergeCells>
  <conditionalFormatting sqref="C11:C29">
    <cfRule type="colorScale" priority="1">
      <colorScale>
        <cfvo type="min"/>
        <cfvo type="max"/>
        <color rgb="FFFCFCFF"/>
        <color rgb="FFAD84C6"/>
      </colorScale>
    </cfRule>
  </conditionalFormatting>
  <conditionalFormatting sqref="E11:E29">
    <cfRule type="colorScale" priority="2">
      <colorScale>
        <cfvo type="min"/>
        <cfvo type="max"/>
        <color rgb="FFFCFCFF"/>
        <color rgb="FFAD84C6"/>
      </colorScale>
    </cfRule>
  </conditionalFormatting>
  <conditionalFormatting sqref="G11:G29">
    <cfRule type="colorScale" priority="3">
      <colorScale>
        <cfvo type="min"/>
        <cfvo type="max"/>
        <color rgb="FFFCFCFF"/>
        <color rgb="FFAD84C6"/>
      </colorScale>
    </cfRule>
  </conditionalFormatting>
  <printOptions horizontalCentered="1" verticalCentered="1"/>
  <pageMargins left="0.27777777777777779" right="0.27777777777777779" top="0.27777777777777779" bottom="0.27777777777777779" header="0.1388888888888889" footer="0.1388888888888889"/>
  <pageSetup paperSize="9" scale="93" orientation="landscape"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pageSetUpPr fitToPage="1"/>
  </sheetPr>
  <dimension ref="A5:I34"/>
  <sheetViews>
    <sheetView showGridLines="0" workbookViewId="0"/>
  </sheetViews>
  <sheetFormatPr baseColWidth="10" defaultColWidth="8.7265625" defaultRowHeight="14.5"/>
  <cols>
    <col min="1" max="1" width="7.453125" customWidth="1"/>
    <col min="2" max="2" width="32.453125" customWidth="1"/>
    <col min="3" max="8" width="13" customWidth="1"/>
  </cols>
  <sheetData>
    <row r="5" spans="1:9" ht="19.5" customHeight="1"/>
    <row r="6" spans="1:9" ht="47" customHeight="1">
      <c r="A6" s="266" t="s">
        <v>348</v>
      </c>
      <c r="B6" s="202"/>
      <c r="C6" s="202"/>
      <c r="D6" s="202"/>
      <c r="E6" s="202"/>
      <c r="F6" s="202"/>
      <c r="G6" s="202"/>
      <c r="H6" s="202"/>
      <c r="I6" s="202"/>
    </row>
    <row r="7" spans="1:9" ht="19" customHeight="1">
      <c r="B7" s="203" t="s">
        <v>113</v>
      </c>
      <c r="C7" s="202"/>
      <c r="D7" s="202"/>
      <c r="E7" s="202"/>
      <c r="F7" s="202"/>
      <c r="G7" s="202"/>
      <c r="H7" s="202"/>
      <c r="I7" s="202"/>
    </row>
    <row r="8" spans="1:9" ht="7.5" customHeight="1"/>
    <row r="9" spans="1:9">
      <c r="B9" s="263" t="s">
        <v>114</v>
      </c>
      <c r="C9" s="264" t="s">
        <v>306</v>
      </c>
      <c r="D9" s="229"/>
      <c r="E9" s="264" t="s">
        <v>307</v>
      </c>
      <c r="F9" s="229"/>
      <c r="G9" s="264" t="s">
        <v>308</v>
      </c>
      <c r="H9" s="229"/>
    </row>
    <row r="10" spans="1:9" ht="49.5" customHeight="1">
      <c r="B10" s="218"/>
      <c r="C10" s="14" t="s">
        <v>341</v>
      </c>
      <c r="D10" s="14" t="s">
        <v>321</v>
      </c>
      <c r="E10" s="14" t="s">
        <v>341</v>
      </c>
      <c r="F10" s="14" t="s">
        <v>321</v>
      </c>
      <c r="G10" s="14" t="s">
        <v>341</v>
      </c>
      <c r="H10" s="15" t="s">
        <v>321</v>
      </c>
    </row>
    <row r="11" spans="1:9">
      <c r="B11" s="107" t="s">
        <v>88</v>
      </c>
      <c r="C11" s="181" t="s">
        <v>82</v>
      </c>
      <c r="D11" s="182" t="s">
        <v>82</v>
      </c>
      <c r="E11" s="181" t="s">
        <v>82</v>
      </c>
      <c r="F11" s="182" t="s">
        <v>82</v>
      </c>
      <c r="G11" s="181" t="s">
        <v>82</v>
      </c>
      <c r="H11" s="182" t="s">
        <v>82</v>
      </c>
    </row>
    <row r="12" spans="1:9">
      <c r="B12" s="111" t="s">
        <v>89</v>
      </c>
      <c r="C12" s="183" t="s">
        <v>82</v>
      </c>
      <c r="D12" s="184" t="s">
        <v>82</v>
      </c>
      <c r="E12" s="183" t="s">
        <v>82</v>
      </c>
      <c r="F12" s="184" t="s">
        <v>82</v>
      </c>
      <c r="G12" s="183" t="s">
        <v>82</v>
      </c>
      <c r="H12" s="184" t="s">
        <v>82</v>
      </c>
    </row>
    <row r="13" spans="1:9">
      <c r="B13" s="111" t="s">
        <v>90</v>
      </c>
      <c r="C13" s="179">
        <v>21.21</v>
      </c>
      <c r="D13" s="125">
        <v>0.28999999999999998</v>
      </c>
      <c r="E13" s="179">
        <v>21.57</v>
      </c>
      <c r="F13" s="125">
        <v>0.28999999999999998</v>
      </c>
      <c r="G13" s="179">
        <v>20.96</v>
      </c>
      <c r="H13" s="125">
        <v>0.28000000000000003</v>
      </c>
    </row>
    <row r="14" spans="1:9">
      <c r="B14" s="111" t="s">
        <v>91</v>
      </c>
      <c r="C14" s="183" t="s">
        <v>82</v>
      </c>
      <c r="D14" s="184" t="s">
        <v>82</v>
      </c>
      <c r="E14" s="183" t="s">
        <v>82</v>
      </c>
      <c r="F14" s="184" t="s">
        <v>82</v>
      </c>
      <c r="G14" s="183" t="s">
        <v>82</v>
      </c>
      <c r="H14" s="184" t="s">
        <v>82</v>
      </c>
    </row>
    <row r="15" spans="1:9">
      <c r="B15" s="111" t="s">
        <v>92</v>
      </c>
      <c r="C15" s="179">
        <v>24.88</v>
      </c>
      <c r="D15" s="125">
        <v>0.09</v>
      </c>
      <c r="E15" s="179">
        <v>26.67</v>
      </c>
      <c r="F15" s="125">
        <v>0.05</v>
      </c>
      <c r="G15" s="179">
        <v>27.5</v>
      </c>
      <c r="H15" s="125">
        <v>0</v>
      </c>
    </row>
    <row r="16" spans="1:9">
      <c r="B16" s="111" t="s">
        <v>93</v>
      </c>
      <c r="C16" s="183" t="s">
        <v>82</v>
      </c>
      <c r="D16" s="184" t="s">
        <v>82</v>
      </c>
      <c r="E16" s="183" t="s">
        <v>82</v>
      </c>
      <c r="F16" s="184" t="s">
        <v>82</v>
      </c>
      <c r="G16" s="183" t="s">
        <v>82</v>
      </c>
      <c r="H16" s="184" t="s">
        <v>82</v>
      </c>
    </row>
    <row r="17" spans="2:8">
      <c r="B17" s="111" t="s">
        <v>94</v>
      </c>
      <c r="C17" s="183" t="s">
        <v>82</v>
      </c>
      <c r="D17" s="184" t="s">
        <v>82</v>
      </c>
      <c r="E17" s="183" t="s">
        <v>82</v>
      </c>
      <c r="F17" s="184" t="s">
        <v>82</v>
      </c>
      <c r="G17" s="183" t="s">
        <v>82</v>
      </c>
      <c r="H17" s="184" t="s">
        <v>82</v>
      </c>
    </row>
    <row r="18" spans="2:8">
      <c r="B18" s="111" t="s">
        <v>95</v>
      </c>
      <c r="C18" s="183" t="s">
        <v>82</v>
      </c>
      <c r="D18" s="184" t="s">
        <v>82</v>
      </c>
      <c r="E18" s="183" t="s">
        <v>82</v>
      </c>
      <c r="F18" s="184" t="s">
        <v>82</v>
      </c>
      <c r="G18" s="183" t="s">
        <v>82</v>
      </c>
      <c r="H18" s="184" t="s">
        <v>82</v>
      </c>
    </row>
    <row r="19" spans="2:8">
      <c r="B19" s="111" t="s">
        <v>96</v>
      </c>
      <c r="C19" s="183" t="s">
        <v>82</v>
      </c>
      <c r="D19" s="184" t="s">
        <v>82</v>
      </c>
      <c r="E19" s="183" t="s">
        <v>82</v>
      </c>
      <c r="F19" s="184" t="s">
        <v>82</v>
      </c>
      <c r="G19" s="183" t="s">
        <v>82</v>
      </c>
      <c r="H19" s="184" t="s">
        <v>82</v>
      </c>
    </row>
    <row r="20" spans="2:8">
      <c r="B20" s="111" t="s">
        <v>97</v>
      </c>
      <c r="C20" s="183" t="s">
        <v>82</v>
      </c>
      <c r="D20" s="184" t="s">
        <v>82</v>
      </c>
      <c r="E20" s="183" t="s">
        <v>82</v>
      </c>
      <c r="F20" s="184" t="s">
        <v>82</v>
      </c>
      <c r="G20" s="183" t="s">
        <v>82</v>
      </c>
      <c r="H20" s="184" t="s">
        <v>82</v>
      </c>
    </row>
    <row r="21" spans="2:8">
      <c r="B21" s="111" t="s">
        <v>98</v>
      </c>
      <c r="C21" s="183" t="s">
        <v>82</v>
      </c>
      <c r="D21" s="184" t="s">
        <v>82</v>
      </c>
      <c r="E21" s="183" t="s">
        <v>82</v>
      </c>
      <c r="F21" s="184" t="s">
        <v>82</v>
      </c>
      <c r="G21" s="183" t="s">
        <v>82</v>
      </c>
      <c r="H21" s="184" t="s">
        <v>82</v>
      </c>
    </row>
    <row r="22" spans="2:8">
      <c r="B22" s="111" t="s">
        <v>99</v>
      </c>
      <c r="C22" s="183" t="s">
        <v>82</v>
      </c>
      <c r="D22" s="184" t="s">
        <v>82</v>
      </c>
      <c r="E22" s="183" t="s">
        <v>82</v>
      </c>
      <c r="F22" s="184" t="s">
        <v>82</v>
      </c>
      <c r="G22" s="183" t="s">
        <v>82</v>
      </c>
      <c r="H22" s="184" t="s">
        <v>82</v>
      </c>
    </row>
    <row r="23" spans="2:8">
      <c r="B23" s="111" t="s">
        <v>100</v>
      </c>
      <c r="C23" s="183" t="s">
        <v>82</v>
      </c>
      <c r="D23" s="184" t="s">
        <v>82</v>
      </c>
      <c r="E23" s="183" t="s">
        <v>82</v>
      </c>
      <c r="F23" s="184" t="s">
        <v>82</v>
      </c>
      <c r="G23" s="183" t="s">
        <v>82</v>
      </c>
      <c r="H23" s="184" t="s">
        <v>82</v>
      </c>
    </row>
    <row r="24" spans="2:8">
      <c r="B24" s="111" t="s">
        <v>101</v>
      </c>
      <c r="C24" s="183" t="s">
        <v>82</v>
      </c>
      <c r="D24" s="184" t="s">
        <v>82</v>
      </c>
      <c r="E24" s="183" t="s">
        <v>82</v>
      </c>
      <c r="F24" s="184" t="s">
        <v>82</v>
      </c>
      <c r="G24" s="183" t="s">
        <v>82</v>
      </c>
      <c r="H24" s="184" t="s">
        <v>82</v>
      </c>
    </row>
    <row r="25" spans="2:8">
      <c r="B25" s="111" t="s">
        <v>102</v>
      </c>
      <c r="C25" s="183" t="s">
        <v>82</v>
      </c>
      <c r="D25" s="184" t="s">
        <v>82</v>
      </c>
      <c r="E25" s="183" t="s">
        <v>82</v>
      </c>
      <c r="F25" s="184" t="s">
        <v>82</v>
      </c>
      <c r="G25" s="183" t="s">
        <v>82</v>
      </c>
      <c r="H25" s="184" t="s">
        <v>82</v>
      </c>
    </row>
    <row r="26" spans="2:8">
      <c r="B26" s="111" t="s">
        <v>103</v>
      </c>
      <c r="C26" s="183" t="s">
        <v>82</v>
      </c>
      <c r="D26" s="184" t="s">
        <v>82</v>
      </c>
      <c r="E26" s="183" t="s">
        <v>82</v>
      </c>
      <c r="F26" s="184" t="s">
        <v>82</v>
      </c>
      <c r="G26" s="183" t="s">
        <v>82</v>
      </c>
      <c r="H26" s="184" t="s">
        <v>82</v>
      </c>
    </row>
    <row r="27" spans="2:8">
      <c r="B27" s="111" t="s">
        <v>104</v>
      </c>
      <c r="C27" s="183" t="s">
        <v>82</v>
      </c>
      <c r="D27" s="184" t="s">
        <v>82</v>
      </c>
      <c r="E27" s="183" t="s">
        <v>82</v>
      </c>
      <c r="F27" s="184" t="s">
        <v>82</v>
      </c>
      <c r="G27" s="183" t="s">
        <v>82</v>
      </c>
      <c r="H27" s="184" t="s">
        <v>82</v>
      </c>
    </row>
    <row r="28" spans="2:8">
      <c r="B28" s="111" t="s">
        <v>105</v>
      </c>
      <c r="C28" s="183" t="s">
        <v>82</v>
      </c>
      <c r="D28" s="184" t="s">
        <v>82</v>
      </c>
      <c r="E28" s="183" t="s">
        <v>82</v>
      </c>
      <c r="F28" s="184" t="s">
        <v>82</v>
      </c>
      <c r="G28" s="183" t="s">
        <v>82</v>
      </c>
      <c r="H28" s="184" t="s">
        <v>82</v>
      </c>
    </row>
    <row r="29" spans="2:8">
      <c r="B29" s="115" t="s">
        <v>106</v>
      </c>
      <c r="C29" s="185" t="s">
        <v>82</v>
      </c>
      <c r="D29" s="186" t="s">
        <v>82</v>
      </c>
      <c r="E29" s="185" t="s">
        <v>82</v>
      </c>
      <c r="F29" s="186" t="s">
        <v>82</v>
      </c>
      <c r="G29" s="185" t="s">
        <v>82</v>
      </c>
      <c r="H29" s="186" t="s">
        <v>82</v>
      </c>
    </row>
    <row r="30" spans="2:8" ht="8" customHeight="1"/>
    <row r="31" spans="2:8">
      <c r="B31" s="119" t="s">
        <v>49</v>
      </c>
      <c r="C31" s="103">
        <v>21.28</v>
      </c>
      <c r="D31" s="137">
        <v>0.28999999999999998</v>
      </c>
      <c r="E31" s="103">
        <v>21.73</v>
      </c>
      <c r="F31" s="137">
        <v>0.28000000000000003</v>
      </c>
      <c r="G31" s="103">
        <v>21.13</v>
      </c>
      <c r="H31" s="137">
        <v>0.28000000000000003</v>
      </c>
    </row>
    <row r="33" spans="2:8">
      <c r="B33" s="267" t="s">
        <v>322</v>
      </c>
      <c r="C33" s="202"/>
      <c r="D33" s="202"/>
      <c r="E33" s="202"/>
      <c r="F33" s="202"/>
      <c r="G33" s="202"/>
      <c r="H33" s="202"/>
    </row>
    <row r="34" spans="2:8" ht="50" customHeight="1">
      <c r="B34" s="244" t="s">
        <v>342</v>
      </c>
      <c r="C34" s="202"/>
      <c r="D34" s="202"/>
      <c r="E34" s="202"/>
      <c r="F34" s="202"/>
      <c r="G34" s="202"/>
      <c r="H34" s="202"/>
    </row>
  </sheetData>
  <mergeCells count="8">
    <mergeCell ref="B34:H34"/>
    <mergeCell ref="B9:B10"/>
    <mergeCell ref="B7:I7"/>
    <mergeCell ref="C9:D9"/>
    <mergeCell ref="A6:I6"/>
    <mergeCell ref="B33:H33"/>
    <mergeCell ref="G9:H9"/>
    <mergeCell ref="E9:F9"/>
  </mergeCells>
  <conditionalFormatting sqref="C11:C29">
    <cfRule type="colorScale" priority="1">
      <colorScale>
        <cfvo type="min"/>
        <cfvo type="max"/>
        <color rgb="FFFCFCFF"/>
        <color rgb="FFAD84C6"/>
      </colorScale>
    </cfRule>
  </conditionalFormatting>
  <conditionalFormatting sqref="E11:E29">
    <cfRule type="colorScale" priority="2">
      <colorScale>
        <cfvo type="min"/>
        <cfvo type="max"/>
        <color rgb="FFFCFCFF"/>
        <color rgb="FFAD84C6"/>
      </colorScale>
    </cfRule>
  </conditionalFormatting>
  <conditionalFormatting sqref="G11:G29">
    <cfRule type="colorScale" priority="3">
      <colorScale>
        <cfvo type="min"/>
        <cfvo type="max"/>
        <color rgb="FFFCFCFF"/>
        <color rgb="FFAD84C6"/>
      </colorScale>
    </cfRule>
  </conditionalFormatting>
  <printOptions horizontalCentered="1" verticalCentered="1"/>
  <pageMargins left="0.27777777777777779" right="0.27777777777777779" top="0.27777777777777779" bottom="0.27777777777777779" header="0.1388888888888889" footer="0.1388888888888889"/>
  <pageSetup paperSize="9" scale="93" orientation="landscape"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pageSetUpPr fitToPage="1"/>
  </sheetPr>
  <dimension ref="A1:Q37"/>
  <sheetViews>
    <sheetView showGridLines="0" workbookViewId="0"/>
  </sheetViews>
  <sheetFormatPr baseColWidth="10" defaultColWidth="8.7265625" defaultRowHeight="14.5"/>
  <cols>
    <col min="1" max="1" width="1" customWidth="1"/>
    <col min="2" max="2" width="30.1796875" customWidth="1"/>
    <col min="3" max="3" width="1" customWidth="1"/>
    <col min="4" max="5" width="13" customWidth="1"/>
    <col min="6" max="6" width="1" customWidth="1"/>
    <col min="7" max="8" width="13" customWidth="1"/>
    <col min="9" max="9" width="1" customWidth="1"/>
    <col min="10" max="11" width="13" customWidth="1"/>
  </cols>
  <sheetData>
    <row r="1" spans="1:17" ht="12" customHeight="1"/>
    <row r="2" spans="1:17" ht="52.5" customHeight="1"/>
    <row r="3" spans="1:17" ht="9" customHeight="1"/>
    <row r="4" spans="1:17" ht="24.5" customHeight="1">
      <c r="A4" s="201" t="s">
        <v>45</v>
      </c>
      <c r="B4" s="202"/>
      <c r="C4" s="202"/>
      <c r="D4" s="202"/>
      <c r="E4" s="202"/>
      <c r="F4" s="202"/>
      <c r="G4" s="202"/>
      <c r="H4" s="202"/>
      <c r="I4" s="202"/>
      <c r="J4" s="202"/>
      <c r="K4" s="202"/>
      <c r="L4" s="202"/>
      <c r="M4" s="202"/>
      <c r="N4" s="202"/>
      <c r="O4" s="202"/>
      <c r="P4" s="202"/>
      <c r="Q4" s="202"/>
    </row>
    <row r="5" spans="1:17" ht="19.5" customHeight="1">
      <c r="B5" s="203" t="s">
        <v>113</v>
      </c>
      <c r="C5" s="202"/>
      <c r="D5" s="202"/>
      <c r="E5" s="202"/>
      <c r="F5" s="202"/>
      <c r="G5" s="202"/>
      <c r="H5" s="202"/>
      <c r="I5" s="202"/>
      <c r="J5" s="202"/>
      <c r="K5" s="202"/>
      <c r="L5" s="202"/>
      <c r="M5" s="202"/>
      <c r="N5" s="202"/>
      <c r="O5" s="202"/>
      <c r="P5" s="202"/>
      <c r="Q5" s="202"/>
    </row>
    <row r="6" spans="1:17" ht="9" customHeight="1"/>
    <row r="7" spans="1:17" ht="7" customHeight="1"/>
    <row r="8" spans="1:17" ht="30" customHeight="1">
      <c r="B8" s="269" t="s">
        <v>349</v>
      </c>
      <c r="C8" s="270"/>
      <c r="D8" s="270"/>
      <c r="E8" s="270"/>
      <c r="F8" s="270"/>
      <c r="G8" s="270"/>
      <c r="H8" s="270"/>
      <c r="I8" s="270"/>
      <c r="J8" s="270"/>
      <c r="K8" s="271"/>
    </row>
    <row r="9" spans="1:17" ht="9" customHeight="1"/>
    <row r="10" spans="1:17" ht="69.5" customHeight="1">
      <c r="B10" s="222" t="s">
        <v>114</v>
      </c>
      <c r="D10" s="268" t="s">
        <v>350</v>
      </c>
      <c r="E10" s="229"/>
      <c r="G10" s="268" t="s">
        <v>351</v>
      </c>
      <c r="H10" s="229"/>
      <c r="J10" s="268" t="s">
        <v>352</v>
      </c>
      <c r="K10" s="229"/>
    </row>
    <row r="11" spans="1:17" ht="39.5" customHeight="1">
      <c r="B11" s="224"/>
      <c r="D11" s="39" t="s">
        <v>353</v>
      </c>
      <c r="E11" s="15" t="s">
        <v>354</v>
      </c>
      <c r="G11" s="39" t="s">
        <v>353</v>
      </c>
      <c r="H11" s="15" t="s">
        <v>354</v>
      </c>
      <c r="J11" s="39" t="s">
        <v>353</v>
      </c>
      <c r="K11" s="15" t="s">
        <v>354</v>
      </c>
    </row>
    <row r="12" spans="1:17" ht="10" customHeight="1"/>
    <row r="13" spans="1:17">
      <c r="B13" s="107" t="s">
        <v>88</v>
      </c>
      <c r="D13" s="95">
        <v>77477</v>
      </c>
      <c r="E13" s="187">
        <v>369</v>
      </c>
      <c r="G13" s="95">
        <v>66510</v>
      </c>
      <c r="H13" s="187">
        <v>14</v>
      </c>
      <c r="J13" s="95">
        <v>66510</v>
      </c>
      <c r="K13" s="187">
        <v>402</v>
      </c>
    </row>
    <row r="14" spans="1:17">
      <c r="B14" s="111" t="s">
        <v>89</v>
      </c>
      <c r="D14" s="72">
        <v>10497</v>
      </c>
      <c r="E14" s="188">
        <v>87</v>
      </c>
      <c r="G14" s="72">
        <v>9527</v>
      </c>
      <c r="H14" s="188">
        <v>21</v>
      </c>
      <c r="J14" s="72">
        <v>9527</v>
      </c>
      <c r="K14" s="188">
        <v>109</v>
      </c>
    </row>
    <row r="15" spans="1:17">
      <c r="B15" s="111" t="s">
        <v>90</v>
      </c>
      <c r="D15" s="72">
        <v>9151</v>
      </c>
      <c r="E15" s="188">
        <v>296</v>
      </c>
      <c r="G15" s="72">
        <v>8024</v>
      </c>
      <c r="H15" s="188">
        <v>118</v>
      </c>
      <c r="J15" s="72">
        <v>8024</v>
      </c>
      <c r="K15" s="188">
        <v>413</v>
      </c>
    </row>
    <row r="16" spans="1:17">
      <c r="B16" s="111" t="s">
        <v>91</v>
      </c>
      <c r="D16" s="72">
        <v>8890</v>
      </c>
      <c r="E16" s="188">
        <v>90</v>
      </c>
      <c r="G16" s="72">
        <v>6471</v>
      </c>
      <c r="H16" s="188">
        <v>91</v>
      </c>
      <c r="J16" s="72">
        <v>6471</v>
      </c>
      <c r="K16" s="188">
        <v>188</v>
      </c>
    </row>
    <row r="17" spans="2:11">
      <c r="B17" s="111" t="s">
        <v>92</v>
      </c>
      <c r="D17" s="72">
        <v>25385</v>
      </c>
      <c r="E17" s="188">
        <v>138</v>
      </c>
      <c r="G17" s="72">
        <v>27951</v>
      </c>
      <c r="H17" s="188">
        <v>45</v>
      </c>
      <c r="J17" s="72">
        <v>27951</v>
      </c>
      <c r="K17" s="188">
        <v>214</v>
      </c>
    </row>
    <row r="18" spans="2:11">
      <c r="B18" s="111" t="s">
        <v>93</v>
      </c>
      <c r="D18" s="72">
        <v>2608</v>
      </c>
      <c r="E18" s="188">
        <v>119</v>
      </c>
      <c r="G18" s="72">
        <v>1996</v>
      </c>
      <c r="H18" s="188">
        <v>49</v>
      </c>
      <c r="J18" s="72">
        <v>1996</v>
      </c>
      <c r="K18" s="188">
        <v>169</v>
      </c>
    </row>
    <row r="19" spans="2:11">
      <c r="B19" s="111" t="s">
        <v>94</v>
      </c>
      <c r="D19" s="72">
        <v>13468</v>
      </c>
      <c r="E19" s="188">
        <v>119</v>
      </c>
      <c r="G19" s="72">
        <v>13275</v>
      </c>
      <c r="H19" s="188">
        <v>0</v>
      </c>
      <c r="J19" s="72">
        <v>13275</v>
      </c>
      <c r="K19" s="188">
        <v>120</v>
      </c>
    </row>
    <row r="20" spans="2:11">
      <c r="B20" s="111" t="s">
        <v>95</v>
      </c>
      <c r="D20" s="72">
        <v>13948</v>
      </c>
      <c r="E20" s="188">
        <v>117</v>
      </c>
      <c r="G20" s="72">
        <v>13761</v>
      </c>
      <c r="H20" s="188">
        <v>51</v>
      </c>
      <c r="J20" s="72">
        <v>13761</v>
      </c>
      <c r="K20" s="188">
        <v>166</v>
      </c>
    </row>
    <row r="21" spans="2:11">
      <c r="B21" s="111" t="s">
        <v>96</v>
      </c>
      <c r="D21" s="72">
        <v>83922</v>
      </c>
      <c r="E21" s="188">
        <v>198</v>
      </c>
      <c r="G21" s="72">
        <v>27602</v>
      </c>
      <c r="H21" s="188">
        <v>51</v>
      </c>
      <c r="J21" s="72">
        <v>27602</v>
      </c>
      <c r="K21" s="188">
        <v>261</v>
      </c>
    </row>
    <row r="22" spans="2:11">
      <c r="B22" s="111" t="s">
        <v>97</v>
      </c>
      <c r="D22" s="72">
        <v>39625</v>
      </c>
      <c r="E22" s="188">
        <v>253</v>
      </c>
      <c r="G22" s="72">
        <v>28160</v>
      </c>
      <c r="H22" s="188">
        <v>42</v>
      </c>
      <c r="J22" s="72">
        <v>28160</v>
      </c>
      <c r="K22" s="188">
        <v>297</v>
      </c>
    </row>
    <row r="23" spans="2:11">
      <c r="B23" s="111" t="s">
        <v>98</v>
      </c>
      <c r="D23" s="72">
        <v>8769</v>
      </c>
      <c r="E23" s="188">
        <v>155</v>
      </c>
      <c r="G23" s="72">
        <v>4093</v>
      </c>
      <c r="H23" s="188">
        <v>122</v>
      </c>
      <c r="J23" s="72">
        <v>4093</v>
      </c>
      <c r="K23" s="188">
        <v>277</v>
      </c>
    </row>
    <row r="24" spans="2:11">
      <c r="B24" s="111" t="s">
        <v>99</v>
      </c>
      <c r="D24" s="72">
        <v>10112</v>
      </c>
      <c r="E24" s="188">
        <v>179</v>
      </c>
      <c r="G24" s="72">
        <v>17902</v>
      </c>
      <c r="H24" s="188">
        <v>140</v>
      </c>
      <c r="J24" s="72">
        <v>17902</v>
      </c>
      <c r="K24" s="188">
        <v>307</v>
      </c>
    </row>
    <row r="25" spans="2:11">
      <c r="B25" s="111" t="s">
        <v>100</v>
      </c>
      <c r="D25" s="72">
        <v>53204</v>
      </c>
      <c r="E25" s="188">
        <v>204</v>
      </c>
      <c r="G25" s="72">
        <v>43231</v>
      </c>
      <c r="H25" s="188">
        <v>45</v>
      </c>
      <c r="J25" s="72">
        <v>43231</v>
      </c>
      <c r="K25" s="188">
        <v>327</v>
      </c>
    </row>
    <row r="26" spans="2:11">
      <c r="B26" s="111" t="s">
        <v>101</v>
      </c>
      <c r="D26" s="72">
        <v>13021</v>
      </c>
      <c r="E26" s="188">
        <v>284</v>
      </c>
      <c r="G26" s="72">
        <v>7114</v>
      </c>
      <c r="H26" s="188">
        <v>198</v>
      </c>
      <c r="J26" s="72">
        <v>7114</v>
      </c>
      <c r="K26" s="188">
        <v>529</v>
      </c>
    </row>
    <row r="27" spans="2:11">
      <c r="B27" s="111" t="s">
        <v>102</v>
      </c>
      <c r="D27" s="72">
        <v>2873</v>
      </c>
      <c r="E27" s="188">
        <v>146</v>
      </c>
      <c r="G27" s="72">
        <v>1942</v>
      </c>
      <c r="H27" s="188">
        <v>86</v>
      </c>
      <c r="J27" s="72">
        <v>1942</v>
      </c>
      <c r="K27" s="188">
        <v>228</v>
      </c>
    </row>
    <row r="28" spans="2:11">
      <c r="B28" s="111" t="s">
        <v>103</v>
      </c>
      <c r="D28" s="72">
        <v>15928</v>
      </c>
      <c r="E28" s="188">
        <v>79</v>
      </c>
      <c r="G28" s="72">
        <v>8265</v>
      </c>
      <c r="H28" s="188">
        <v>48</v>
      </c>
      <c r="J28" s="72">
        <v>8265</v>
      </c>
      <c r="K28" s="188">
        <v>130</v>
      </c>
    </row>
    <row r="29" spans="2:11">
      <c r="B29" s="111" t="s">
        <v>104</v>
      </c>
      <c r="D29" s="72">
        <v>2639</v>
      </c>
      <c r="E29" s="188">
        <v>71</v>
      </c>
      <c r="G29" s="72">
        <v>1272</v>
      </c>
      <c r="H29" s="188">
        <v>73</v>
      </c>
      <c r="J29" s="72">
        <v>1272</v>
      </c>
      <c r="K29" s="188">
        <v>130</v>
      </c>
    </row>
    <row r="30" spans="2:11">
      <c r="B30" s="111" t="s">
        <v>105</v>
      </c>
      <c r="D30" s="72">
        <v>349</v>
      </c>
      <c r="E30" s="188">
        <v>29</v>
      </c>
      <c r="G30" s="72">
        <v>221</v>
      </c>
      <c r="H30" s="188">
        <v>45</v>
      </c>
      <c r="J30" s="72">
        <v>221</v>
      </c>
      <c r="K30" s="188">
        <v>75</v>
      </c>
    </row>
    <row r="31" spans="2:11">
      <c r="B31" s="115" t="s">
        <v>106</v>
      </c>
      <c r="D31" s="87">
        <v>446</v>
      </c>
      <c r="E31" s="189">
        <v>76</v>
      </c>
      <c r="G31" s="87">
        <v>353</v>
      </c>
      <c r="H31" s="189">
        <v>90</v>
      </c>
      <c r="J31" s="87">
        <v>353</v>
      </c>
      <c r="K31" s="189">
        <v>178</v>
      </c>
    </row>
    <row r="32" spans="2:11" ht="8" customHeight="1"/>
    <row r="33" spans="2:11">
      <c r="B33" s="119" t="s">
        <v>49</v>
      </c>
      <c r="D33" s="60">
        <v>392312</v>
      </c>
      <c r="E33" s="190">
        <v>220</v>
      </c>
      <c r="G33" s="60">
        <v>287670</v>
      </c>
      <c r="H33" s="190">
        <v>50</v>
      </c>
      <c r="J33" s="60">
        <v>287670</v>
      </c>
      <c r="K33" s="190">
        <v>293</v>
      </c>
    </row>
    <row r="35" spans="2:11" ht="33.5" customHeight="1">
      <c r="B35" s="244" t="s">
        <v>355</v>
      </c>
      <c r="C35" s="202"/>
      <c r="D35" s="202"/>
      <c r="E35" s="202"/>
      <c r="F35" s="202"/>
      <c r="G35" s="202"/>
      <c r="H35" s="202"/>
      <c r="I35" s="202"/>
      <c r="J35" s="202"/>
      <c r="K35" s="202"/>
    </row>
    <row r="36" spans="2:11" ht="47" customHeight="1">
      <c r="B36" s="244" t="s">
        <v>356</v>
      </c>
      <c r="C36" s="202"/>
      <c r="D36" s="202"/>
      <c r="E36" s="202"/>
      <c r="F36" s="202"/>
      <c r="G36" s="202"/>
      <c r="H36" s="202"/>
      <c r="I36" s="202"/>
      <c r="J36" s="202"/>
      <c r="K36" s="202"/>
    </row>
    <row r="37" spans="2:11" ht="45" customHeight="1">
      <c r="B37" s="244" t="s">
        <v>357</v>
      </c>
      <c r="C37" s="202"/>
      <c r="D37" s="202"/>
      <c r="E37" s="202"/>
      <c r="F37" s="202"/>
      <c r="G37" s="202"/>
      <c r="H37" s="202"/>
      <c r="I37" s="202"/>
      <c r="J37" s="202"/>
      <c r="K37" s="202"/>
    </row>
  </sheetData>
  <mergeCells count="10">
    <mergeCell ref="D10:E10"/>
    <mergeCell ref="B8:K8"/>
    <mergeCell ref="B37:K37"/>
    <mergeCell ref="G10:H10"/>
    <mergeCell ref="A4:Q4"/>
    <mergeCell ref="J10:K10"/>
    <mergeCell ref="B35:K35"/>
    <mergeCell ref="B10:B11"/>
    <mergeCell ref="B36:K36"/>
    <mergeCell ref="B5:Q5"/>
  </mergeCells>
  <conditionalFormatting sqref="E13:E31">
    <cfRule type="colorScale" priority="1">
      <colorScale>
        <cfvo type="min"/>
        <cfvo type="max"/>
        <color rgb="FFFCFCFF"/>
        <color rgb="FFAD84C6"/>
      </colorScale>
    </cfRule>
  </conditionalFormatting>
  <conditionalFormatting sqref="H13:H31">
    <cfRule type="colorScale" priority="2">
      <colorScale>
        <cfvo type="min"/>
        <cfvo type="max"/>
        <color rgb="FFFCFCFF"/>
        <color rgb="FFAD84C6"/>
      </colorScale>
    </cfRule>
  </conditionalFormatting>
  <conditionalFormatting sqref="K13:K31">
    <cfRule type="colorScale" priority="3">
      <colorScale>
        <cfvo type="min"/>
        <cfvo type="max"/>
        <color rgb="FFFCFCFF"/>
        <color rgb="FFAD84C6"/>
      </colorScale>
    </cfRule>
  </conditionalFormatting>
  <printOptions horizontalCentered="1" verticalCentered="1"/>
  <pageMargins left="0.27777777777777779" right="0.27777777777777779" top="0.27777777777777779" bottom="0.27777777777777779" header="0.1388888888888889" footer="0.1388888888888889"/>
  <pageSetup paperSize="9" scale="71" orientation="landscape"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pageSetUpPr fitToPage="1"/>
  </sheetPr>
  <dimension ref="A5:I38"/>
  <sheetViews>
    <sheetView showGridLines="0" workbookViewId="0"/>
  </sheetViews>
  <sheetFormatPr baseColWidth="10" defaultColWidth="8.7265625" defaultRowHeight="14.5"/>
  <cols>
    <col min="1" max="1" width="4.453125" customWidth="1"/>
    <col min="2" max="2" width="30.1796875" customWidth="1"/>
    <col min="3" max="3" width="19.1796875" customWidth="1"/>
    <col min="4" max="4" width="12" customWidth="1"/>
    <col min="5" max="5" width="17" customWidth="1"/>
    <col min="6" max="6" width="12" customWidth="1"/>
    <col min="7" max="7" width="17" customWidth="1"/>
    <col min="8" max="8" width="12" customWidth="1"/>
    <col min="9" max="9" width="17" customWidth="1"/>
  </cols>
  <sheetData>
    <row r="5" spans="1:9" ht="19.5" customHeight="1"/>
    <row r="6" spans="1:9" ht="42" customHeight="1">
      <c r="A6" s="201" t="s">
        <v>358</v>
      </c>
      <c r="B6" s="202"/>
      <c r="C6" s="202"/>
      <c r="D6" s="202"/>
      <c r="E6" s="202"/>
      <c r="F6" s="202"/>
      <c r="G6" s="202"/>
      <c r="H6" s="202"/>
      <c r="I6" s="202"/>
    </row>
    <row r="7" spans="1:9" ht="15.5">
      <c r="B7" s="203" t="s">
        <v>113</v>
      </c>
      <c r="C7" s="202"/>
      <c r="D7" s="202"/>
      <c r="E7" s="202"/>
      <c r="F7" s="202"/>
      <c r="G7" s="202"/>
      <c r="H7" s="202"/>
      <c r="I7" s="202"/>
    </row>
    <row r="8" spans="1:9" ht="11" customHeight="1"/>
    <row r="9" spans="1:9">
      <c r="B9" s="263" t="s">
        <v>114</v>
      </c>
      <c r="C9" s="264" t="s">
        <v>359</v>
      </c>
      <c r="D9" s="272"/>
      <c r="E9" s="265"/>
      <c r="F9" s="265"/>
      <c r="G9" s="265"/>
      <c r="H9" s="265"/>
      <c r="I9" s="229"/>
    </row>
    <row r="10" spans="1:9" ht="49.5" customHeight="1">
      <c r="B10" s="243"/>
      <c r="C10" s="249"/>
      <c r="D10" s="273" t="s">
        <v>360</v>
      </c>
      <c r="E10" s="206"/>
      <c r="F10" s="273" t="s">
        <v>361</v>
      </c>
      <c r="G10" s="210"/>
      <c r="H10" s="210"/>
      <c r="I10" s="211"/>
    </row>
    <row r="11" spans="1:9" ht="43" customHeight="1">
      <c r="B11" s="243"/>
      <c r="C11" s="249"/>
      <c r="D11" s="207"/>
      <c r="E11" s="209"/>
      <c r="F11" s="273" t="s">
        <v>362</v>
      </c>
      <c r="G11" s="211"/>
      <c r="H11" s="273" t="s">
        <v>363</v>
      </c>
      <c r="I11" s="211"/>
    </row>
    <row r="12" spans="1:9" ht="55" customHeight="1">
      <c r="B12" s="218"/>
      <c r="C12" s="220"/>
      <c r="D12" s="56" t="s">
        <v>119</v>
      </c>
      <c r="E12" s="56" t="s">
        <v>364</v>
      </c>
      <c r="F12" s="56" t="s">
        <v>119</v>
      </c>
      <c r="G12" s="56" t="s">
        <v>364</v>
      </c>
      <c r="H12" s="56" t="s">
        <v>119</v>
      </c>
      <c r="I12" s="57" t="s">
        <v>364</v>
      </c>
    </row>
    <row r="13" spans="1:9">
      <c r="B13" s="107" t="s">
        <v>88</v>
      </c>
      <c r="C13" s="98">
        <v>16257</v>
      </c>
      <c r="D13" s="95">
        <v>19</v>
      </c>
      <c r="E13" s="124">
        <v>0.11687273174632461</v>
      </c>
      <c r="F13" s="95">
        <v>126</v>
      </c>
      <c r="G13" s="124">
        <v>0.77505074737036361</v>
      </c>
      <c r="H13" s="95">
        <v>16112</v>
      </c>
      <c r="I13" s="124">
        <v>99.108076520883316</v>
      </c>
    </row>
    <row r="14" spans="1:9">
      <c r="B14" s="111" t="s">
        <v>89</v>
      </c>
      <c r="C14" s="75">
        <v>3657</v>
      </c>
      <c r="D14" s="72">
        <v>0</v>
      </c>
      <c r="E14" s="125">
        <v>0</v>
      </c>
      <c r="F14" s="72">
        <v>3489</v>
      </c>
      <c r="G14" s="125">
        <v>95.406070549630854</v>
      </c>
      <c r="H14" s="72">
        <v>168</v>
      </c>
      <c r="I14" s="125">
        <v>4.5939294503691546</v>
      </c>
    </row>
    <row r="15" spans="1:9">
      <c r="B15" s="111" t="s">
        <v>90</v>
      </c>
      <c r="C15" s="75">
        <v>3645</v>
      </c>
      <c r="D15" s="72">
        <v>0</v>
      </c>
      <c r="E15" s="125">
        <v>0</v>
      </c>
      <c r="F15" s="72">
        <v>262</v>
      </c>
      <c r="G15" s="125">
        <v>7.1879286694101516</v>
      </c>
      <c r="H15" s="72">
        <v>3383</v>
      </c>
      <c r="I15" s="125">
        <v>92.812071330589845</v>
      </c>
    </row>
    <row r="16" spans="1:9">
      <c r="B16" s="111" t="s">
        <v>91</v>
      </c>
      <c r="C16" s="75">
        <v>1225</v>
      </c>
      <c r="D16" s="72">
        <v>0</v>
      </c>
      <c r="E16" s="125">
        <v>0</v>
      </c>
      <c r="F16" s="72">
        <v>1125</v>
      </c>
      <c r="G16" s="125">
        <v>91.83673469387756</v>
      </c>
      <c r="H16" s="72">
        <v>100</v>
      </c>
      <c r="I16" s="125">
        <v>8.1632653061224492</v>
      </c>
    </row>
    <row r="17" spans="2:9">
      <c r="B17" s="111" t="s">
        <v>92</v>
      </c>
      <c r="C17" s="75">
        <v>2246</v>
      </c>
      <c r="D17" s="72">
        <v>0</v>
      </c>
      <c r="E17" s="125">
        <v>0</v>
      </c>
      <c r="F17" s="72">
        <v>2142</v>
      </c>
      <c r="G17" s="125">
        <v>95.369545859305433</v>
      </c>
      <c r="H17" s="72">
        <v>104</v>
      </c>
      <c r="I17" s="125">
        <v>4.6304541406945683</v>
      </c>
    </row>
    <row r="18" spans="2:9">
      <c r="B18" s="111" t="s">
        <v>93</v>
      </c>
      <c r="C18" s="75">
        <v>704</v>
      </c>
      <c r="D18" s="72">
        <v>1</v>
      </c>
      <c r="E18" s="125">
        <v>0.14204545454545461</v>
      </c>
      <c r="F18" s="72">
        <v>489</v>
      </c>
      <c r="G18" s="125">
        <v>69.460227272727266</v>
      </c>
      <c r="H18" s="72">
        <v>214</v>
      </c>
      <c r="I18" s="125">
        <v>30.39772727272727</v>
      </c>
    </row>
    <row r="19" spans="2:9">
      <c r="B19" s="111" t="s">
        <v>94</v>
      </c>
      <c r="C19" s="75">
        <v>4039</v>
      </c>
      <c r="D19" s="72">
        <v>3228</v>
      </c>
      <c r="E19" s="125">
        <v>79.920772468432773</v>
      </c>
      <c r="F19" s="72">
        <v>810</v>
      </c>
      <c r="G19" s="125">
        <v>20.05446892795246</v>
      </c>
      <c r="H19" s="72">
        <v>1</v>
      </c>
      <c r="I19" s="125">
        <v>2.4758603614756129E-2</v>
      </c>
    </row>
    <row r="20" spans="2:9">
      <c r="B20" s="111" t="s">
        <v>95</v>
      </c>
      <c r="C20" s="75">
        <v>3189</v>
      </c>
      <c r="D20" s="72">
        <v>0</v>
      </c>
      <c r="E20" s="125">
        <v>0</v>
      </c>
      <c r="F20" s="72">
        <v>2703</v>
      </c>
      <c r="G20" s="125">
        <v>84.760112888052689</v>
      </c>
      <c r="H20" s="72">
        <v>486</v>
      </c>
      <c r="I20" s="125">
        <v>15.23988711194732</v>
      </c>
    </row>
    <row r="21" spans="2:9">
      <c r="B21" s="111" t="s">
        <v>96</v>
      </c>
      <c r="C21" s="75">
        <v>22952</v>
      </c>
      <c r="D21" s="72">
        <v>0</v>
      </c>
      <c r="E21" s="125">
        <v>0</v>
      </c>
      <c r="F21" s="72">
        <v>16542</v>
      </c>
      <c r="G21" s="125">
        <v>72.072150575113284</v>
      </c>
      <c r="H21" s="72">
        <v>6410</v>
      </c>
      <c r="I21" s="125">
        <v>27.92784942488672</v>
      </c>
    </row>
    <row r="22" spans="2:9">
      <c r="B22" s="111" t="s">
        <v>97</v>
      </c>
      <c r="C22" s="75">
        <v>18693</v>
      </c>
      <c r="D22" s="72">
        <v>244</v>
      </c>
      <c r="E22" s="125">
        <v>1.3053014497405451</v>
      </c>
      <c r="F22" s="72">
        <v>9829</v>
      </c>
      <c r="G22" s="125">
        <v>52.581180120900868</v>
      </c>
      <c r="H22" s="72">
        <v>8620</v>
      </c>
      <c r="I22" s="125">
        <v>46.113518429358592</v>
      </c>
    </row>
    <row r="23" spans="2:9">
      <c r="B23" s="111" t="s">
        <v>98</v>
      </c>
      <c r="C23" s="75">
        <v>3406</v>
      </c>
      <c r="D23" s="72">
        <v>0</v>
      </c>
      <c r="E23" s="125">
        <v>0</v>
      </c>
      <c r="F23" s="72">
        <v>2673</v>
      </c>
      <c r="G23" s="125">
        <v>78.479154433352903</v>
      </c>
      <c r="H23" s="72">
        <v>733</v>
      </c>
      <c r="I23" s="125">
        <v>21.52084556664709</v>
      </c>
    </row>
    <row r="24" spans="2:9">
      <c r="B24" s="111" t="s">
        <v>99</v>
      </c>
      <c r="C24" s="75">
        <v>13</v>
      </c>
      <c r="D24" s="72">
        <v>0</v>
      </c>
      <c r="E24" s="125">
        <v>0</v>
      </c>
      <c r="F24" s="72">
        <v>0</v>
      </c>
      <c r="G24" s="125">
        <v>0</v>
      </c>
      <c r="H24" s="72">
        <v>13</v>
      </c>
      <c r="I24" s="125">
        <v>100</v>
      </c>
    </row>
    <row r="25" spans="2:9">
      <c r="B25" s="111" t="s">
        <v>100</v>
      </c>
      <c r="C25" s="75">
        <v>464</v>
      </c>
      <c r="D25" s="72">
        <v>0</v>
      </c>
      <c r="E25" s="125">
        <v>0</v>
      </c>
      <c r="F25" s="72">
        <v>323</v>
      </c>
      <c r="G25" s="125">
        <v>69.612068965517238</v>
      </c>
      <c r="H25" s="72">
        <v>141</v>
      </c>
      <c r="I25" s="125">
        <v>30.387931034482762</v>
      </c>
    </row>
    <row r="26" spans="2:9">
      <c r="B26" s="111" t="s">
        <v>101</v>
      </c>
      <c r="C26" s="75">
        <v>5126</v>
      </c>
      <c r="D26" s="72">
        <v>0</v>
      </c>
      <c r="E26" s="125">
        <v>0</v>
      </c>
      <c r="F26" s="72">
        <v>2709</v>
      </c>
      <c r="G26" s="125">
        <v>52.848224736636752</v>
      </c>
      <c r="H26" s="72">
        <v>2417</v>
      </c>
      <c r="I26" s="125">
        <v>47.151775263363241</v>
      </c>
    </row>
    <row r="27" spans="2:9">
      <c r="B27" s="111" t="s">
        <v>102</v>
      </c>
      <c r="C27" s="75">
        <v>99</v>
      </c>
      <c r="D27" s="72">
        <v>0</v>
      </c>
      <c r="E27" s="125">
        <v>0</v>
      </c>
      <c r="F27" s="72">
        <v>3</v>
      </c>
      <c r="G27" s="125">
        <v>3.0303030303030298</v>
      </c>
      <c r="H27" s="72">
        <v>96</v>
      </c>
      <c r="I27" s="125">
        <v>96.969696969696969</v>
      </c>
    </row>
    <row r="28" spans="2:9">
      <c r="B28" s="111" t="s">
        <v>103</v>
      </c>
      <c r="C28" s="75">
        <v>145</v>
      </c>
      <c r="D28" s="72">
        <v>0</v>
      </c>
      <c r="E28" s="125">
        <v>0</v>
      </c>
      <c r="F28" s="72">
        <v>11</v>
      </c>
      <c r="G28" s="125">
        <v>7.5862068965517242</v>
      </c>
      <c r="H28" s="72">
        <v>134</v>
      </c>
      <c r="I28" s="125">
        <v>92.41379310344827</v>
      </c>
    </row>
    <row r="29" spans="2:9">
      <c r="B29" s="111" t="s">
        <v>104</v>
      </c>
      <c r="C29" s="75">
        <v>8</v>
      </c>
      <c r="D29" s="72">
        <v>0</v>
      </c>
      <c r="E29" s="125">
        <v>0</v>
      </c>
      <c r="F29" s="72">
        <v>1</v>
      </c>
      <c r="G29" s="125">
        <v>12.5</v>
      </c>
      <c r="H29" s="72">
        <v>7</v>
      </c>
      <c r="I29" s="125">
        <v>87.5</v>
      </c>
    </row>
    <row r="30" spans="2:9">
      <c r="B30" s="111" t="s">
        <v>105</v>
      </c>
      <c r="C30" s="75">
        <v>45</v>
      </c>
      <c r="D30" s="72">
        <v>0</v>
      </c>
      <c r="E30" s="125">
        <v>0</v>
      </c>
      <c r="F30" s="72">
        <v>24</v>
      </c>
      <c r="G30" s="125">
        <v>53.333333333333343</v>
      </c>
      <c r="H30" s="72">
        <v>21</v>
      </c>
      <c r="I30" s="125">
        <v>46.666666666666657</v>
      </c>
    </row>
    <row r="31" spans="2:9">
      <c r="B31" s="115" t="s">
        <v>106</v>
      </c>
      <c r="C31" s="90">
        <v>63</v>
      </c>
      <c r="D31" s="87">
        <v>0</v>
      </c>
      <c r="E31" s="126">
        <v>0</v>
      </c>
      <c r="F31" s="87">
        <v>49</v>
      </c>
      <c r="G31" s="126">
        <v>77.777777777777786</v>
      </c>
      <c r="H31" s="87">
        <v>14</v>
      </c>
      <c r="I31" s="126">
        <v>22.222222222222221</v>
      </c>
    </row>
    <row r="32" spans="2:9" ht="8" customHeight="1"/>
    <row r="33" spans="2:9">
      <c r="B33" s="119" t="s">
        <v>49</v>
      </c>
      <c r="C33" s="63">
        <v>85976</v>
      </c>
      <c r="D33" s="60">
        <v>3492</v>
      </c>
      <c r="E33" s="137">
        <v>4.0615985856518098</v>
      </c>
      <c r="F33" s="60">
        <v>43310</v>
      </c>
      <c r="G33" s="137">
        <v>50.374523122731929</v>
      </c>
      <c r="H33" s="60">
        <v>39174</v>
      </c>
      <c r="I33" s="137">
        <v>45.56387829161627</v>
      </c>
    </row>
    <row r="35" spans="2:9">
      <c r="B35" s="244" t="s">
        <v>365</v>
      </c>
      <c r="C35" s="202"/>
      <c r="D35" s="202"/>
      <c r="E35" s="202"/>
      <c r="F35" s="202"/>
      <c r="G35" s="202"/>
      <c r="H35" s="202"/>
      <c r="I35" s="202"/>
    </row>
    <row r="36" spans="2:9">
      <c r="B36" s="244" t="s">
        <v>366</v>
      </c>
      <c r="C36" s="202"/>
      <c r="D36" s="202"/>
      <c r="E36" s="202"/>
      <c r="F36" s="202"/>
      <c r="G36" s="202"/>
      <c r="H36" s="202"/>
      <c r="I36" s="202"/>
    </row>
    <row r="37" spans="2:9" ht="28" customHeight="1">
      <c r="B37" s="244" t="s">
        <v>367</v>
      </c>
      <c r="C37" s="202"/>
      <c r="D37" s="202"/>
      <c r="E37" s="202"/>
      <c r="F37" s="202"/>
      <c r="G37" s="202"/>
      <c r="H37" s="202"/>
      <c r="I37" s="202"/>
    </row>
    <row r="38" spans="2:9">
      <c r="B38" s="244" t="s">
        <v>368</v>
      </c>
      <c r="C38" s="202"/>
      <c r="D38" s="202"/>
      <c r="E38" s="202"/>
      <c r="F38" s="202"/>
      <c r="G38" s="202"/>
      <c r="H38" s="202"/>
      <c r="I38" s="202"/>
    </row>
  </sheetData>
  <mergeCells count="13">
    <mergeCell ref="B38:I38"/>
    <mergeCell ref="D9:I9"/>
    <mergeCell ref="B36:I36"/>
    <mergeCell ref="B37:I37"/>
    <mergeCell ref="A6:I6"/>
    <mergeCell ref="D10:E11"/>
    <mergeCell ref="F10:I10"/>
    <mergeCell ref="B35:I35"/>
    <mergeCell ref="H11:I11"/>
    <mergeCell ref="F11:G11"/>
    <mergeCell ref="C9:C12"/>
    <mergeCell ref="B9:B12"/>
    <mergeCell ref="B7:I7"/>
  </mergeCells>
  <printOptions horizontalCentered="1" verticalCentered="1"/>
  <pageMargins left="0.27777777777777779" right="0.27777777777777779" top="0.27777777777777779" bottom="0.27777777777777779" header="0.1388888888888889" footer="0.1388888888888889"/>
  <pageSetup paperSize="9" scale="79" orientation="landscape"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pageSetUpPr fitToPage="1"/>
  </sheetPr>
  <dimension ref="A5:I35"/>
  <sheetViews>
    <sheetView showGridLines="0" workbookViewId="0"/>
  </sheetViews>
  <sheetFormatPr baseColWidth="10" defaultColWidth="8.7265625" defaultRowHeight="14.5"/>
  <cols>
    <col min="1" max="1" width="4.453125" customWidth="1"/>
    <col min="2" max="2" width="30.1796875" customWidth="1"/>
    <col min="3" max="3" width="19.1796875" customWidth="1"/>
    <col min="4" max="4" width="12" customWidth="1"/>
    <col min="5" max="5" width="17" customWidth="1"/>
    <col min="6" max="6" width="12" customWidth="1"/>
    <col min="7" max="7" width="17" customWidth="1"/>
    <col min="8" max="8" width="12" customWidth="1"/>
    <col min="9" max="9" width="17" customWidth="1"/>
  </cols>
  <sheetData>
    <row r="5" spans="1:9" ht="19.5" customHeight="1"/>
    <row r="6" spans="1:9" ht="42" customHeight="1">
      <c r="A6" s="201" t="s">
        <v>369</v>
      </c>
      <c r="B6" s="202"/>
      <c r="C6" s="202"/>
      <c r="D6" s="202"/>
      <c r="E6" s="202"/>
      <c r="F6" s="202"/>
      <c r="G6" s="202"/>
      <c r="H6" s="202"/>
      <c r="I6" s="202"/>
    </row>
    <row r="7" spans="1:9" ht="15.5">
      <c r="B7" s="203" t="s">
        <v>113</v>
      </c>
      <c r="C7" s="202"/>
      <c r="D7" s="202"/>
      <c r="E7" s="202"/>
      <c r="F7" s="202"/>
      <c r="G7" s="202"/>
      <c r="H7" s="202"/>
      <c r="I7" s="202"/>
    </row>
    <row r="8" spans="1:9" ht="11" customHeight="1"/>
    <row r="9" spans="1:9">
      <c r="B9" s="263" t="s">
        <v>114</v>
      </c>
      <c r="C9" s="264" t="s">
        <v>370</v>
      </c>
      <c r="D9" s="272"/>
      <c r="E9" s="265"/>
      <c r="F9" s="265"/>
      <c r="G9" s="265"/>
      <c r="H9" s="265"/>
      <c r="I9" s="229"/>
    </row>
    <row r="10" spans="1:9" ht="49.5" customHeight="1">
      <c r="B10" s="243"/>
      <c r="C10" s="249"/>
      <c r="D10" s="273" t="s">
        <v>360</v>
      </c>
      <c r="E10" s="206"/>
      <c r="F10" s="273" t="s">
        <v>361</v>
      </c>
      <c r="G10" s="210"/>
      <c r="H10" s="210"/>
      <c r="I10" s="211"/>
    </row>
    <row r="11" spans="1:9" ht="43" customHeight="1">
      <c r="B11" s="243"/>
      <c r="C11" s="249"/>
      <c r="D11" s="207"/>
      <c r="E11" s="209"/>
      <c r="F11" s="273" t="s">
        <v>371</v>
      </c>
      <c r="G11" s="211"/>
      <c r="H11" s="273" t="s">
        <v>372</v>
      </c>
      <c r="I11" s="211"/>
    </row>
    <row r="12" spans="1:9" ht="55" customHeight="1">
      <c r="B12" s="218"/>
      <c r="C12" s="220"/>
      <c r="D12" s="56" t="s">
        <v>119</v>
      </c>
      <c r="E12" s="56" t="s">
        <v>373</v>
      </c>
      <c r="F12" s="56" t="s">
        <v>119</v>
      </c>
      <c r="G12" s="56" t="s">
        <v>373</v>
      </c>
      <c r="H12" s="56" t="s">
        <v>119</v>
      </c>
      <c r="I12" s="57" t="s">
        <v>373</v>
      </c>
    </row>
    <row r="13" spans="1:9">
      <c r="B13" s="107" t="s">
        <v>88</v>
      </c>
      <c r="C13" s="98">
        <v>10853</v>
      </c>
      <c r="D13" s="95">
        <v>55</v>
      </c>
      <c r="E13" s="124">
        <v>0.50677232101723024</v>
      </c>
      <c r="F13" s="95">
        <v>210</v>
      </c>
      <c r="G13" s="124">
        <v>1.934948862065788</v>
      </c>
      <c r="H13" s="95">
        <v>10588</v>
      </c>
      <c r="I13" s="124">
        <v>97.558278816916982</v>
      </c>
    </row>
    <row r="14" spans="1:9">
      <c r="B14" s="111" t="s">
        <v>89</v>
      </c>
      <c r="C14" s="75">
        <v>63</v>
      </c>
      <c r="D14" s="72">
        <v>3</v>
      </c>
      <c r="E14" s="125">
        <v>4.7619047619047619</v>
      </c>
      <c r="F14" s="72">
        <v>51</v>
      </c>
      <c r="G14" s="125">
        <v>80.952380952380949</v>
      </c>
      <c r="H14" s="72">
        <v>9</v>
      </c>
      <c r="I14" s="125">
        <v>14.285714285714279</v>
      </c>
    </row>
    <row r="15" spans="1:9">
      <c r="B15" s="111" t="s">
        <v>90</v>
      </c>
      <c r="C15" s="75">
        <v>489</v>
      </c>
      <c r="D15" s="72">
        <v>9</v>
      </c>
      <c r="E15" s="125">
        <v>1.8404907975460121</v>
      </c>
      <c r="F15" s="72">
        <v>89</v>
      </c>
      <c r="G15" s="125">
        <v>18.200408997955009</v>
      </c>
      <c r="H15" s="72">
        <v>391</v>
      </c>
      <c r="I15" s="125">
        <v>79.959100204498981</v>
      </c>
    </row>
    <row r="16" spans="1:9">
      <c r="B16" s="111" t="s">
        <v>91</v>
      </c>
      <c r="C16" s="75">
        <v>4202</v>
      </c>
      <c r="D16" s="72">
        <v>1</v>
      </c>
      <c r="E16" s="125">
        <v>2.3798191337458349E-2</v>
      </c>
      <c r="F16" s="72">
        <v>1846</v>
      </c>
      <c r="G16" s="125">
        <v>43.931461208948122</v>
      </c>
      <c r="H16" s="72">
        <v>2355</v>
      </c>
      <c r="I16" s="125">
        <v>56.04474059971443</v>
      </c>
    </row>
    <row r="17" spans="2:9">
      <c r="B17" s="111" t="s">
        <v>92</v>
      </c>
      <c r="C17" s="75">
        <v>304</v>
      </c>
      <c r="D17" s="72">
        <v>32</v>
      </c>
      <c r="E17" s="125">
        <v>10.52631578947368</v>
      </c>
      <c r="F17" s="72">
        <v>167</v>
      </c>
      <c r="G17" s="125">
        <v>54.934210526315788</v>
      </c>
      <c r="H17" s="72">
        <v>105</v>
      </c>
      <c r="I17" s="125">
        <v>34.539473684210527</v>
      </c>
    </row>
    <row r="18" spans="2:9">
      <c r="B18" s="111" t="s">
        <v>93</v>
      </c>
      <c r="C18" s="75">
        <v>668</v>
      </c>
      <c r="D18" s="72">
        <v>254</v>
      </c>
      <c r="E18" s="125">
        <v>38.023952095808383</v>
      </c>
      <c r="F18" s="72">
        <v>317</v>
      </c>
      <c r="G18" s="125">
        <v>47.455089820359277</v>
      </c>
      <c r="H18" s="72">
        <v>97</v>
      </c>
      <c r="I18" s="125">
        <v>14.52095808383234</v>
      </c>
    </row>
    <row r="19" spans="2:9">
      <c r="B19" s="111" t="s">
        <v>94</v>
      </c>
      <c r="C19" s="75">
        <v>175</v>
      </c>
      <c r="D19" s="72">
        <v>73</v>
      </c>
      <c r="E19" s="125">
        <v>41.714285714285722</v>
      </c>
      <c r="F19" s="72">
        <v>102</v>
      </c>
      <c r="G19" s="125">
        <v>58.285714285714278</v>
      </c>
      <c r="H19" s="72">
        <v>0</v>
      </c>
      <c r="I19" s="125">
        <v>0</v>
      </c>
    </row>
    <row r="20" spans="2:9">
      <c r="B20" s="111" t="s">
        <v>95</v>
      </c>
      <c r="C20" s="75">
        <v>3274</v>
      </c>
      <c r="D20" s="72">
        <v>12</v>
      </c>
      <c r="E20" s="125">
        <v>0.36652412950519242</v>
      </c>
      <c r="F20" s="72">
        <v>1534</v>
      </c>
      <c r="G20" s="125">
        <v>46.854001221747097</v>
      </c>
      <c r="H20" s="72">
        <v>1728</v>
      </c>
      <c r="I20" s="125">
        <v>52.779474648747701</v>
      </c>
    </row>
    <row r="21" spans="2:9">
      <c r="B21" s="111" t="s">
        <v>96</v>
      </c>
      <c r="C21" s="75">
        <v>44367</v>
      </c>
      <c r="D21" s="72">
        <v>22</v>
      </c>
      <c r="E21" s="125">
        <v>4.9586404309509322E-2</v>
      </c>
      <c r="F21" s="72">
        <v>10131</v>
      </c>
      <c r="G21" s="125">
        <v>22.834539184529039</v>
      </c>
      <c r="H21" s="72">
        <v>34214</v>
      </c>
      <c r="I21" s="125">
        <v>77.115874411161442</v>
      </c>
    </row>
    <row r="22" spans="2:9">
      <c r="B22" s="111" t="s">
        <v>97</v>
      </c>
      <c r="C22" s="75">
        <v>12412</v>
      </c>
      <c r="D22" s="72">
        <v>1645</v>
      </c>
      <c r="E22" s="125">
        <v>13.2533032549146</v>
      </c>
      <c r="F22" s="72">
        <v>2442</v>
      </c>
      <c r="G22" s="125">
        <v>19.67450854012246</v>
      </c>
      <c r="H22" s="72">
        <v>8325</v>
      </c>
      <c r="I22" s="125">
        <v>67.072188204962941</v>
      </c>
    </row>
    <row r="23" spans="2:9">
      <c r="B23" s="111" t="s">
        <v>98</v>
      </c>
      <c r="C23" s="75">
        <v>4591</v>
      </c>
      <c r="D23" s="72">
        <v>12</v>
      </c>
      <c r="E23" s="125">
        <v>0.26138096275321282</v>
      </c>
      <c r="F23" s="72">
        <v>1058</v>
      </c>
      <c r="G23" s="125">
        <v>23.04508821607493</v>
      </c>
      <c r="H23" s="72">
        <v>3521</v>
      </c>
      <c r="I23" s="125">
        <v>76.693530821171862</v>
      </c>
    </row>
    <row r="24" spans="2:9">
      <c r="B24" s="111" t="s">
        <v>99</v>
      </c>
      <c r="C24" s="75">
        <v>495</v>
      </c>
      <c r="D24" s="72">
        <v>34</v>
      </c>
      <c r="E24" s="125">
        <v>6.8686868686868694</v>
      </c>
      <c r="F24" s="72">
        <v>11</v>
      </c>
      <c r="G24" s="125">
        <v>2.2222222222222219</v>
      </c>
      <c r="H24" s="72">
        <v>450</v>
      </c>
      <c r="I24" s="125">
        <v>90.909090909090907</v>
      </c>
    </row>
    <row r="25" spans="2:9">
      <c r="B25" s="111" t="s">
        <v>100</v>
      </c>
      <c r="C25" s="75">
        <v>13281</v>
      </c>
      <c r="D25" s="72">
        <v>426</v>
      </c>
      <c r="E25" s="125">
        <v>3.2075897899254571</v>
      </c>
      <c r="F25" s="72">
        <v>2271</v>
      </c>
      <c r="G25" s="125">
        <v>17.099615992771628</v>
      </c>
      <c r="H25" s="72">
        <v>10584</v>
      </c>
      <c r="I25" s="125">
        <v>79.692794217302904</v>
      </c>
    </row>
    <row r="26" spans="2:9">
      <c r="B26" s="111" t="s">
        <v>101</v>
      </c>
      <c r="C26" s="75">
        <v>7402</v>
      </c>
      <c r="D26" s="72">
        <v>10</v>
      </c>
      <c r="E26" s="125">
        <v>0.1350986219940557</v>
      </c>
      <c r="F26" s="72">
        <v>239</v>
      </c>
      <c r="G26" s="125">
        <v>3.2288570656579298</v>
      </c>
      <c r="H26" s="72">
        <v>7153</v>
      </c>
      <c r="I26" s="125">
        <v>96.63604431234802</v>
      </c>
    </row>
    <row r="27" spans="2:9">
      <c r="B27" s="111" t="s">
        <v>102</v>
      </c>
      <c r="C27" s="75">
        <v>442</v>
      </c>
      <c r="D27" s="72">
        <v>87</v>
      </c>
      <c r="E27" s="125">
        <v>19.683257918552041</v>
      </c>
      <c r="F27" s="72">
        <v>32</v>
      </c>
      <c r="G27" s="125">
        <v>7.2398190045248878</v>
      </c>
      <c r="H27" s="72">
        <v>323</v>
      </c>
      <c r="I27" s="125">
        <v>73.076923076923066</v>
      </c>
    </row>
    <row r="28" spans="2:9">
      <c r="B28" s="111" t="s">
        <v>103</v>
      </c>
      <c r="C28" s="75">
        <v>12772</v>
      </c>
      <c r="D28" s="72">
        <v>1102</v>
      </c>
      <c r="E28" s="125">
        <v>8.6282492953335428</v>
      </c>
      <c r="F28" s="72">
        <v>2753</v>
      </c>
      <c r="G28" s="125">
        <v>21.55496398371438</v>
      </c>
      <c r="H28" s="72">
        <v>8917</v>
      </c>
      <c r="I28" s="125">
        <v>69.816786720952081</v>
      </c>
    </row>
    <row r="29" spans="2:9">
      <c r="B29" s="111" t="s">
        <v>104</v>
      </c>
      <c r="C29" s="75">
        <v>967</v>
      </c>
      <c r="D29" s="72">
        <v>161</v>
      </c>
      <c r="E29" s="125">
        <v>16.64943123061013</v>
      </c>
      <c r="F29" s="72">
        <v>514</v>
      </c>
      <c r="G29" s="125">
        <v>53.154084798345401</v>
      </c>
      <c r="H29" s="72">
        <v>292</v>
      </c>
      <c r="I29" s="125">
        <v>30.196483971044469</v>
      </c>
    </row>
    <row r="30" spans="2:9">
      <c r="B30" s="111" t="s">
        <v>105</v>
      </c>
      <c r="C30" s="75">
        <v>76</v>
      </c>
      <c r="D30" s="72">
        <v>0</v>
      </c>
      <c r="E30" s="125">
        <v>0</v>
      </c>
      <c r="F30" s="72">
        <v>46</v>
      </c>
      <c r="G30" s="125">
        <v>60.526315789473678</v>
      </c>
      <c r="H30" s="72">
        <v>30</v>
      </c>
      <c r="I30" s="125">
        <v>39.473684210526322</v>
      </c>
    </row>
    <row r="31" spans="2:9">
      <c r="B31" s="115" t="s">
        <v>106</v>
      </c>
      <c r="C31" s="90">
        <v>184</v>
      </c>
      <c r="D31" s="87">
        <v>1</v>
      </c>
      <c r="E31" s="126">
        <v>0.54347826086956519</v>
      </c>
      <c r="F31" s="87">
        <v>103</v>
      </c>
      <c r="G31" s="126">
        <v>55.978260869565219</v>
      </c>
      <c r="H31" s="87">
        <v>80</v>
      </c>
      <c r="I31" s="126">
        <v>43.478260869565219</v>
      </c>
    </row>
    <row r="32" spans="2:9" ht="8" customHeight="1"/>
    <row r="33" spans="2:9">
      <c r="B33" s="119" t="s">
        <v>49</v>
      </c>
      <c r="C33" s="63">
        <v>117017</v>
      </c>
      <c r="D33" s="60">
        <v>3939</v>
      </c>
      <c r="E33" s="137">
        <v>3.366177563943701</v>
      </c>
      <c r="F33" s="60">
        <v>23916</v>
      </c>
      <c r="G33" s="137">
        <v>20.438056008955961</v>
      </c>
      <c r="H33" s="60">
        <v>89162</v>
      </c>
      <c r="I33" s="137">
        <v>76.195766427100324</v>
      </c>
    </row>
    <row r="35" spans="2:9">
      <c r="B35" s="244" t="s">
        <v>365</v>
      </c>
      <c r="C35" s="202"/>
      <c r="D35" s="202"/>
      <c r="E35" s="202"/>
      <c r="F35" s="202"/>
      <c r="G35" s="202"/>
      <c r="H35" s="202"/>
      <c r="I35" s="202"/>
    </row>
  </sheetData>
  <mergeCells count="10">
    <mergeCell ref="A6:I6"/>
    <mergeCell ref="D10:E11"/>
    <mergeCell ref="F10:I10"/>
    <mergeCell ref="B35:I35"/>
    <mergeCell ref="H11:I11"/>
    <mergeCell ref="F11:G11"/>
    <mergeCell ref="C9:C12"/>
    <mergeCell ref="B9:B12"/>
    <mergeCell ref="B7:I7"/>
    <mergeCell ref="D9:I9"/>
  </mergeCells>
  <printOptions horizontalCentered="1" verticalCentered="1"/>
  <pageMargins left="0.27777777777777779" right="0.27777777777777779" top="0.27777777777777779" bottom="0.27777777777777779" header="0.1388888888888889" footer="0.1388888888888889"/>
  <pageSetup paperSize="9" scale="87" orientation="landscape"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pageSetUpPr fitToPage="1"/>
  </sheetPr>
  <dimension ref="A5:L36"/>
  <sheetViews>
    <sheetView showGridLines="0" workbookViewId="0"/>
  </sheetViews>
  <sheetFormatPr baseColWidth="10" defaultColWidth="8.7265625" defaultRowHeight="14.5"/>
  <cols>
    <col min="1" max="1" width="4.453125" customWidth="1"/>
    <col min="2" max="2" width="30.1796875" customWidth="1"/>
    <col min="3" max="3" width="2.1796875" customWidth="1"/>
    <col min="4" max="6" width="17" customWidth="1"/>
    <col min="7" max="7" width="2.1796875" customWidth="1"/>
    <col min="8" max="9" width="17" customWidth="1"/>
    <col min="10" max="10" width="2.1796875" customWidth="1"/>
    <col min="11" max="12" width="17" customWidth="1"/>
  </cols>
  <sheetData>
    <row r="5" spans="1:12" ht="19.5" customHeight="1"/>
    <row r="6" spans="1:12" ht="42" customHeight="1">
      <c r="A6" s="201" t="s">
        <v>374</v>
      </c>
      <c r="B6" s="202"/>
      <c r="C6" s="202"/>
      <c r="D6" s="202"/>
      <c r="E6" s="202"/>
      <c r="F6" s="202"/>
      <c r="G6" s="202"/>
      <c r="H6" s="202"/>
      <c r="I6" s="202"/>
      <c r="J6" s="202"/>
      <c r="K6" s="202"/>
      <c r="L6" s="202"/>
    </row>
    <row r="7" spans="1:12" ht="19" customHeight="1">
      <c r="B7" s="203" t="s">
        <v>113</v>
      </c>
      <c r="C7" s="202"/>
      <c r="D7" s="202"/>
      <c r="E7" s="202"/>
      <c r="F7" s="202"/>
      <c r="G7" s="202"/>
      <c r="H7" s="202"/>
      <c r="I7" s="202"/>
      <c r="J7" s="202"/>
      <c r="K7" s="202"/>
      <c r="L7" s="202"/>
    </row>
    <row r="8" spans="1:12" ht="11" customHeight="1"/>
    <row r="9" spans="1:12">
      <c r="B9" s="222" t="s">
        <v>114</v>
      </c>
      <c r="D9" s="228" t="s">
        <v>60</v>
      </c>
      <c r="E9" s="275" t="s">
        <v>375</v>
      </c>
      <c r="F9" s="261"/>
      <c r="H9" s="268" t="s">
        <v>376</v>
      </c>
      <c r="I9" s="261"/>
      <c r="K9" s="268" t="s">
        <v>377</v>
      </c>
      <c r="L9" s="261"/>
    </row>
    <row r="10" spans="1:12">
      <c r="B10" s="223"/>
      <c r="D10" s="243"/>
      <c r="E10" s="276"/>
      <c r="F10" s="274"/>
      <c r="H10" s="226"/>
      <c r="I10" s="274"/>
      <c r="K10" s="226"/>
      <c r="L10" s="274"/>
    </row>
    <row r="11" spans="1:12">
      <c r="B11" s="223"/>
      <c r="D11" s="243"/>
      <c r="E11" s="276"/>
      <c r="F11" s="274"/>
      <c r="H11" s="226"/>
      <c r="I11" s="274"/>
      <c r="K11" s="226"/>
      <c r="L11" s="274"/>
    </row>
    <row r="12" spans="1:12" ht="36" customHeight="1">
      <c r="B12" s="223"/>
      <c r="D12" s="218"/>
      <c r="E12" s="207"/>
      <c r="F12" s="209"/>
      <c r="H12" s="262"/>
      <c r="I12" s="209"/>
      <c r="K12" s="262"/>
      <c r="L12" s="209"/>
    </row>
    <row r="13" spans="1:12" ht="33" customHeight="1">
      <c r="B13" s="224"/>
      <c r="D13" s="39" t="s">
        <v>119</v>
      </c>
      <c r="E13" s="14" t="s">
        <v>119</v>
      </c>
      <c r="F13" s="15" t="s">
        <v>175</v>
      </c>
      <c r="H13" s="39" t="s">
        <v>119</v>
      </c>
      <c r="I13" s="15" t="s">
        <v>378</v>
      </c>
      <c r="K13" s="39" t="s">
        <v>119</v>
      </c>
      <c r="L13" s="15" t="s">
        <v>378</v>
      </c>
    </row>
    <row r="14" spans="1:12">
      <c r="B14" s="107" t="s">
        <v>88</v>
      </c>
      <c r="D14" s="98">
        <v>472898</v>
      </c>
      <c r="E14" s="95">
        <v>16112</v>
      </c>
      <c r="F14" s="124">
        <v>3.4070772132679781</v>
      </c>
      <c r="H14" s="95">
        <v>10588</v>
      </c>
      <c r="I14" s="124">
        <v>39.655430711610492</v>
      </c>
      <c r="K14" s="95">
        <v>26700</v>
      </c>
      <c r="L14" s="124">
        <v>5.6460378347973554</v>
      </c>
    </row>
    <row r="15" spans="1:12">
      <c r="B15" s="111" t="s">
        <v>89</v>
      </c>
      <c r="D15" s="75">
        <v>63811</v>
      </c>
      <c r="E15" s="72">
        <v>168</v>
      </c>
      <c r="F15" s="125">
        <v>0.26327749134161821</v>
      </c>
      <c r="H15" s="72">
        <v>9</v>
      </c>
      <c r="I15" s="125">
        <v>5.0847457627118651</v>
      </c>
      <c r="K15" s="72">
        <v>177</v>
      </c>
      <c r="L15" s="125">
        <v>0.27738164266349058</v>
      </c>
    </row>
    <row r="16" spans="1:12">
      <c r="B16" s="111" t="s">
        <v>90</v>
      </c>
      <c r="D16" s="75">
        <v>50045</v>
      </c>
      <c r="E16" s="72">
        <v>3383</v>
      </c>
      <c r="F16" s="125">
        <v>6.7599160755320211</v>
      </c>
      <c r="H16" s="72">
        <v>391</v>
      </c>
      <c r="I16" s="125">
        <v>10.36036036036036</v>
      </c>
      <c r="K16" s="72">
        <v>3774</v>
      </c>
      <c r="L16" s="125">
        <v>7.5412129083824553</v>
      </c>
    </row>
    <row r="17" spans="2:12">
      <c r="B17" s="111" t="s">
        <v>91</v>
      </c>
      <c r="D17" s="75">
        <v>51466</v>
      </c>
      <c r="E17" s="72">
        <v>100</v>
      </c>
      <c r="F17" s="125">
        <v>0.1943030350134069</v>
      </c>
      <c r="H17" s="72">
        <v>2355</v>
      </c>
      <c r="I17" s="125">
        <v>95.926680244399193</v>
      </c>
      <c r="K17" s="72">
        <v>2455</v>
      </c>
      <c r="L17" s="125">
        <v>4.7701395095791392</v>
      </c>
    </row>
    <row r="18" spans="2:12">
      <c r="B18" s="111" t="s">
        <v>92</v>
      </c>
      <c r="D18" s="75">
        <v>91922</v>
      </c>
      <c r="E18" s="72">
        <v>104</v>
      </c>
      <c r="F18" s="125">
        <v>0.1131394007963273</v>
      </c>
      <c r="H18" s="72">
        <v>105</v>
      </c>
      <c r="I18" s="125">
        <v>50.239234449760758</v>
      </c>
      <c r="K18" s="72">
        <v>209</v>
      </c>
      <c r="L18" s="125">
        <v>0.22736668044646549</v>
      </c>
    </row>
    <row r="19" spans="2:12">
      <c r="B19" s="111" t="s">
        <v>93</v>
      </c>
      <c r="D19" s="75">
        <v>26288</v>
      </c>
      <c r="E19" s="72">
        <v>214</v>
      </c>
      <c r="F19" s="125">
        <v>0.81405964698721844</v>
      </c>
      <c r="H19" s="72">
        <v>97</v>
      </c>
      <c r="I19" s="125">
        <v>31.18971061093248</v>
      </c>
      <c r="K19" s="72">
        <v>311</v>
      </c>
      <c r="L19" s="125">
        <v>1.183049300060864</v>
      </c>
    </row>
    <row r="20" spans="2:12">
      <c r="B20" s="111" t="s">
        <v>94</v>
      </c>
      <c r="D20" s="75">
        <v>162489</v>
      </c>
      <c r="E20" s="72">
        <v>1</v>
      </c>
      <c r="F20" s="125">
        <v>6.1542627500938525E-4</v>
      </c>
      <c r="H20" s="72">
        <v>0</v>
      </c>
      <c r="I20" s="125">
        <v>0</v>
      </c>
      <c r="K20" s="72">
        <v>1</v>
      </c>
      <c r="L20" s="125">
        <v>6.1542627500938525E-4</v>
      </c>
    </row>
    <row r="21" spans="2:12">
      <c r="B21" s="111" t="s">
        <v>95</v>
      </c>
      <c r="D21" s="75">
        <v>105909</v>
      </c>
      <c r="E21" s="72">
        <v>486</v>
      </c>
      <c r="F21" s="125">
        <v>0.45888451406396058</v>
      </c>
      <c r="H21" s="72">
        <v>1728</v>
      </c>
      <c r="I21" s="125">
        <v>78.048780487804876</v>
      </c>
      <c r="K21" s="72">
        <v>2214</v>
      </c>
      <c r="L21" s="125">
        <v>2.0904738974024868</v>
      </c>
    </row>
    <row r="22" spans="2:12">
      <c r="B22" s="111" t="s">
        <v>96</v>
      </c>
      <c r="D22" s="75">
        <v>437025</v>
      </c>
      <c r="E22" s="72">
        <v>6410</v>
      </c>
      <c r="F22" s="125">
        <v>1.4667353126251359</v>
      </c>
      <c r="H22" s="72">
        <v>34214</v>
      </c>
      <c r="I22" s="125">
        <v>84.221150059078383</v>
      </c>
      <c r="K22" s="72">
        <v>40624</v>
      </c>
      <c r="L22" s="125">
        <v>9.295578056175275</v>
      </c>
    </row>
    <row r="23" spans="2:12">
      <c r="B23" s="111" t="s">
        <v>97</v>
      </c>
      <c r="D23" s="75">
        <v>249282</v>
      </c>
      <c r="E23" s="72">
        <v>8620</v>
      </c>
      <c r="F23" s="125">
        <v>3.457931178344205</v>
      </c>
      <c r="H23" s="72">
        <v>8325</v>
      </c>
      <c r="I23" s="125">
        <v>49.129536736500441</v>
      </c>
      <c r="K23" s="72">
        <v>16945</v>
      </c>
      <c r="L23" s="125">
        <v>6.7975224845757021</v>
      </c>
    </row>
    <row r="24" spans="2:12">
      <c r="B24" s="111" t="s">
        <v>98</v>
      </c>
      <c r="D24" s="75">
        <v>62303</v>
      </c>
      <c r="E24" s="72">
        <v>733</v>
      </c>
      <c r="F24" s="125">
        <v>1.1765083543328569</v>
      </c>
      <c r="H24" s="72">
        <v>3521</v>
      </c>
      <c r="I24" s="125">
        <v>82.769158439116126</v>
      </c>
      <c r="K24" s="72">
        <v>4254</v>
      </c>
      <c r="L24" s="125">
        <v>6.8279216089112884</v>
      </c>
    </row>
    <row r="25" spans="2:12">
      <c r="B25" s="111" t="s">
        <v>99</v>
      </c>
      <c r="D25" s="75">
        <v>105626</v>
      </c>
      <c r="E25" s="72">
        <v>13</v>
      </c>
      <c r="F25" s="125">
        <v>1.230757578626474E-2</v>
      </c>
      <c r="H25" s="72">
        <v>450</v>
      </c>
      <c r="I25" s="125">
        <v>97.192224622030238</v>
      </c>
      <c r="K25" s="72">
        <v>463</v>
      </c>
      <c r="L25" s="125">
        <v>0.43833904531081358</v>
      </c>
    </row>
    <row r="26" spans="2:12">
      <c r="B26" s="111" t="s">
        <v>100</v>
      </c>
      <c r="D26" s="75">
        <v>297856</v>
      </c>
      <c r="E26" s="72">
        <v>141</v>
      </c>
      <c r="F26" s="125">
        <v>4.7338311130210572E-2</v>
      </c>
      <c r="H26" s="72">
        <v>10584</v>
      </c>
      <c r="I26" s="125">
        <v>98.68531468531468</v>
      </c>
      <c r="K26" s="72">
        <v>10725</v>
      </c>
      <c r="L26" s="125">
        <v>3.6007332402234642</v>
      </c>
    </row>
    <row r="27" spans="2:12">
      <c r="B27" s="111" t="s">
        <v>101</v>
      </c>
      <c r="D27" s="75">
        <v>76618</v>
      </c>
      <c r="E27" s="72">
        <v>2417</v>
      </c>
      <c r="F27" s="125">
        <v>3.1546111879714949</v>
      </c>
      <c r="H27" s="72">
        <v>7153</v>
      </c>
      <c r="I27" s="125">
        <v>74.743991640543356</v>
      </c>
      <c r="K27" s="72">
        <v>9570</v>
      </c>
      <c r="L27" s="125">
        <v>12.490537471612409</v>
      </c>
    </row>
    <row r="28" spans="2:12">
      <c r="B28" s="111" t="s">
        <v>102</v>
      </c>
      <c r="D28" s="75">
        <v>24377</v>
      </c>
      <c r="E28" s="72">
        <v>96</v>
      </c>
      <c r="F28" s="125">
        <v>0.39381384091561722</v>
      </c>
      <c r="H28" s="72">
        <v>323</v>
      </c>
      <c r="I28" s="125">
        <v>77.088305489260151</v>
      </c>
      <c r="K28" s="72">
        <v>419</v>
      </c>
      <c r="L28" s="125">
        <v>1.718833326496287</v>
      </c>
    </row>
    <row r="29" spans="2:12">
      <c r="B29" s="111" t="s">
        <v>103</v>
      </c>
      <c r="D29" s="75">
        <v>122361</v>
      </c>
      <c r="E29" s="72">
        <v>134</v>
      </c>
      <c r="F29" s="125">
        <v>0.10951201771806381</v>
      </c>
      <c r="H29" s="72">
        <v>8917</v>
      </c>
      <c r="I29" s="125">
        <v>98.519500607667666</v>
      </c>
      <c r="K29" s="72">
        <v>9051</v>
      </c>
      <c r="L29" s="125">
        <v>7.3969647191507102</v>
      </c>
    </row>
    <row r="30" spans="2:12">
      <c r="B30" s="111" t="s">
        <v>104</v>
      </c>
      <c r="D30" s="75">
        <v>15371</v>
      </c>
      <c r="E30" s="72">
        <v>7</v>
      </c>
      <c r="F30" s="125">
        <v>4.5540303168303951E-2</v>
      </c>
      <c r="H30" s="72">
        <v>292</v>
      </c>
      <c r="I30" s="125">
        <v>97.658862876254176</v>
      </c>
      <c r="K30" s="72">
        <v>299</v>
      </c>
      <c r="L30" s="125">
        <v>1.9452215210461259</v>
      </c>
    </row>
    <row r="31" spans="2:12">
      <c r="B31" s="111" t="s">
        <v>105</v>
      </c>
      <c r="D31" s="75">
        <v>2559</v>
      </c>
      <c r="E31" s="72">
        <v>21</v>
      </c>
      <c r="F31" s="125">
        <v>0.82063305978898016</v>
      </c>
      <c r="H31" s="72">
        <v>30</v>
      </c>
      <c r="I31" s="125">
        <v>58.82352941176471</v>
      </c>
      <c r="K31" s="72">
        <v>51</v>
      </c>
      <c r="L31" s="125">
        <v>1.992966002344666</v>
      </c>
    </row>
    <row r="32" spans="2:12">
      <c r="B32" s="115" t="s">
        <v>106</v>
      </c>
      <c r="D32" s="90">
        <v>3418</v>
      </c>
      <c r="E32" s="87">
        <v>14</v>
      </c>
      <c r="F32" s="126">
        <v>0.40959625511995318</v>
      </c>
      <c r="H32" s="87">
        <v>80</v>
      </c>
      <c r="I32" s="126">
        <v>85.106382978723403</v>
      </c>
      <c r="K32" s="87">
        <v>94</v>
      </c>
      <c r="L32" s="126">
        <v>2.7501462843768292</v>
      </c>
    </row>
    <row r="33" spans="2:12" ht="8" customHeight="1"/>
    <row r="34" spans="2:12">
      <c r="B34" s="119" t="s">
        <v>49</v>
      </c>
      <c r="D34" s="63">
        <v>2421624</v>
      </c>
      <c r="E34" s="60">
        <v>39174</v>
      </c>
      <c r="F34" s="137">
        <v>1.6176747504980129</v>
      </c>
      <c r="H34" s="60">
        <v>89162</v>
      </c>
      <c r="I34" s="137">
        <v>69.475439471387617</v>
      </c>
      <c r="K34" s="60">
        <v>128336</v>
      </c>
      <c r="L34" s="137">
        <v>5.2995840807656336</v>
      </c>
    </row>
    <row r="36" spans="2:12">
      <c r="B36" s="244" t="s">
        <v>365</v>
      </c>
      <c r="C36" s="202"/>
      <c r="D36" s="202"/>
      <c r="E36" s="202"/>
      <c r="F36" s="202"/>
      <c r="G36" s="202"/>
      <c r="H36" s="202"/>
      <c r="I36" s="202"/>
    </row>
  </sheetData>
  <mergeCells count="8">
    <mergeCell ref="B7:L7"/>
    <mergeCell ref="A6:L6"/>
    <mergeCell ref="B36:I36"/>
    <mergeCell ref="H9:I12"/>
    <mergeCell ref="K9:L12"/>
    <mergeCell ref="D9:D12"/>
    <mergeCell ref="E9:F12"/>
    <mergeCell ref="B9:B13"/>
  </mergeCells>
  <printOptions horizontalCentered="1" verticalCentered="1"/>
  <pageMargins left="0.27777777777777779" right="0.27777777777777779" top="0.27777777777777779" bottom="0.27777777777777779" header="0.1388888888888889" footer="0.1388888888888889"/>
  <pageSetup paperSize="9" scale="88" orientation="landscape"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pageSetUpPr fitToPage="1"/>
  </sheetPr>
  <dimension ref="A6:T7"/>
  <sheetViews>
    <sheetView showGridLines="0" workbookViewId="0"/>
  </sheetViews>
  <sheetFormatPr baseColWidth="10" defaultColWidth="8.7265625" defaultRowHeight="14.5"/>
  <sheetData>
    <row r="6" spans="1:20" ht="21">
      <c r="A6" s="201" t="s">
        <v>379</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78" orientation="landscape"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pageSetUpPr fitToPage="1"/>
  </sheetPr>
  <dimension ref="A6:T7"/>
  <sheetViews>
    <sheetView showGridLines="0" workbookViewId="0"/>
  </sheetViews>
  <sheetFormatPr baseColWidth="10" defaultColWidth="8.7265625" defaultRowHeight="14.5"/>
  <sheetData>
    <row r="6" spans="1:20" ht="21">
      <c r="A6" s="201" t="s">
        <v>380</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78" orientation="landscape"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pageSetUpPr fitToPage="1"/>
  </sheetPr>
  <dimension ref="A6:T7"/>
  <sheetViews>
    <sheetView showGridLines="0" workbookViewId="0"/>
  </sheetViews>
  <sheetFormatPr baseColWidth="10" defaultColWidth="8.7265625" defaultRowHeight="14.5"/>
  <sheetData>
    <row r="6" spans="1:20" ht="21">
      <c r="A6" s="201" t="s">
        <v>381</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78" orientation="landscape"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pageSetUpPr fitToPage="1"/>
  </sheetPr>
  <dimension ref="A6:T7"/>
  <sheetViews>
    <sheetView showGridLines="0" workbookViewId="0"/>
  </sheetViews>
  <sheetFormatPr baseColWidth="10" defaultColWidth="8.7265625" defaultRowHeight="14.5"/>
  <sheetData>
    <row r="6" spans="1:20" ht="21">
      <c r="A6" s="201" t="s">
        <v>382</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78" orientation="landscape"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pageSetUpPr fitToPage="1"/>
  </sheetPr>
  <dimension ref="B1:Q33"/>
  <sheetViews>
    <sheetView showGridLines="0" workbookViewId="0"/>
  </sheetViews>
  <sheetFormatPr baseColWidth="10" defaultColWidth="8.7265625" defaultRowHeight="14.5"/>
  <cols>
    <col min="1" max="1" width="0.6328125" customWidth="1"/>
    <col min="2" max="2" width="29.1796875" customWidth="1"/>
    <col min="3" max="3" width="0.6328125" customWidth="1"/>
    <col min="4" max="4" width="13.453125" customWidth="1"/>
    <col min="5" max="5" width="0.6328125" customWidth="1"/>
    <col min="6" max="7" width="13.453125" customWidth="1"/>
    <col min="8" max="8" width="0.6328125" customWidth="1"/>
    <col min="9" max="10" width="13.453125" customWidth="1"/>
    <col min="11" max="11" width="0.6328125" customWidth="1"/>
    <col min="12" max="17" width="13.453125" customWidth="1"/>
  </cols>
  <sheetData>
    <row r="1" spans="2:17" ht="12" customHeight="1"/>
    <row r="2" spans="2:17" ht="52.5" customHeight="1"/>
    <row r="3" spans="2:17" ht="23.5" customHeight="1">
      <c r="B3" s="201" t="s">
        <v>383</v>
      </c>
      <c r="C3" s="202"/>
      <c r="D3" s="202"/>
      <c r="E3" s="202"/>
      <c r="F3" s="202"/>
      <c r="G3" s="202"/>
      <c r="H3" s="202"/>
      <c r="I3" s="202"/>
      <c r="J3" s="202"/>
      <c r="K3" s="202"/>
      <c r="L3" s="202"/>
      <c r="M3" s="202"/>
      <c r="N3" s="202"/>
      <c r="O3" s="202"/>
      <c r="P3" s="202"/>
      <c r="Q3" s="202"/>
    </row>
    <row r="4" spans="2:17" ht="18" customHeight="1">
      <c r="B4" s="203" t="s">
        <v>113</v>
      </c>
      <c r="C4" s="202"/>
      <c r="D4" s="202"/>
      <c r="E4" s="202"/>
      <c r="F4" s="202"/>
      <c r="G4" s="202"/>
      <c r="H4" s="202"/>
      <c r="I4" s="202"/>
      <c r="J4" s="202"/>
      <c r="K4" s="202"/>
      <c r="L4" s="202"/>
      <c r="M4" s="202"/>
      <c r="N4" s="202"/>
      <c r="O4" s="202"/>
      <c r="P4" s="202"/>
      <c r="Q4" s="202"/>
    </row>
    <row r="5" spans="2:17" ht="9.5" customHeight="1"/>
    <row r="6" spans="2:17" ht="9.5" customHeight="1">
      <c r="B6" s="222" t="s">
        <v>114</v>
      </c>
      <c r="D6" s="277" t="s">
        <v>384</v>
      </c>
      <c r="F6" s="228" t="s">
        <v>385</v>
      </c>
      <c r="G6" s="261"/>
      <c r="I6" s="228" t="s">
        <v>386</v>
      </c>
      <c r="J6" s="261"/>
      <c r="L6" s="228" t="s">
        <v>360</v>
      </c>
      <c r="M6" s="261"/>
      <c r="N6" s="264" t="s">
        <v>361</v>
      </c>
      <c r="O6" s="215"/>
      <c r="P6" s="215"/>
      <c r="Q6" s="261"/>
    </row>
    <row r="7" spans="2:17">
      <c r="B7" s="223"/>
      <c r="D7" s="223"/>
      <c r="F7" s="226"/>
      <c r="G7" s="274"/>
      <c r="I7" s="226"/>
      <c r="J7" s="274"/>
      <c r="L7" s="226"/>
      <c r="M7" s="274"/>
      <c r="N7" s="207"/>
      <c r="O7" s="208"/>
      <c r="P7" s="208"/>
      <c r="Q7" s="209"/>
    </row>
    <row r="8" spans="2:17" ht="46.5" customHeight="1">
      <c r="B8" s="223"/>
      <c r="D8" s="224"/>
      <c r="F8" s="262"/>
      <c r="G8" s="209"/>
      <c r="I8" s="262"/>
      <c r="J8" s="209"/>
      <c r="L8" s="262"/>
      <c r="M8" s="209"/>
      <c r="N8" s="219" t="s">
        <v>387</v>
      </c>
      <c r="O8" s="211"/>
      <c r="P8" s="219" t="s">
        <v>388</v>
      </c>
      <c r="Q8" s="211"/>
    </row>
    <row r="9" spans="2:17" ht="89" customHeight="1">
      <c r="B9" s="224"/>
      <c r="D9" s="58" t="s">
        <v>119</v>
      </c>
      <c r="F9" s="20" t="s">
        <v>119</v>
      </c>
      <c r="G9" s="21" t="s">
        <v>389</v>
      </c>
      <c r="I9" s="20" t="s">
        <v>119</v>
      </c>
      <c r="J9" s="21" t="s">
        <v>389</v>
      </c>
      <c r="L9" s="20" t="s">
        <v>119</v>
      </c>
      <c r="M9" s="28" t="s">
        <v>390</v>
      </c>
      <c r="N9" s="28" t="s">
        <v>119</v>
      </c>
      <c r="O9" s="28" t="s">
        <v>390</v>
      </c>
      <c r="P9" s="28" t="s">
        <v>119</v>
      </c>
      <c r="Q9" s="21" t="s">
        <v>390</v>
      </c>
    </row>
    <row r="10" spans="2:17" ht="8" customHeight="1"/>
    <row r="11" spans="2:17">
      <c r="B11" s="16" t="s">
        <v>88</v>
      </c>
      <c r="D11" s="98">
        <v>362480</v>
      </c>
      <c r="F11" s="95">
        <f t="shared" ref="F11:F29" si="0">D11-I11</f>
        <v>350085</v>
      </c>
      <c r="G11" s="124">
        <f t="shared" ref="G11:G29" si="1">IFERROR(F11/D11*100,"-")</f>
        <v>96.580500993158253</v>
      </c>
      <c r="I11" s="95">
        <f t="shared" ref="I11:I29" si="2">L11+N11+P11</f>
        <v>12395</v>
      </c>
      <c r="J11" s="124">
        <f t="shared" ref="J11:J29" si="3">IFERROR(I11/D11*100,"-")</f>
        <v>3.4194990068417566</v>
      </c>
      <c r="L11" s="95">
        <v>3546</v>
      </c>
      <c r="M11" s="124">
        <f t="shared" ref="M11:M29" si="4">IFERROR(L11/I11*100,"-")</f>
        <v>28.608309802339654</v>
      </c>
      <c r="N11" s="95">
        <v>6375</v>
      </c>
      <c r="O11" s="124">
        <f t="shared" ref="O11:O29" si="5">IFERROR(N11/I11*100,"-")</f>
        <v>51.432029043969344</v>
      </c>
      <c r="P11" s="95">
        <v>2474</v>
      </c>
      <c r="Q11" s="124">
        <f t="shared" ref="Q11:Q29" si="6">IFERROR(P11/I11*100,"-")</f>
        <v>19.959661153691005</v>
      </c>
    </row>
    <row r="12" spans="2:17">
      <c r="B12" s="17" t="s">
        <v>89</v>
      </c>
      <c r="D12" s="75">
        <v>52232</v>
      </c>
      <c r="F12" s="72">
        <f t="shared" si="0"/>
        <v>51521</v>
      </c>
      <c r="G12" s="125">
        <f t="shared" si="1"/>
        <v>98.638765507734732</v>
      </c>
      <c r="I12" s="72">
        <f t="shared" si="2"/>
        <v>711</v>
      </c>
      <c r="J12" s="125">
        <f t="shared" si="3"/>
        <v>1.3612344922652782</v>
      </c>
      <c r="L12" s="72">
        <v>1</v>
      </c>
      <c r="M12" s="125">
        <f t="shared" si="4"/>
        <v>0.14064697609001406</v>
      </c>
      <c r="N12" s="72">
        <v>526</v>
      </c>
      <c r="O12" s="125">
        <f t="shared" si="5"/>
        <v>73.980309423347407</v>
      </c>
      <c r="P12" s="72">
        <v>184</v>
      </c>
      <c r="Q12" s="125">
        <f t="shared" si="6"/>
        <v>25.879043600562589</v>
      </c>
    </row>
    <row r="13" spans="2:17">
      <c r="B13" s="17" t="s">
        <v>90</v>
      </c>
      <c r="D13" s="75">
        <v>37440</v>
      </c>
      <c r="F13" s="72">
        <f t="shared" si="0"/>
        <v>36507</v>
      </c>
      <c r="G13" s="125">
        <f t="shared" si="1"/>
        <v>97.508012820512818</v>
      </c>
      <c r="I13" s="72">
        <f t="shared" si="2"/>
        <v>933</v>
      </c>
      <c r="J13" s="125">
        <f t="shared" si="3"/>
        <v>2.4919871794871797</v>
      </c>
      <c r="L13" s="72">
        <v>3</v>
      </c>
      <c r="M13" s="125">
        <f t="shared" si="4"/>
        <v>0.32154340836012862</v>
      </c>
      <c r="N13" s="72">
        <v>259</v>
      </c>
      <c r="O13" s="125">
        <f t="shared" si="5"/>
        <v>27.759914255091108</v>
      </c>
      <c r="P13" s="72">
        <v>671</v>
      </c>
      <c r="Q13" s="125">
        <f t="shared" si="6"/>
        <v>71.918542336548768</v>
      </c>
    </row>
    <row r="14" spans="2:17">
      <c r="B14" s="17" t="s">
        <v>91</v>
      </c>
      <c r="D14" s="75">
        <v>35710</v>
      </c>
      <c r="F14" s="72">
        <f t="shared" si="0"/>
        <v>35710</v>
      </c>
      <c r="G14" s="125">
        <f t="shared" si="1"/>
        <v>100</v>
      </c>
      <c r="I14" s="72">
        <f t="shared" si="2"/>
        <v>0</v>
      </c>
      <c r="J14" s="125">
        <f t="shared" si="3"/>
        <v>0</v>
      </c>
      <c r="L14" s="72">
        <v>0</v>
      </c>
      <c r="M14" s="125" t="str">
        <f t="shared" si="4"/>
        <v>-</v>
      </c>
      <c r="N14" s="72">
        <v>0</v>
      </c>
      <c r="O14" s="125" t="str">
        <f t="shared" si="5"/>
        <v>-</v>
      </c>
      <c r="P14" s="72">
        <v>0</v>
      </c>
      <c r="Q14" s="125" t="str">
        <f t="shared" si="6"/>
        <v>-</v>
      </c>
    </row>
    <row r="15" spans="2:17">
      <c r="B15" s="17" t="s">
        <v>92</v>
      </c>
      <c r="D15" s="75">
        <v>79828</v>
      </c>
      <c r="F15" s="72">
        <f t="shared" si="0"/>
        <v>67740</v>
      </c>
      <c r="G15" s="125">
        <f t="shared" si="1"/>
        <v>84.857443503532593</v>
      </c>
      <c r="I15" s="72">
        <f t="shared" si="2"/>
        <v>12088</v>
      </c>
      <c r="J15" s="125">
        <f t="shared" si="3"/>
        <v>15.142556496467405</v>
      </c>
      <c r="L15" s="72">
        <v>11352</v>
      </c>
      <c r="M15" s="125">
        <f t="shared" si="4"/>
        <v>93.911317008603575</v>
      </c>
      <c r="N15" s="72">
        <v>211</v>
      </c>
      <c r="O15" s="125">
        <f t="shared" si="5"/>
        <v>1.7455327597617472</v>
      </c>
      <c r="P15" s="72">
        <v>525</v>
      </c>
      <c r="Q15" s="125">
        <f t="shared" si="6"/>
        <v>4.3431502316346791</v>
      </c>
    </row>
    <row r="16" spans="2:17">
      <c r="B16" s="17" t="s">
        <v>93</v>
      </c>
      <c r="D16" s="75">
        <v>20358</v>
      </c>
      <c r="F16" s="72">
        <f t="shared" si="0"/>
        <v>20357</v>
      </c>
      <c r="G16" s="125">
        <f t="shared" si="1"/>
        <v>99.995087926122409</v>
      </c>
      <c r="I16" s="72">
        <f t="shared" si="2"/>
        <v>1</v>
      </c>
      <c r="J16" s="125">
        <f t="shared" si="3"/>
        <v>4.912073877591119E-3</v>
      </c>
      <c r="L16" s="72">
        <v>0</v>
      </c>
      <c r="M16" s="125">
        <f t="shared" si="4"/>
        <v>0</v>
      </c>
      <c r="N16" s="72">
        <v>0</v>
      </c>
      <c r="O16" s="125">
        <f t="shared" si="5"/>
        <v>0</v>
      </c>
      <c r="P16" s="72">
        <v>1</v>
      </c>
      <c r="Q16" s="125">
        <f t="shared" si="6"/>
        <v>100</v>
      </c>
    </row>
    <row r="17" spans="2:17">
      <c r="B17" s="17" t="s">
        <v>94</v>
      </c>
      <c r="D17" s="75">
        <v>129593</v>
      </c>
      <c r="F17" s="72">
        <f t="shared" si="0"/>
        <v>126723</v>
      </c>
      <c r="G17" s="125">
        <f t="shared" si="1"/>
        <v>97.785374210026774</v>
      </c>
      <c r="I17" s="72">
        <f t="shared" si="2"/>
        <v>2870</v>
      </c>
      <c r="J17" s="125">
        <f t="shared" si="3"/>
        <v>2.214625789973224</v>
      </c>
      <c r="L17" s="72">
        <v>2867</v>
      </c>
      <c r="M17" s="125">
        <f t="shared" si="4"/>
        <v>99.895470383275267</v>
      </c>
      <c r="N17" s="72">
        <v>1</v>
      </c>
      <c r="O17" s="125">
        <f t="shared" si="5"/>
        <v>3.484320557491289E-2</v>
      </c>
      <c r="P17" s="72">
        <v>2</v>
      </c>
      <c r="Q17" s="125">
        <f t="shared" si="6"/>
        <v>6.968641114982578E-2</v>
      </c>
    </row>
    <row r="18" spans="2:17">
      <c r="B18" s="17" t="s">
        <v>95</v>
      </c>
      <c r="D18" s="75">
        <v>83038</v>
      </c>
      <c r="F18" s="72">
        <f t="shared" si="0"/>
        <v>81797</v>
      </c>
      <c r="G18" s="125">
        <f t="shared" si="1"/>
        <v>98.505503504419664</v>
      </c>
      <c r="I18" s="72">
        <f t="shared" si="2"/>
        <v>1241</v>
      </c>
      <c r="J18" s="125">
        <f t="shared" si="3"/>
        <v>1.4944964955803366</v>
      </c>
      <c r="L18" s="72">
        <v>6</v>
      </c>
      <c r="M18" s="125">
        <f t="shared" si="4"/>
        <v>0.48348106365834009</v>
      </c>
      <c r="N18" s="72">
        <v>332</v>
      </c>
      <c r="O18" s="125">
        <f t="shared" si="5"/>
        <v>26.752618855761483</v>
      </c>
      <c r="P18" s="72">
        <v>903</v>
      </c>
      <c r="Q18" s="125">
        <f t="shared" si="6"/>
        <v>72.763900080580186</v>
      </c>
    </row>
    <row r="19" spans="2:17">
      <c r="B19" s="17" t="s">
        <v>96</v>
      </c>
      <c r="D19" s="75">
        <v>270372</v>
      </c>
      <c r="F19" s="72">
        <f t="shared" si="0"/>
        <v>270372</v>
      </c>
      <c r="G19" s="125">
        <f t="shared" si="1"/>
        <v>100</v>
      </c>
      <c r="I19" s="72">
        <f t="shared" si="2"/>
        <v>0</v>
      </c>
      <c r="J19" s="125">
        <f t="shared" si="3"/>
        <v>0</v>
      </c>
      <c r="L19" s="72">
        <v>0</v>
      </c>
      <c r="M19" s="125" t="str">
        <f t="shared" si="4"/>
        <v>-</v>
      </c>
      <c r="N19" s="72">
        <v>0</v>
      </c>
      <c r="O19" s="125" t="str">
        <f t="shared" si="5"/>
        <v>-</v>
      </c>
      <c r="P19" s="72">
        <v>0</v>
      </c>
      <c r="Q19" s="125" t="str">
        <f t="shared" si="6"/>
        <v>-</v>
      </c>
    </row>
    <row r="20" spans="2:17">
      <c r="B20" s="17" t="s">
        <v>97</v>
      </c>
      <c r="D20" s="75">
        <v>185965</v>
      </c>
      <c r="F20" s="72">
        <f t="shared" si="0"/>
        <v>183720</v>
      </c>
      <c r="G20" s="125">
        <f t="shared" si="1"/>
        <v>98.792783588309632</v>
      </c>
      <c r="I20" s="72">
        <f t="shared" si="2"/>
        <v>2245</v>
      </c>
      <c r="J20" s="125">
        <f t="shared" si="3"/>
        <v>1.2072164116903719</v>
      </c>
      <c r="L20" s="72">
        <v>8</v>
      </c>
      <c r="M20" s="125">
        <f t="shared" si="4"/>
        <v>0.35634743875278396</v>
      </c>
      <c r="N20" s="72">
        <v>1520</v>
      </c>
      <c r="O20" s="125">
        <f t="shared" si="5"/>
        <v>67.706013363028944</v>
      </c>
      <c r="P20" s="72">
        <v>717</v>
      </c>
      <c r="Q20" s="125">
        <f t="shared" si="6"/>
        <v>31.937639198218264</v>
      </c>
    </row>
    <row r="21" spans="2:17">
      <c r="B21" s="17" t="s">
        <v>98</v>
      </c>
      <c r="D21" s="75">
        <v>38054</v>
      </c>
      <c r="F21" s="72">
        <f t="shared" si="0"/>
        <v>37917</v>
      </c>
      <c r="G21" s="125">
        <f t="shared" si="1"/>
        <v>99.639985284070008</v>
      </c>
      <c r="I21" s="72">
        <f t="shared" si="2"/>
        <v>137</v>
      </c>
      <c r="J21" s="125">
        <f t="shared" si="3"/>
        <v>0.36001471592999423</v>
      </c>
      <c r="L21" s="72">
        <v>0</v>
      </c>
      <c r="M21" s="125">
        <f t="shared" si="4"/>
        <v>0</v>
      </c>
      <c r="N21" s="72">
        <v>0</v>
      </c>
      <c r="O21" s="125">
        <f t="shared" si="5"/>
        <v>0</v>
      </c>
      <c r="P21" s="72">
        <v>137</v>
      </c>
      <c r="Q21" s="125">
        <f t="shared" si="6"/>
        <v>100</v>
      </c>
    </row>
    <row r="22" spans="2:17">
      <c r="B22" s="17" t="s">
        <v>99</v>
      </c>
      <c r="D22" s="75">
        <v>99224</v>
      </c>
      <c r="F22" s="72">
        <f t="shared" si="0"/>
        <v>98485</v>
      </c>
      <c r="G22" s="125">
        <f t="shared" si="1"/>
        <v>99.255220511166655</v>
      </c>
      <c r="I22" s="72">
        <f t="shared" si="2"/>
        <v>739</v>
      </c>
      <c r="J22" s="125">
        <f t="shared" si="3"/>
        <v>0.74477948883334677</v>
      </c>
      <c r="L22" s="72">
        <v>5</v>
      </c>
      <c r="M22" s="125">
        <f t="shared" si="4"/>
        <v>0.67658998646820023</v>
      </c>
      <c r="N22" s="72">
        <v>4</v>
      </c>
      <c r="O22" s="125">
        <f t="shared" si="5"/>
        <v>0.54127198917456021</v>
      </c>
      <c r="P22" s="72">
        <v>730</v>
      </c>
      <c r="Q22" s="125">
        <f t="shared" si="6"/>
        <v>98.782138024357238</v>
      </c>
    </row>
    <row r="23" spans="2:17">
      <c r="B23" s="17" t="s">
        <v>100</v>
      </c>
      <c r="D23" s="75">
        <v>229163</v>
      </c>
      <c r="F23" s="72">
        <f t="shared" si="0"/>
        <v>229163</v>
      </c>
      <c r="G23" s="125">
        <f t="shared" si="1"/>
        <v>100</v>
      </c>
      <c r="I23" s="72">
        <f t="shared" si="2"/>
        <v>0</v>
      </c>
      <c r="J23" s="125">
        <f t="shared" si="3"/>
        <v>0</v>
      </c>
      <c r="L23" s="72">
        <v>0</v>
      </c>
      <c r="M23" s="125" t="str">
        <f t="shared" si="4"/>
        <v>-</v>
      </c>
      <c r="N23" s="72">
        <v>0</v>
      </c>
      <c r="O23" s="125" t="str">
        <f t="shared" si="5"/>
        <v>-</v>
      </c>
      <c r="P23" s="72">
        <v>0</v>
      </c>
      <c r="Q23" s="125" t="str">
        <f t="shared" si="6"/>
        <v>-</v>
      </c>
    </row>
    <row r="24" spans="2:17">
      <c r="B24" s="17" t="s">
        <v>101</v>
      </c>
      <c r="D24" s="75">
        <v>52764</v>
      </c>
      <c r="F24" s="72">
        <f t="shared" si="0"/>
        <v>52520</v>
      </c>
      <c r="G24" s="125">
        <f t="shared" si="1"/>
        <v>99.537563490258506</v>
      </c>
      <c r="I24" s="72">
        <f t="shared" si="2"/>
        <v>244</v>
      </c>
      <c r="J24" s="125">
        <f t="shared" si="3"/>
        <v>0.46243650974149042</v>
      </c>
      <c r="L24" s="72">
        <v>1</v>
      </c>
      <c r="M24" s="125">
        <f t="shared" si="4"/>
        <v>0.4098360655737705</v>
      </c>
      <c r="N24" s="72">
        <v>223</v>
      </c>
      <c r="O24" s="125">
        <f t="shared" si="5"/>
        <v>91.393442622950815</v>
      </c>
      <c r="P24" s="72">
        <v>20</v>
      </c>
      <c r="Q24" s="125">
        <f t="shared" si="6"/>
        <v>8.1967213114754092</v>
      </c>
    </row>
    <row r="25" spans="2:17">
      <c r="B25" s="17" t="s">
        <v>102</v>
      </c>
      <c r="D25" s="75">
        <v>17304</v>
      </c>
      <c r="F25" s="72">
        <f t="shared" si="0"/>
        <v>17304</v>
      </c>
      <c r="G25" s="125">
        <f t="shared" si="1"/>
        <v>100</v>
      </c>
      <c r="I25" s="72">
        <f t="shared" si="2"/>
        <v>0</v>
      </c>
      <c r="J25" s="125">
        <f t="shared" si="3"/>
        <v>0</v>
      </c>
      <c r="L25" s="72">
        <v>0</v>
      </c>
      <c r="M25" s="125" t="str">
        <f t="shared" si="4"/>
        <v>-</v>
      </c>
      <c r="N25" s="72">
        <v>0</v>
      </c>
      <c r="O25" s="125" t="str">
        <f t="shared" si="5"/>
        <v>-</v>
      </c>
      <c r="P25" s="72">
        <v>0</v>
      </c>
      <c r="Q25" s="125" t="str">
        <f t="shared" si="6"/>
        <v>-</v>
      </c>
    </row>
    <row r="26" spans="2:17">
      <c r="B26" s="17" t="s">
        <v>103</v>
      </c>
      <c r="D26" s="75">
        <v>75257</v>
      </c>
      <c r="F26" s="72">
        <f t="shared" si="0"/>
        <v>75257</v>
      </c>
      <c r="G26" s="125">
        <f t="shared" si="1"/>
        <v>100</v>
      </c>
      <c r="I26" s="72">
        <f t="shared" si="2"/>
        <v>0</v>
      </c>
      <c r="J26" s="125">
        <f t="shared" si="3"/>
        <v>0</v>
      </c>
      <c r="L26" s="72">
        <v>0</v>
      </c>
      <c r="M26" s="125" t="str">
        <f t="shared" si="4"/>
        <v>-</v>
      </c>
      <c r="N26" s="72">
        <v>0</v>
      </c>
      <c r="O26" s="125" t="str">
        <f t="shared" si="5"/>
        <v>-</v>
      </c>
      <c r="P26" s="72">
        <v>0</v>
      </c>
      <c r="Q26" s="125" t="str">
        <f t="shared" si="6"/>
        <v>-</v>
      </c>
    </row>
    <row r="27" spans="2:17">
      <c r="B27" s="17" t="s">
        <v>104</v>
      </c>
      <c r="D27" s="75">
        <v>9735</v>
      </c>
      <c r="F27" s="72">
        <f t="shared" si="0"/>
        <v>9732</v>
      </c>
      <c r="G27" s="125">
        <f t="shared" si="1"/>
        <v>99.969183359013869</v>
      </c>
      <c r="I27" s="72">
        <f t="shared" si="2"/>
        <v>3</v>
      </c>
      <c r="J27" s="125">
        <f t="shared" si="3"/>
        <v>3.0816640986132512E-2</v>
      </c>
      <c r="L27" s="72">
        <v>1</v>
      </c>
      <c r="M27" s="125">
        <f t="shared" si="4"/>
        <v>33.333333333333329</v>
      </c>
      <c r="N27" s="72">
        <v>0</v>
      </c>
      <c r="O27" s="125">
        <f t="shared" si="5"/>
        <v>0</v>
      </c>
      <c r="P27" s="72">
        <v>2</v>
      </c>
      <c r="Q27" s="125">
        <f t="shared" si="6"/>
        <v>66.666666666666657</v>
      </c>
    </row>
    <row r="28" spans="2:17">
      <c r="B28" s="17" t="s">
        <v>105</v>
      </c>
      <c r="D28" s="75">
        <v>1667</v>
      </c>
      <c r="F28" s="72">
        <f t="shared" si="0"/>
        <v>1667</v>
      </c>
      <c r="G28" s="125">
        <f t="shared" si="1"/>
        <v>100</v>
      </c>
      <c r="I28" s="72">
        <f t="shared" si="2"/>
        <v>0</v>
      </c>
      <c r="J28" s="125">
        <f t="shared" si="3"/>
        <v>0</v>
      </c>
      <c r="L28" s="72">
        <v>0</v>
      </c>
      <c r="M28" s="125" t="str">
        <f t="shared" si="4"/>
        <v>-</v>
      </c>
      <c r="N28" s="72">
        <v>0</v>
      </c>
      <c r="O28" s="125" t="str">
        <f t="shared" si="5"/>
        <v>-</v>
      </c>
      <c r="P28" s="72">
        <v>0</v>
      </c>
      <c r="Q28" s="125" t="str">
        <f t="shared" si="6"/>
        <v>-</v>
      </c>
    </row>
    <row r="29" spans="2:17">
      <c r="B29" s="18" t="s">
        <v>106</v>
      </c>
      <c r="D29" s="90">
        <v>2460</v>
      </c>
      <c r="F29" s="87">
        <f t="shared" si="0"/>
        <v>2324</v>
      </c>
      <c r="G29" s="126">
        <f t="shared" si="1"/>
        <v>94.471544715447152</v>
      </c>
      <c r="I29" s="87">
        <f t="shared" si="2"/>
        <v>136</v>
      </c>
      <c r="J29" s="126">
        <f t="shared" si="3"/>
        <v>5.5284552845528454</v>
      </c>
      <c r="L29" s="87">
        <v>0</v>
      </c>
      <c r="M29" s="126">
        <f t="shared" si="4"/>
        <v>0</v>
      </c>
      <c r="N29" s="87">
        <v>104</v>
      </c>
      <c r="O29" s="126">
        <f t="shared" si="5"/>
        <v>76.470588235294116</v>
      </c>
      <c r="P29" s="87">
        <v>32</v>
      </c>
      <c r="Q29" s="126">
        <f t="shared" si="6"/>
        <v>23.52941176470588</v>
      </c>
    </row>
    <row r="30" spans="2:17" ht="8" customHeight="1"/>
    <row r="31" spans="2:17">
      <c r="B31" s="19" t="s">
        <v>49</v>
      </c>
      <c r="D31" s="63">
        <f>SUM(D11:D29)</f>
        <v>1782644</v>
      </c>
      <c r="F31" s="60">
        <f>D31-I31</f>
        <v>1748901</v>
      </c>
      <c r="G31" s="137">
        <f>IFERROR(F31/D31*100,"-")</f>
        <v>98.107137487911217</v>
      </c>
      <c r="I31" s="60">
        <f>L31+N31+P31</f>
        <v>33743</v>
      </c>
      <c r="J31" s="137">
        <f>IFERROR(I31/D31*100,"-")</f>
        <v>1.892862512088785</v>
      </c>
      <c r="L31" s="60">
        <f>SUM(L11:L29)</f>
        <v>17790</v>
      </c>
      <c r="M31" s="137">
        <f>IFERROR(L31/I31*100,"-")</f>
        <v>52.722046053996387</v>
      </c>
      <c r="N31" s="60">
        <f>SUM(N11:N29)</f>
        <v>9555</v>
      </c>
      <c r="O31" s="137">
        <f>IFERROR(N31/I31*100,"-")</f>
        <v>28.316984263402777</v>
      </c>
      <c r="P31" s="60">
        <f>SUM(P11:P29)</f>
        <v>6398</v>
      </c>
      <c r="Q31" s="137">
        <f>IFERROR(P31/I31*100,"-")</f>
        <v>18.960969682600837</v>
      </c>
    </row>
    <row r="33" spans="2:17" ht="35" customHeight="1">
      <c r="B33" s="244" t="s">
        <v>391</v>
      </c>
      <c r="C33" s="202"/>
      <c r="D33" s="202"/>
      <c r="E33" s="202"/>
      <c r="F33" s="202"/>
      <c r="G33" s="202"/>
      <c r="H33" s="202"/>
      <c r="I33" s="202"/>
      <c r="J33" s="202"/>
      <c r="K33" s="202"/>
      <c r="L33" s="202"/>
      <c r="M33" s="202"/>
      <c r="N33" s="202"/>
      <c r="O33" s="202"/>
      <c r="P33" s="202"/>
      <c r="Q33" s="202"/>
    </row>
  </sheetData>
  <mergeCells count="11">
    <mergeCell ref="B33:Q33"/>
    <mergeCell ref="D6:D8"/>
    <mergeCell ref="B3:Q3"/>
    <mergeCell ref="L6:M8"/>
    <mergeCell ref="N8:O8"/>
    <mergeCell ref="P8:Q8"/>
    <mergeCell ref="B4:Q4"/>
    <mergeCell ref="B6:B9"/>
    <mergeCell ref="F6:G8"/>
    <mergeCell ref="N6:Q7"/>
    <mergeCell ref="I6:J8"/>
  </mergeCells>
  <printOptions horizontalCentered="1" verticalCentered="1"/>
  <pageMargins left="0.27777777777777779" right="0.27777777777777779" top="0.27777777777777779" bottom="0.27777777777777779" header="0.1388888888888889" footer="0.1388888888888889"/>
  <pageSetup paperSize="9" scale="78" orientation="landscape"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pageSetUpPr fitToPage="1"/>
  </sheetPr>
  <dimension ref="A1:Y30"/>
  <sheetViews>
    <sheetView showGridLines="0" workbookViewId="0"/>
  </sheetViews>
  <sheetFormatPr baseColWidth="10" defaultColWidth="8.7265625" defaultRowHeight="14.5"/>
  <cols>
    <col min="1" max="1" width="0.6328125" customWidth="1"/>
    <col min="2" max="2" width="27.1796875" customWidth="1"/>
    <col min="3" max="3" width="0.6328125" customWidth="1"/>
    <col min="4" max="4" width="9" customWidth="1"/>
    <col min="5" max="5" width="0.6328125" customWidth="1"/>
    <col min="6" max="23" width="9" customWidth="1"/>
    <col min="24" max="24" width="0.6328125" customWidth="1"/>
    <col min="25" max="25" width="15.1796875" customWidth="1"/>
  </cols>
  <sheetData>
    <row r="1" spans="1:25" ht="12" customHeight="1"/>
    <row r="2" spans="1:25" ht="52.5" customHeight="1"/>
    <row r="3" spans="1:25" ht="23.5" customHeight="1">
      <c r="A3" s="201" t="s">
        <v>392</v>
      </c>
      <c r="B3" s="202"/>
      <c r="C3" s="202"/>
      <c r="D3" s="202"/>
      <c r="E3" s="202"/>
      <c r="F3" s="202"/>
      <c r="G3" s="202"/>
      <c r="H3" s="202"/>
      <c r="I3" s="202"/>
      <c r="J3" s="202"/>
      <c r="K3" s="202"/>
      <c r="L3" s="202"/>
      <c r="M3" s="202"/>
      <c r="N3" s="202"/>
      <c r="O3" s="202"/>
      <c r="P3" s="202"/>
      <c r="Q3" s="202"/>
      <c r="R3" s="202"/>
      <c r="S3" s="202"/>
      <c r="T3" s="202"/>
      <c r="U3" s="202"/>
      <c r="V3" s="202"/>
      <c r="W3" s="202"/>
    </row>
    <row r="4" spans="1:25" ht="18" customHeight="1">
      <c r="B4" s="203" t="s">
        <v>113</v>
      </c>
      <c r="C4" s="202"/>
      <c r="D4" s="202"/>
      <c r="E4" s="202"/>
      <c r="F4" s="202"/>
      <c r="G4" s="202"/>
      <c r="H4" s="202"/>
      <c r="I4" s="202"/>
      <c r="J4" s="202"/>
      <c r="K4" s="202"/>
      <c r="L4" s="202"/>
      <c r="M4" s="202"/>
      <c r="N4" s="202"/>
      <c r="O4" s="202"/>
      <c r="P4" s="202"/>
      <c r="Q4" s="202"/>
      <c r="R4" s="202"/>
      <c r="S4" s="202"/>
      <c r="T4" s="202"/>
      <c r="U4" s="202"/>
      <c r="V4" s="202"/>
      <c r="W4" s="202"/>
    </row>
    <row r="5" spans="1:25" ht="9.5" customHeight="1"/>
    <row r="6" spans="1:25" ht="17" customHeight="1">
      <c r="B6" s="222" t="s">
        <v>114</v>
      </c>
      <c r="D6" s="278" t="s">
        <v>393</v>
      </c>
      <c r="F6" s="268" t="s">
        <v>394</v>
      </c>
      <c r="G6" s="265"/>
      <c r="H6" s="265"/>
      <c r="I6" s="265"/>
      <c r="J6" s="265"/>
      <c r="K6" s="265"/>
      <c r="L6" s="265"/>
      <c r="M6" s="265"/>
      <c r="N6" s="265"/>
      <c r="O6" s="265"/>
      <c r="P6" s="265"/>
      <c r="Q6" s="265"/>
      <c r="R6" s="265"/>
      <c r="S6" s="265"/>
      <c r="T6" s="265"/>
      <c r="U6" s="265"/>
      <c r="V6" s="265"/>
      <c r="W6" s="229"/>
    </row>
    <row r="7" spans="1:25" ht="60" customHeight="1">
      <c r="B7" s="223"/>
      <c r="D7" s="224"/>
      <c r="F7" s="259" t="s">
        <v>205</v>
      </c>
      <c r="G7" s="211"/>
      <c r="H7" s="257" t="s">
        <v>71</v>
      </c>
      <c r="I7" s="211"/>
      <c r="J7" s="257" t="s">
        <v>72</v>
      </c>
      <c r="K7" s="211"/>
      <c r="L7" s="257" t="s">
        <v>206</v>
      </c>
      <c r="M7" s="211"/>
      <c r="N7" s="257" t="s">
        <v>74</v>
      </c>
      <c r="O7" s="211"/>
      <c r="P7" s="257" t="s">
        <v>207</v>
      </c>
      <c r="Q7" s="211"/>
      <c r="R7" s="257" t="s">
        <v>208</v>
      </c>
      <c r="S7" s="211"/>
      <c r="T7" s="257" t="s">
        <v>209</v>
      </c>
      <c r="U7" s="211"/>
      <c r="V7" s="257" t="s">
        <v>171</v>
      </c>
      <c r="W7" s="211"/>
      <c r="Y7" s="59" t="s">
        <v>395</v>
      </c>
    </row>
    <row r="8" spans="1:25" ht="14" customHeight="1">
      <c r="B8" s="224"/>
      <c r="D8" s="50" t="s">
        <v>119</v>
      </c>
      <c r="F8" s="39" t="s">
        <v>119</v>
      </c>
      <c r="G8" s="14" t="s">
        <v>58</v>
      </c>
      <c r="H8" s="14" t="s">
        <v>119</v>
      </c>
      <c r="I8" s="14" t="s">
        <v>58</v>
      </c>
      <c r="J8" s="14" t="s">
        <v>119</v>
      </c>
      <c r="K8" s="14" t="s">
        <v>58</v>
      </c>
      <c r="L8" s="14" t="s">
        <v>119</v>
      </c>
      <c r="M8" s="14" t="s">
        <v>58</v>
      </c>
      <c r="N8" s="14" t="s">
        <v>119</v>
      </c>
      <c r="O8" s="14" t="s">
        <v>58</v>
      </c>
      <c r="P8" s="14" t="s">
        <v>119</v>
      </c>
      <c r="Q8" s="14" t="s">
        <v>58</v>
      </c>
      <c r="R8" s="14" t="s">
        <v>119</v>
      </c>
      <c r="S8" s="14" t="s">
        <v>58</v>
      </c>
      <c r="T8" s="14" t="s">
        <v>119</v>
      </c>
      <c r="U8" s="14" t="s">
        <v>58</v>
      </c>
      <c r="V8" s="14" t="s">
        <v>119</v>
      </c>
      <c r="W8" s="15" t="s">
        <v>58</v>
      </c>
      <c r="Y8" s="50" t="s">
        <v>119</v>
      </c>
    </row>
    <row r="9" spans="1:25" ht="8" customHeight="1"/>
    <row r="10" spans="1:25">
      <c r="B10" s="107" t="s">
        <v>88</v>
      </c>
      <c r="D10" s="98">
        <v>350085</v>
      </c>
      <c r="F10" s="95">
        <v>403</v>
      </c>
      <c r="G10" s="124">
        <f t="shared" ref="G10:G28" si="0">IFERROR(F10/V10*100,"-")</f>
        <v>7.4428122379779194E-2</v>
      </c>
      <c r="H10" s="95">
        <v>194629</v>
      </c>
      <c r="I10" s="124">
        <f t="shared" ref="I10:I28" si="1">IFERROR(H10/V10*100,"-")</f>
        <v>35.945089406089437</v>
      </c>
      <c r="J10" s="95">
        <v>207168</v>
      </c>
      <c r="K10" s="124">
        <f t="shared" ref="K10:K28" si="2">IFERROR(J10/V10*100,"-")</f>
        <v>38.260856717553587</v>
      </c>
      <c r="L10" s="95">
        <v>14599</v>
      </c>
      <c r="M10" s="124">
        <f t="shared" ref="M10:M28" si="3">IFERROR(L10/V10*100,"-")</f>
        <v>2.6962187558868398</v>
      </c>
      <c r="N10" s="95">
        <v>26917</v>
      </c>
      <c r="O10" s="124">
        <f t="shared" ref="O10:O28" si="4">IFERROR(N10/V10*100,"-")</f>
        <v>4.9711706454007851</v>
      </c>
      <c r="P10" s="95">
        <v>3137</v>
      </c>
      <c r="Q10" s="124">
        <f t="shared" ref="Q10:Q28" si="5">IFERROR(P10/V10*100,"-")</f>
        <v>0.5793573694922266</v>
      </c>
      <c r="R10" s="95">
        <v>94597</v>
      </c>
      <c r="S10" s="124">
        <f t="shared" ref="S10:S28" si="6">IFERROR(R10/V10*100,"-")</f>
        <v>17.470662761190997</v>
      </c>
      <c r="T10" s="95">
        <v>12</v>
      </c>
      <c r="U10" s="124">
        <f t="shared" ref="U10:U28" si="7">IFERROR(T10/V10*100,"-")</f>
        <v>2.2162220063457823E-3</v>
      </c>
      <c r="V10" s="95">
        <v>541462</v>
      </c>
      <c r="W10" s="124">
        <f t="shared" ref="W10:W28" si="8">IFERROR(V10/V10*100,"-")</f>
        <v>100</v>
      </c>
      <c r="Y10" s="191">
        <f t="shared" ref="Y10:Y28" si="9">IFERROR(V10/D10,"-")</f>
        <v>1.546658668609052</v>
      </c>
    </row>
    <row r="11" spans="1:25">
      <c r="B11" s="111" t="s">
        <v>89</v>
      </c>
      <c r="D11" s="75">
        <v>51521</v>
      </c>
      <c r="F11" s="72">
        <v>5255</v>
      </c>
      <c r="G11" s="125">
        <f t="shared" si="0"/>
        <v>7.7969672690584284</v>
      </c>
      <c r="H11" s="72">
        <v>10997</v>
      </c>
      <c r="I11" s="125">
        <f t="shared" si="1"/>
        <v>16.316507908246535</v>
      </c>
      <c r="J11" s="72">
        <v>5665</v>
      </c>
      <c r="K11" s="125">
        <f t="shared" si="2"/>
        <v>8.4052939256357764</v>
      </c>
      <c r="L11" s="72">
        <v>1790</v>
      </c>
      <c r="M11" s="125">
        <f t="shared" si="3"/>
        <v>2.6558651592035369</v>
      </c>
      <c r="N11" s="72">
        <v>4011</v>
      </c>
      <c r="O11" s="125">
        <f t="shared" si="4"/>
        <v>5.9512151695896023</v>
      </c>
      <c r="P11" s="72">
        <v>11256</v>
      </c>
      <c r="Q11" s="125">
        <f t="shared" si="5"/>
        <v>16.700792308377103</v>
      </c>
      <c r="R11" s="72">
        <v>28424</v>
      </c>
      <c r="S11" s="125">
        <f t="shared" si="6"/>
        <v>42.173358259889014</v>
      </c>
      <c r="T11" s="72">
        <v>0</v>
      </c>
      <c r="U11" s="125">
        <f t="shared" si="7"/>
        <v>0</v>
      </c>
      <c r="V11" s="72">
        <v>67398</v>
      </c>
      <c r="W11" s="125">
        <f t="shared" si="8"/>
        <v>100</v>
      </c>
      <c r="Y11" s="192">
        <f t="shared" si="9"/>
        <v>1.3081656023757302</v>
      </c>
    </row>
    <row r="12" spans="1:25">
      <c r="B12" s="111" t="s">
        <v>90</v>
      </c>
      <c r="D12" s="75">
        <v>36507</v>
      </c>
      <c r="F12" s="72">
        <v>5591</v>
      </c>
      <c r="G12" s="125">
        <f t="shared" si="0"/>
        <v>10.636557339624076</v>
      </c>
      <c r="H12" s="72">
        <v>11885</v>
      </c>
      <c r="I12" s="125">
        <f t="shared" si="1"/>
        <v>22.610531922989118</v>
      </c>
      <c r="J12" s="72">
        <v>8894</v>
      </c>
      <c r="K12" s="125">
        <f t="shared" si="2"/>
        <v>16.920325698196486</v>
      </c>
      <c r="L12" s="72">
        <v>2179</v>
      </c>
      <c r="M12" s="125">
        <f t="shared" si="3"/>
        <v>4.1454227227760443</v>
      </c>
      <c r="N12" s="72">
        <v>3208</v>
      </c>
      <c r="O12" s="125">
        <f t="shared" si="4"/>
        <v>6.103036298607412</v>
      </c>
      <c r="P12" s="72">
        <v>5540</v>
      </c>
      <c r="Q12" s="125">
        <f t="shared" si="5"/>
        <v>10.539532760063922</v>
      </c>
      <c r="R12" s="72">
        <v>15235</v>
      </c>
      <c r="S12" s="125">
        <f t="shared" si="6"/>
        <v>28.983715090175789</v>
      </c>
      <c r="T12" s="72">
        <v>32</v>
      </c>
      <c r="U12" s="125">
        <f t="shared" si="7"/>
        <v>6.0878167567156229E-2</v>
      </c>
      <c r="V12" s="72">
        <v>52564</v>
      </c>
      <c r="W12" s="125">
        <f t="shared" si="8"/>
        <v>100</v>
      </c>
      <c r="Y12" s="192">
        <f t="shared" si="9"/>
        <v>1.4398334565973649</v>
      </c>
    </row>
    <row r="13" spans="1:25">
      <c r="B13" s="111" t="s">
        <v>91</v>
      </c>
      <c r="D13" s="75">
        <v>35710</v>
      </c>
      <c r="F13" s="72">
        <v>3662</v>
      </c>
      <c r="G13" s="125">
        <f t="shared" si="0"/>
        <v>6.099267155229847</v>
      </c>
      <c r="H13" s="72">
        <v>20401</v>
      </c>
      <c r="I13" s="125">
        <f t="shared" si="1"/>
        <v>33.979013990672883</v>
      </c>
      <c r="J13" s="72">
        <v>2590</v>
      </c>
      <c r="K13" s="125">
        <f t="shared" si="2"/>
        <v>4.3137908061292478</v>
      </c>
      <c r="L13" s="72">
        <v>1858</v>
      </c>
      <c r="M13" s="125">
        <f t="shared" si="3"/>
        <v>3.0946035976015991</v>
      </c>
      <c r="N13" s="72">
        <v>3073</v>
      </c>
      <c r="O13" s="125">
        <f t="shared" si="4"/>
        <v>5.1182544970019981</v>
      </c>
      <c r="P13" s="72">
        <v>814</v>
      </c>
      <c r="Q13" s="125">
        <f t="shared" si="5"/>
        <v>1.3557628247834776</v>
      </c>
      <c r="R13" s="72">
        <v>27642</v>
      </c>
      <c r="S13" s="125">
        <f t="shared" si="6"/>
        <v>46.039307128580944</v>
      </c>
      <c r="T13" s="72">
        <v>0</v>
      </c>
      <c r="U13" s="125">
        <f t="shared" si="7"/>
        <v>0</v>
      </c>
      <c r="V13" s="72">
        <v>60040</v>
      </c>
      <c r="W13" s="125">
        <f t="shared" si="8"/>
        <v>100</v>
      </c>
      <c r="Y13" s="192">
        <f t="shared" si="9"/>
        <v>1.6813217586110334</v>
      </c>
    </row>
    <row r="14" spans="1:25">
      <c r="B14" s="111" t="s">
        <v>92</v>
      </c>
      <c r="D14" s="75">
        <v>67740</v>
      </c>
      <c r="F14" s="72">
        <v>2199</v>
      </c>
      <c r="G14" s="125">
        <f t="shared" si="0"/>
        <v>2.5908383995475752</v>
      </c>
      <c r="H14" s="72">
        <v>17551</v>
      </c>
      <c r="I14" s="125">
        <f t="shared" si="1"/>
        <v>20.67840143267826</v>
      </c>
      <c r="J14" s="72">
        <v>1504</v>
      </c>
      <c r="K14" s="125">
        <f t="shared" si="2"/>
        <v>1.7719967953249447</v>
      </c>
      <c r="L14" s="72">
        <v>5832</v>
      </c>
      <c r="M14" s="125">
        <f t="shared" si="3"/>
        <v>6.871200339318535</v>
      </c>
      <c r="N14" s="72">
        <v>6048</v>
      </c>
      <c r="O14" s="125">
        <f t="shared" si="4"/>
        <v>7.1256892407747765</v>
      </c>
      <c r="P14" s="72">
        <v>15513</v>
      </c>
      <c r="Q14" s="125">
        <f t="shared" si="5"/>
        <v>18.277251519864272</v>
      </c>
      <c r="R14" s="72">
        <v>35533</v>
      </c>
      <c r="S14" s="125">
        <f t="shared" si="6"/>
        <v>41.864602478910413</v>
      </c>
      <c r="T14" s="72">
        <v>696</v>
      </c>
      <c r="U14" s="125">
        <f t="shared" si="7"/>
        <v>0.82001979358122434</v>
      </c>
      <c r="V14" s="72">
        <v>84876</v>
      </c>
      <c r="W14" s="125">
        <f t="shared" si="8"/>
        <v>100</v>
      </c>
      <c r="Y14" s="192">
        <f t="shared" si="9"/>
        <v>1.2529672276350754</v>
      </c>
    </row>
    <row r="15" spans="1:25">
      <c r="B15" s="111" t="s">
        <v>93</v>
      </c>
      <c r="D15" s="75">
        <v>20357</v>
      </c>
      <c r="F15" s="72">
        <v>9100</v>
      </c>
      <c r="G15" s="125">
        <f t="shared" si="0"/>
        <v>28.244203730717899</v>
      </c>
      <c r="H15" s="72">
        <v>4405</v>
      </c>
      <c r="I15" s="125">
        <f t="shared" si="1"/>
        <v>13.6720568608585</v>
      </c>
      <c r="J15" s="72">
        <v>1224</v>
      </c>
      <c r="K15" s="125">
        <f t="shared" si="2"/>
        <v>3.7990005897141437</v>
      </c>
      <c r="L15" s="72">
        <v>2068</v>
      </c>
      <c r="M15" s="125">
        <f t="shared" si="3"/>
        <v>6.4185728917719356</v>
      </c>
      <c r="N15" s="72">
        <v>5219</v>
      </c>
      <c r="O15" s="125">
        <f t="shared" si="4"/>
        <v>16.198516403364476</v>
      </c>
      <c r="P15" s="72">
        <v>679</v>
      </c>
      <c r="Q15" s="125">
        <f t="shared" si="5"/>
        <v>2.1074521245227973</v>
      </c>
      <c r="R15" s="72">
        <v>9524</v>
      </c>
      <c r="S15" s="125">
        <f t="shared" si="6"/>
        <v>29.560197399050246</v>
      </c>
      <c r="T15" s="72">
        <v>0</v>
      </c>
      <c r="U15" s="125">
        <f t="shared" si="7"/>
        <v>0</v>
      </c>
      <c r="V15" s="72">
        <v>32219</v>
      </c>
      <c r="W15" s="125">
        <f t="shared" si="8"/>
        <v>100</v>
      </c>
      <c r="Y15" s="192">
        <f t="shared" si="9"/>
        <v>1.5826988259566734</v>
      </c>
    </row>
    <row r="16" spans="1:25">
      <c r="B16" s="111" t="s">
        <v>94</v>
      </c>
      <c r="D16" s="75">
        <v>126723</v>
      </c>
      <c r="F16" s="72">
        <v>14285</v>
      </c>
      <c r="G16" s="125">
        <f t="shared" si="0"/>
        <v>7.9358906697036202</v>
      </c>
      <c r="H16" s="72">
        <v>36603</v>
      </c>
      <c r="I16" s="125">
        <f t="shared" si="1"/>
        <v>20.33443515457904</v>
      </c>
      <c r="J16" s="72">
        <v>23659</v>
      </c>
      <c r="K16" s="125">
        <f t="shared" si="2"/>
        <v>13.143523791005807</v>
      </c>
      <c r="L16" s="72">
        <v>8080</v>
      </c>
      <c r="M16" s="125">
        <f t="shared" si="3"/>
        <v>4.4887642009944173</v>
      </c>
      <c r="N16" s="72">
        <v>9062</v>
      </c>
      <c r="O16" s="125">
        <f t="shared" si="4"/>
        <v>5.0343046026499261</v>
      </c>
      <c r="P16" s="72">
        <v>43342</v>
      </c>
      <c r="Q16" s="125">
        <f t="shared" si="5"/>
        <v>24.078220049443072</v>
      </c>
      <c r="R16" s="72">
        <v>41671</v>
      </c>
      <c r="S16" s="125">
        <f t="shared" si="6"/>
        <v>23.149912502430489</v>
      </c>
      <c r="T16" s="72">
        <v>3303</v>
      </c>
      <c r="U16" s="125">
        <f t="shared" si="7"/>
        <v>1.8349490291936337</v>
      </c>
      <c r="V16" s="72">
        <v>180005</v>
      </c>
      <c r="W16" s="125">
        <f t="shared" si="8"/>
        <v>100</v>
      </c>
      <c r="Y16" s="192">
        <f t="shared" si="9"/>
        <v>1.4204603742019997</v>
      </c>
    </row>
    <row r="17" spans="2:25">
      <c r="B17" s="111" t="s">
        <v>95</v>
      </c>
      <c r="D17" s="75">
        <v>81797</v>
      </c>
      <c r="F17" s="72">
        <v>18674</v>
      </c>
      <c r="G17" s="125">
        <f t="shared" si="0"/>
        <v>15.171382843029727</v>
      </c>
      <c r="H17" s="72">
        <v>35175</v>
      </c>
      <c r="I17" s="125">
        <f t="shared" si="1"/>
        <v>28.577347729654633</v>
      </c>
      <c r="J17" s="72">
        <v>14678</v>
      </c>
      <c r="K17" s="125">
        <f t="shared" si="2"/>
        <v>11.92489864892312</v>
      </c>
      <c r="L17" s="72">
        <v>4119</v>
      </c>
      <c r="M17" s="125">
        <f t="shared" si="3"/>
        <v>3.3464135123936729</v>
      </c>
      <c r="N17" s="72">
        <v>12686</v>
      </c>
      <c r="O17" s="125">
        <f t="shared" si="4"/>
        <v>10.306531152761869</v>
      </c>
      <c r="P17" s="72">
        <v>12440</v>
      </c>
      <c r="Q17" s="125">
        <f t="shared" si="5"/>
        <v>10.106672516187738</v>
      </c>
      <c r="R17" s="72">
        <v>25296</v>
      </c>
      <c r="S17" s="125">
        <f t="shared" si="6"/>
        <v>20.551317360891076</v>
      </c>
      <c r="T17" s="72">
        <v>19</v>
      </c>
      <c r="U17" s="125">
        <f t="shared" si="7"/>
        <v>1.543623615816455E-2</v>
      </c>
      <c r="V17" s="72">
        <v>123087</v>
      </c>
      <c r="W17" s="125">
        <f t="shared" si="8"/>
        <v>100</v>
      </c>
      <c r="Y17" s="192">
        <f t="shared" si="9"/>
        <v>1.5047862391041236</v>
      </c>
    </row>
    <row r="18" spans="2:25">
      <c r="B18" s="111" t="s">
        <v>96</v>
      </c>
      <c r="D18" s="75">
        <v>270372</v>
      </c>
      <c r="F18" s="72">
        <v>12</v>
      </c>
      <c r="G18" s="125">
        <f t="shared" si="0"/>
        <v>3.5603026257231868E-3</v>
      </c>
      <c r="H18" s="72">
        <v>47700</v>
      </c>
      <c r="I18" s="125">
        <f t="shared" si="1"/>
        <v>14.152202937249667</v>
      </c>
      <c r="J18" s="72">
        <v>32368</v>
      </c>
      <c r="K18" s="125">
        <f t="shared" si="2"/>
        <v>9.6033229491173415</v>
      </c>
      <c r="L18" s="72">
        <v>14917</v>
      </c>
      <c r="M18" s="125">
        <f t="shared" si="3"/>
        <v>4.4257528556593977</v>
      </c>
      <c r="N18" s="72">
        <v>38677</v>
      </c>
      <c r="O18" s="125">
        <f t="shared" si="4"/>
        <v>11.475152054591307</v>
      </c>
      <c r="P18" s="72">
        <v>24019</v>
      </c>
      <c r="Q18" s="125">
        <f t="shared" si="5"/>
        <v>7.1262423972704356</v>
      </c>
      <c r="R18" s="72">
        <v>179271</v>
      </c>
      <c r="S18" s="125">
        <f t="shared" si="6"/>
        <v>53.188251001335118</v>
      </c>
      <c r="T18" s="72">
        <v>86</v>
      </c>
      <c r="U18" s="125">
        <f t="shared" si="7"/>
        <v>2.5515502151016167E-2</v>
      </c>
      <c r="V18" s="72">
        <v>337050</v>
      </c>
      <c r="W18" s="125">
        <f t="shared" si="8"/>
        <v>100</v>
      </c>
      <c r="Y18" s="192">
        <f t="shared" si="9"/>
        <v>1.246615773822733</v>
      </c>
    </row>
    <row r="19" spans="2:25">
      <c r="B19" s="111" t="s">
        <v>97</v>
      </c>
      <c r="D19" s="75">
        <v>183720</v>
      </c>
      <c r="F19" s="72">
        <v>1837</v>
      </c>
      <c r="G19" s="125">
        <f t="shared" si="0"/>
        <v>0.66760914519136072</v>
      </c>
      <c r="H19" s="72">
        <v>81102</v>
      </c>
      <c r="I19" s="125">
        <f t="shared" si="1"/>
        <v>29.474380453625333</v>
      </c>
      <c r="J19" s="72">
        <v>7286</v>
      </c>
      <c r="K19" s="125">
        <f t="shared" si="2"/>
        <v>2.64790431783574</v>
      </c>
      <c r="L19" s="72">
        <v>10154</v>
      </c>
      <c r="M19" s="125">
        <f t="shared" si="3"/>
        <v>3.6902031901323227</v>
      </c>
      <c r="N19" s="72">
        <v>12982</v>
      </c>
      <c r="O19" s="125">
        <f t="shared" si="4"/>
        <v>4.7179651186032912</v>
      </c>
      <c r="P19" s="72">
        <v>26006</v>
      </c>
      <c r="Q19" s="125">
        <f t="shared" si="5"/>
        <v>9.4511940282234761</v>
      </c>
      <c r="R19" s="72">
        <v>134676</v>
      </c>
      <c r="S19" s="125">
        <f t="shared" si="6"/>
        <v>48.944436166462545</v>
      </c>
      <c r="T19" s="72">
        <v>1118</v>
      </c>
      <c r="U19" s="125">
        <f t="shared" si="7"/>
        <v>0.4063075799259343</v>
      </c>
      <c r="V19" s="72">
        <v>275161</v>
      </c>
      <c r="W19" s="125">
        <f t="shared" si="8"/>
        <v>100</v>
      </c>
      <c r="Y19" s="192">
        <f t="shared" si="9"/>
        <v>1.4977193555410406</v>
      </c>
    </row>
    <row r="20" spans="2:25">
      <c r="B20" s="111" t="s">
        <v>98</v>
      </c>
      <c r="D20" s="75">
        <v>37917</v>
      </c>
      <c r="F20" s="72">
        <v>1960</v>
      </c>
      <c r="G20" s="125">
        <f t="shared" si="0"/>
        <v>4.2899667308702503</v>
      </c>
      <c r="H20" s="72">
        <v>7161</v>
      </c>
      <c r="I20" s="125">
        <f t="shared" si="1"/>
        <v>15.673699877429522</v>
      </c>
      <c r="J20" s="72">
        <v>907</v>
      </c>
      <c r="K20" s="125">
        <f t="shared" si="2"/>
        <v>1.98520399229557</v>
      </c>
      <c r="L20" s="72">
        <v>2578</v>
      </c>
      <c r="M20" s="125">
        <f t="shared" si="3"/>
        <v>5.6426195062160742</v>
      </c>
      <c r="N20" s="72">
        <v>5325</v>
      </c>
      <c r="O20" s="125">
        <f t="shared" si="4"/>
        <v>11.6551392050429</v>
      </c>
      <c r="P20" s="72">
        <v>19936</v>
      </c>
      <c r="Q20" s="125">
        <f t="shared" si="5"/>
        <v>43.635090176851691</v>
      </c>
      <c r="R20" s="72">
        <v>7821</v>
      </c>
      <c r="S20" s="125">
        <f t="shared" si="6"/>
        <v>17.118280511293992</v>
      </c>
      <c r="T20" s="72">
        <v>0</v>
      </c>
      <c r="U20" s="125">
        <f t="shared" si="7"/>
        <v>0</v>
      </c>
      <c r="V20" s="72">
        <v>45688</v>
      </c>
      <c r="W20" s="125">
        <f t="shared" si="8"/>
        <v>100</v>
      </c>
      <c r="Y20" s="192">
        <f t="shared" si="9"/>
        <v>1.2049476488118787</v>
      </c>
    </row>
    <row r="21" spans="2:25">
      <c r="B21" s="111" t="s">
        <v>99</v>
      </c>
      <c r="D21" s="75">
        <v>98485</v>
      </c>
      <c r="F21" s="72">
        <v>5532</v>
      </c>
      <c r="G21" s="125">
        <f t="shared" si="0"/>
        <v>4.7401568056210106</v>
      </c>
      <c r="H21" s="72">
        <v>13578</v>
      </c>
      <c r="I21" s="125">
        <f t="shared" si="1"/>
        <v>11.634462962169573</v>
      </c>
      <c r="J21" s="72">
        <v>17910</v>
      </c>
      <c r="K21" s="125">
        <f t="shared" si="2"/>
        <v>15.34638618739557</v>
      </c>
      <c r="L21" s="72">
        <v>7520</v>
      </c>
      <c r="M21" s="125">
        <f t="shared" si="3"/>
        <v>6.4435971038087487</v>
      </c>
      <c r="N21" s="72">
        <v>6826</v>
      </c>
      <c r="O21" s="125">
        <f t="shared" si="4"/>
        <v>5.8489353498136323</v>
      </c>
      <c r="P21" s="72">
        <v>21067</v>
      </c>
      <c r="Q21" s="125">
        <f t="shared" si="5"/>
        <v>18.051497365151452</v>
      </c>
      <c r="R21" s="72">
        <v>44123</v>
      </c>
      <c r="S21" s="125">
        <f t="shared" si="6"/>
        <v>37.807291889807637</v>
      </c>
      <c r="T21" s="72">
        <v>149</v>
      </c>
      <c r="U21" s="125">
        <f t="shared" si="7"/>
        <v>0.12767233623238078</v>
      </c>
      <c r="V21" s="72">
        <v>116705</v>
      </c>
      <c r="W21" s="125">
        <f t="shared" si="8"/>
        <v>100</v>
      </c>
      <c r="Y21" s="192">
        <f t="shared" si="9"/>
        <v>1.1850027923033966</v>
      </c>
    </row>
    <row r="22" spans="2:25">
      <c r="B22" s="111" t="s">
        <v>100</v>
      </c>
      <c r="D22" s="75">
        <v>229163</v>
      </c>
      <c r="F22" s="72">
        <v>7165</v>
      </c>
      <c r="G22" s="125">
        <f t="shared" si="0"/>
        <v>2.1430408748033427</v>
      </c>
      <c r="H22" s="72">
        <v>113035</v>
      </c>
      <c r="I22" s="125">
        <f t="shared" si="1"/>
        <v>33.808600876956852</v>
      </c>
      <c r="J22" s="72">
        <v>68306</v>
      </c>
      <c r="K22" s="125">
        <f t="shared" si="2"/>
        <v>20.430223306952843</v>
      </c>
      <c r="L22" s="72">
        <v>19310</v>
      </c>
      <c r="M22" s="125">
        <f t="shared" si="3"/>
        <v>5.7755923646130558</v>
      </c>
      <c r="N22" s="72">
        <v>25389</v>
      </c>
      <c r="O22" s="125">
        <f t="shared" si="4"/>
        <v>7.5938122498788649</v>
      </c>
      <c r="P22" s="72">
        <v>33088</v>
      </c>
      <c r="Q22" s="125">
        <f t="shared" si="5"/>
        <v>9.8965717327973497</v>
      </c>
      <c r="R22" s="72">
        <v>67945</v>
      </c>
      <c r="S22" s="125">
        <f t="shared" si="6"/>
        <v>20.322248742290736</v>
      </c>
      <c r="T22" s="72">
        <v>100</v>
      </c>
      <c r="U22" s="125">
        <f t="shared" si="7"/>
        <v>2.9909851706955235E-2</v>
      </c>
      <c r="V22" s="72">
        <v>334338</v>
      </c>
      <c r="W22" s="125">
        <f t="shared" si="8"/>
        <v>100</v>
      </c>
      <c r="Y22" s="192">
        <f t="shared" si="9"/>
        <v>1.4589527977902192</v>
      </c>
    </row>
    <row r="23" spans="2:25">
      <c r="B23" s="111" t="s">
        <v>101</v>
      </c>
      <c r="D23" s="75">
        <v>52520</v>
      </c>
      <c r="F23" s="72">
        <v>2903</v>
      </c>
      <c r="G23" s="125">
        <f t="shared" si="0"/>
        <v>4.2081001942423102</v>
      </c>
      <c r="H23" s="72">
        <v>17244</v>
      </c>
      <c r="I23" s="125">
        <f t="shared" si="1"/>
        <v>24.996376076305339</v>
      </c>
      <c r="J23" s="72">
        <v>3664</v>
      </c>
      <c r="K23" s="125">
        <f t="shared" si="2"/>
        <v>5.3112225668976309</v>
      </c>
      <c r="L23" s="72">
        <v>4247</v>
      </c>
      <c r="M23" s="125">
        <f t="shared" si="3"/>
        <v>6.1563215724929696</v>
      </c>
      <c r="N23" s="72">
        <v>5388</v>
      </c>
      <c r="O23" s="125">
        <f t="shared" si="4"/>
        <v>7.8102803467370201</v>
      </c>
      <c r="P23" s="72">
        <v>1445</v>
      </c>
      <c r="Q23" s="125">
        <f t="shared" si="5"/>
        <v>2.0946278955150319</v>
      </c>
      <c r="R23" s="72">
        <v>34092</v>
      </c>
      <c r="S23" s="125">
        <f t="shared" si="6"/>
        <v>49.418722639376107</v>
      </c>
      <c r="T23" s="72">
        <v>3</v>
      </c>
      <c r="U23" s="125">
        <f t="shared" si="7"/>
        <v>4.348708433595222E-3</v>
      </c>
      <c r="V23" s="72">
        <v>68986</v>
      </c>
      <c r="W23" s="125">
        <f t="shared" si="8"/>
        <v>100</v>
      </c>
      <c r="Y23" s="192">
        <f t="shared" si="9"/>
        <v>1.3135186595582635</v>
      </c>
    </row>
    <row r="24" spans="2:25">
      <c r="B24" s="111" t="s">
        <v>102</v>
      </c>
      <c r="D24" s="75">
        <v>17304</v>
      </c>
      <c r="F24" s="72">
        <v>2539</v>
      </c>
      <c r="G24" s="125">
        <f t="shared" si="0"/>
        <v>10.110704045874483</v>
      </c>
      <c r="H24" s="72">
        <v>4327</v>
      </c>
      <c r="I24" s="125">
        <f t="shared" si="1"/>
        <v>17.230805989168523</v>
      </c>
      <c r="J24" s="72">
        <v>1271</v>
      </c>
      <c r="K24" s="125">
        <f t="shared" si="2"/>
        <v>5.0613252628225549</v>
      </c>
      <c r="L24" s="72">
        <v>847</v>
      </c>
      <c r="M24" s="125">
        <f t="shared" si="3"/>
        <v>3.3728894552405229</v>
      </c>
      <c r="N24" s="72">
        <v>2755</v>
      </c>
      <c r="O24" s="125">
        <f t="shared" si="4"/>
        <v>10.970850589359667</v>
      </c>
      <c r="P24" s="72">
        <v>3063</v>
      </c>
      <c r="Q24" s="125">
        <f t="shared" si="5"/>
        <v>12.197355845810767</v>
      </c>
      <c r="R24" s="72">
        <v>10271</v>
      </c>
      <c r="S24" s="125">
        <f t="shared" si="6"/>
        <v>40.90076457470532</v>
      </c>
      <c r="T24" s="72">
        <v>39</v>
      </c>
      <c r="U24" s="125">
        <f t="shared" si="7"/>
        <v>0.15530423701815865</v>
      </c>
      <c r="V24" s="72">
        <v>25112</v>
      </c>
      <c r="W24" s="125">
        <f t="shared" si="8"/>
        <v>100</v>
      </c>
      <c r="Y24" s="192">
        <f t="shared" si="9"/>
        <v>1.4512251502542766</v>
      </c>
    </row>
    <row r="25" spans="2:25">
      <c r="B25" s="111" t="s">
        <v>103</v>
      </c>
      <c r="D25" s="75">
        <v>75257</v>
      </c>
      <c r="F25" s="72">
        <v>1118</v>
      </c>
      <c r="G25" s="125">
        <f t="shared" si="0"/>
        <v>1.0234814848720648</v>
      </c>
      <c r="H25" s="72">
        <v>29294</v>
      </c>
      <c r="I25" s="125">
        <f t="shared" si="1"/>
        <v>26.817412001647824</v>
      </c>
      <c r="J25" s="72">
        <v>7428</v>
      </c>
      <c r="K25" s="125">
        <f t="shared" si="2"/>
        <v>6.8000183091499977</v>
      </c>
      <c r="L25" s="72">
        <v>7868</v>
      </c>
      <c r="M25" s="125">
        <f t="shared" si="3"/>
        <v>7.2028196090996479</v>
      </c>
      <c r="N25" s="72">
        <v>13586</v>
      </c>
      <c r="O25" s="125">
        <f t="shared" si="4"/>
        <v>12.437405593445325</v>
      </c>
      <c r="P25" s="72">
        <v>1375</v>
      </c>
      <c r="Q25" s="125">
        <f t="shared" si="5"/>
        <v>1.2587540623426559</v>
      </c>
      <c r="R25" s="72">
        <v>40783</v>
      </c>
      <c r="S25" s="125">
        <f t="shared" si="6"/>
        <v>37.335103217833108</v>
      </c>
      <c r="T25" s="72">
        <v>7783</v>
      </c>
      <c r="U25" s="125">
        <f t="shared" si="7"/>
        <v>7.1250057216093747</v>
      </c>
      <c r="V25" s="72">
        <v>109235</v>
      </c>
      <c r="W25" s="125">
        <f t="shared" si="8"/>
        <v>100</v>
      </c>
      <c r="Y25" s="192">
        <f t="shared" si="9"/>
        <v>1.4514928843828481</v>
      </c>
    </row>
    <row r="26" spans="2:25">
      <c r="B26" s="111" t="s">
        <v>104</v>
      </c>
      <c r="D26" s="75">
        <v>9732</v>
      </c>
      <c r="F26" s="72">
        <v>1115</v>
      </c>
      <c r="G26" s="125">
        <f t="shared" si="0"/>
        <v>7.7141275771412765</v>
      </c>
      <c r="H26" s="72">
        <v>4269</v>
      </c>
      <c r="I26" s="125">
        <f t="shared" si="1"/>
        <v>29.535076795350768</v>
      </c>
      <c r="J26" s="72">
        <v>3462</v>
      </c>
      <c r="K26" s="125">
        <f t="shared" si="2"/>
        <v>23.951847239518472</v>
      </c>
      <c r="L26" s="72">
        <v>1195</v>
      </c>
      <c r="M26" s="125">
        <f t="shared" si="3"/>
        <v>8.2676075826760762</v>
      </c>
      <c r="N26" s="72">
        <v>2179</v>
      </c>
      <c r="O26" s="125">
        <f t="shared" si="4"/>
        <v>15.075411650754116</v>
      </c>
      <c r="P26" s="72">
        <v>1007</v>
      </c>
      <c r="Q26" s="125">
        <f t="shared" si="5"/>
        <v>6.9669295696692961</v>
      </c>
      <c r="R26" s="72">
        <v>1227</v>
      </c>
      <c r="S26" s="125">
        <f t="shared" si="6"/>
        <v>8.4889995848899957</v>
      </c>
      <c r="T26" s="72">
        <v>0</v>
      </c>
      <c r="U26" s="125">
        <f t="shared" si="7"/>
        <v>0</v>
      </c>
      <c r="V26" s="72">
        <v>14454</v>
      </c>
      <c r="W26" s="125">
        <f t="shared" si="8"/>
        <v>100</v>
      </c>
      <c r="Y26" s="192">
        <f t="shared" si="9"/>
        <v>1.4852034525277436</v>
      </c>
    </row>
    <row r="27" spans="2:25">
      <c r="B27" s="111" t="s">
        <v>105</v>
      </c>
      <c r="D27" s="75">
        <v>1667</v>
      </c>
      <c r="F27" s="72">
        <v>2</v>
      </c>
      <c r="G27" s="125">
        <f t="shared" si="0"/>
        <v>0.11242270938729623</v>
      </c>
      <c r="H27" s="72">
        <v>151</v>
      </c>
      <c r="I27" s="125">
        <f t="shared" si="1"/>
        <v>8.4879145587408651</v>
      </c>
      <c r="J27" s="72">
        <v>631</v>
      </c>
      <c r="K27" s="125">
        <f t="shared" si="2"/>
        <v>35.46936481169196</v>
      </c>
      <c r="L27" s="72">
        <v>30</v>
      </c>
      <c r="M27" s="125">
        <f t="shared" si="3"/>
        <v>1.6863406408094435</v>
      </c>
      <c r="N27" s="72">
        <v>71</v>
      </c>
      <c r="O27" s="125">
        <f t="shared" si="4"/>
        <v>3.9910061832490165</v>
      </c>
      <c r="P27" s="72">
        <v>0</v>
      </c>
      <c r="Q27" s="125">
        <f t="shared" si="5"/>
        <v>0</v>
      </c>
      <c r="R27" s="72">
        <v>894</v>
      </c>
      <c r="S27" s="125">
        <f t="shared" si="6"/>
        <v>50.252951096121414</v>
      </c>
      <c r="T27" s="72">
        <v>0</v>
      </c>
      <c r="U27" s="125">
        <f t="shared" si="7"/>
        <v>0</v>
      </c>
      <c r="V27" s="72">
        <v>1779</v>
      </c>
      <c r="W27" s="125">
        <f t="shared" si="8"/>
        <v>100</v>
      </c>
      <c r="Y27" s="192">
        <f t="shared" si="9"/>
        <v>1.0671865626874626</v>
      </c>
    </row>
    <row r="28" spans="2:25">
      <c r="B28" s="115" t="s">
        <v>106</v>
      </c>
      <c r="D28" s="90">
        <v>2324</v>
      </c>
      <c r="F28" s="87">
        <v>695</v>
      </c>
      <c r="G28" s="126">
        <f t="shared" si="0"/>
        <v>20.321637426900587</v>
      </c>
      <c r="H28" s="87">
        <v>681</v>
      </c>
      <c r="I28" s="126">
        <f t="shared" si="1"/>
        <v>19.912280701754387</v>
      </c>
      <c r="J28" s="87">
        <v>730</v>
      </c>
      <c r="K28" s="126">
        <f t="shared" si="2"/>
        <v>21.345029239766081</v>
      </c>
      <c r="L28" s="87">
        <v>38</v>
      </c>
      <c r="M28" s="126">
        <f t="shared" si="3"/>
        <v>1.1111111111111112</v>
      </c>
      <c r="N28" s="87">
        <v>105</v>
      </c>
      <c r="O28" s="126">
        <f t="shared" si="4"/>
        <v>3.070175438596491</v>
      </c>
      <c r="P28" s="87">
        <v>6</v>
      </c>
      <c r="Q28" s="126">
        <f t="shared" si="5"/>
        <v>0.17543859649122806</v>
      </c>
      <c r="R28" s="87">
        <v>1165</v>
      </c>
      <c r="S28" s="126">
        <f t="shared" si="6"/>
        <v>34.064327485380119</v>
      </c>
      <c r="T28" s="87">
        <v>0</v>
      </c>
      <c r="U28" s="126">
        <f t="shared" si="7"/>
        <v>0</v>
      </c>
      <c r="V28" s="87">
        <v>3420</v>
      </c>
      <c r="W28" s="126">
        <f t="shared" si="8"/>
        <v>100</v>
      </c>
      <c r="Y28" s="193">
        <f t="shared" si="9"/>
        <v>1.4716006884681583</v>
      </c>
    </row>
    <row r="29" spans="2:25" ht="8" customHeight="1"/>
    <row r="30" spans="2:25">
      <c r="B30" s="119" t="s">
        <v>49</v>
      </c>
      <c r="D30" s="63">
        <v>1748901</v>
      </c>
      <c r="F30" s="60">
        <v>84047</v>
      </c>
      <c r="G30" s="137">
        <f>IFERROR(F30/V30*100,"-")</f>
        <v>3.3977891953319461</v>
      </c>
      <c r="H30" s="60">
        <v>650188</v>
      </c>
      <c r="I30" s="137">
        <f>IFERROR(H30/V30*100,"-")</f>
        <v>26.285313709406495</v>
      </c>
      <c r="J30" s="60">
        <v>409345</v>
      </c>
      <c r="K30" s="137">
        <f>IFERROR(J30/V30*100,"-")</f>
        <v>16.548693209313306</v>
      </c>
      <c r="L30" s="60">
        <v>109229</v>
      </c>
      <c r="M30" s="137">
        <f>IFERROR(L30/V30*100,"-")</f>
        <v>4.4158282391627672</v>
      </c>
      <c r="N30" s="60">
        <v>183507</v>
      </c>
      <c r="O30" s="137">
        <f>IFERROR(N30/V30*100,"-")</f>
        <v>7.4186836159265575</v>
      </c>
      <c r="P30" s="60">
        <v>223733</v>
      </c>
      <c r="Q30" s="137">
        <f>IFERROR(P30/V30*100,"-")</f>
        <v>9.0449102292669856</v>
      </c>
      <c r="R30" s="60">
        <v>800190</v>
      </c>
      <c r="S30" s="137">
        <f>IFERROR(R30/V30*100,"-")</f>
        <v>32.349482268405417</v>
      </c>
      <c r="T30" s="60">
        <v>13340</v>
      </c>
      <c r="U30" s="137">
        <f>IFERROR(T30/V30*100,"-")</f>
        <v>0.53929953318652857</v>
      </c>
      <c r="V30" s="60">
        <v>2473579</v>
      </c>
      <c r="W30" s="137">
        <f>IFERROR(V30/V30*100,"-")</f>
        <v>100</v>
      </c>
      <c r="Y30" s="106">
        <f>IFERROR(V30/D30,"-")</f>
        <v>1.4143619335800026</v>
      </c>
    </row>
  </sheetData>
  <mergeCells count="14">
    <mergeCell ref="H7:I7"/>
    <mergeCell ref="J7:K7"/>
    <mergeCell ref="A3:W3"/>
    <mergeCell ref="B4:W4"/>
    <mergeCell ref="F6:W6"/>
    <mergeCell ref="D6:D7"/>
    <mergeCell ref="B6:B8"/>
    <mergeCell ref="F7:G7"/>
    <mergeCell ref="V7:W7"/>
    <mergeCell ref="L7:M7"/>
    <mergeCell ref="R7:S7"/>
    <mergeCell ref="P7:Q7"/>
    <mergeCell ref="N7:O7"/>
    <mergeCell ref="T7:U7"/>
  </mergeCells>
  <printOptions horizontalCentered="1" verticalCentered="1"/>
  <pageMargins left="0.27777777777777779" right="0.27777777777777779" top="0.27777777777777779" bottom="0.27777777777777779" header="0.1388888888888889" footer="0.1388888888888889"/>
  <pageSetup paperSize="9" scale="65" orientation="landscape"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pageSetUpPr fitToPage="1"/>
  </sheetPr>
  <dimension ref="A1:Y30"/>
  <sheetViews>
    <sheetView showGridLines="0" workbookViewId="0"/>
  </sheetViews>
  <sheetFormatPr baseColWidth="10" defaultColWidth="8.7265625" defaultRowHeight="14.5"/>
  <cols>
    <col min="1" max="1" width="0.6328125" customWidth="1"/>
    <col min="2" max="2" width="27.1796875" customWidth="1"/>
    <col min="3" max="3" width="0.6328125" customWidth="1"/>
    <col min="4" max="4" width="9" customWidth="1"/>
    <col min="5" max="5" width="0.6328125" customWidth="1"/>
    <col min="6" max="23" width="9" customWidth="1"/>
    <col min="24" max="24" width="0.6328125" customWidth="1"/>
    <col min="25" max="25" width="15.1796875" customWidth="1"/>
  </cols>
  <sheetData>
    <row r="1" spans="1:25" ht="12" customHeight="1"/>
    <row r="2" spans="1:25" ht="52.5" customHeight="1"/>
    <row r="3" spans="1:25" ht="23.5" customHeight="1">
      <c r="A3" s="201" t="s">
        <v>396</v>
      </c>
      <c r="B3" s="202"/>
      <c r="C3" s="202"/>
      <c r="D3" s="202"/>
      <c r="E3" s="202"/>
      <c r="F3" s="202"/>
      <c r="G3" s="202"/>
      <c r="H3" s="202"/>
      <c r="I3" s="202"/>
      <c r="J3" s="202"/>
      <c r="K3" s="202"/>
      <c r="L3" s="202"/>
      <c r="M3" s="202"/>
      <c r="N3" s="202"/>
      <c r="O3" s="202"/>
      <c r="P3" s="202"/>
      <c r="Q3" s="202"/>
      <c r="R3" s="202"/>
      <c r="S3" s="202"/>
      <c r="T3" s="202"/>
      <c r="U3" s="202"/>
      <c r="V3" s="202"/>
      <c r="W3" s="202"/>
    </row>
    <row r="4" spans="1:25" ht="18" customHeight="1">
      <c r="B4" s="203" t="s">
        <v>113</v>
      </c>
      <c r="C4" s="202"/>
      <c r="D4" s="202"/>
      <c r="E4" s="202"/>
      <c r="F4" s="202"/>
      <c r="G4" s="202"/>
      <c r="H4" s="202"/>
      <c r="I4" s="202"/>
      <c r="J4" s="202"/>
      <c r="K4" s="202"/>
      <c r="L4" s="202"/>
      <c r="M4" s="202"/>
      <c r="N4" s="202"/>
      <c r="O4" s="202"/>
      <c r="P4" s="202"/>
      <c r="Q4" s="202"/>
      <c r="R4" s="202"/>
      <c r="S4" s="202"/>
      <c r="T4" s="202"/>
      <c r="U4" s="202"/>
      <c r="V4" s="202"/>
      <c r="W4" s="202"/>
    </row>
    <row r="5" spans="1:25" ht="9.5" customHeight="1"/>
    <row r="6" spans="1:25" ht="17" customHeight="1">
      <c r="B6" s="222" t="s">
        <v>114</v>
      </c>
      <c r="D6" s="278" t="s">
        <v>393</v>
      </c>
      <c r="F6" s="268" t="s">
        <v>394</v>
      </c>
      <c r="G6" s="265"/>
      <c r="H6" s="265"/>
      <c r="I6" s="265"/>
      <c r="J6" s="265"/>
      <c r="K6" s="265"/>
      <c r="L6" s="265"/>
      <c r="M6" s="265"/>
      <c r="N6" s="265"/>
      <c r="O6" s="265"/>
      <c r="P6" s="265"/>
      <c r="Q6" s="265"/>
      <c r="R6" s="265"/>
      <c r="S6" s="265"/>
      <c r="T6" s="265"/>
      <c r="U6" s="265"/>
      <c r="V6" s="265"/>
      <c r="W6" s="229"/>
    </row>
    <row r="7" spans="1:25" ht="60" customHeight="1">
      <c r="B7" s="223"/>
      <c r="D7" s="224"/>
      <c r="F7" s="259" t="s">
        <v>205</v>
      </c>
      <c r="G7" s="211"/>
      <c r="H7" s="257" t="s">
        <v>71</v>
      </c>
      <c r="I7" s="211"/>
      <c r="J7" s="257" t="s">
        <v>72</v>
      </c>
      <c r="K7" s="211"/>
      <c r="L7" s="257" t="s">
        <v>206</v>
      </c>
      <c r="M7" s="211"/>
      <c r="N7" s="257" t="s">
        <v>74</v>
      </c>
      <c r="O7" s="211"/>
      <c r="P7" s="257" t="s">
        <v>207</v>
      </c>
      <c r="Q7" s="211"/>
      <c r="R7" s="257" t="s">
        <v>208</v>
      </c>
      <c r="S7" s="211"/>
      <c r="T7" s="257" t="s">
        <v>209</v>
      </c>
      <c r="U7" s="211"/>
      <c r="V7" s="257" t="s">
        <v>171</v>
      </c>
      <c r="W7" s="211"/>
      <c r="Y7" s="59" t="s">
        <v>395</v>
      </c>
    </row>
    <row r="8" spans="1:25" ht="14" customHeight="1">
      <c r="B8" s="224"/>
      <c r="D8" s="50" t="s">
        <v>119</v>
      </c>
      <c r="F8" s="39" t="s">
        <v>119</v>
      </c>
      <c r="G8" s="14" t="s">
        <v>58</v>
      </c>
      <c r="H8" s="14" t="s">
        <v>119</v>
      </c>
      <c r="I8" s="14" t="s">
        <v>58</v>
      </c>
      <c r="J8" s="14" t="s">
        <v>119</v>
      </c>
      <c r="K8" s="14" t="s">
        <v>58</v>
      </c>
      <c r="L8" s="14" t="s">
        <v>119</v>
      </c>
      <c r="M8" s="14" t="s">
        <v>58</v>
      </c>
      <c r="N8" s="14" t="s">
        <v>119</v>
      </c>
      <c r="O8" s="14" t="s">
        <v>58</v>
      </c>
      <c r="P8" s="14" t="s">
        <v>119</v>
      </c>
      <c r="Q8" s="14" t="s">
        <v>58</v>
      </c>
      <c r="R8" s="14" t="s">
        <v>119</v>
      </c>
      <c r="S8" s="14" t="s">
        <v>58</v>
      </c>
      <c r="T8" s="14" t="s">
        <v>119</v>
      </c>
      <c r="U8" s="14" t="s">
        <v>58</v>
      </c>
      <c r="V8" s="14" t="s">
        <v>119</v>
      </c>
      <c r="W8" s="15" t="s">
        <v>58</v>
      </c>
      <c r="Y8" s="50" t="s">
        <v>119</v>
      </c>
    </row>
    <row r="9" spans="1:25" ht="8" customHeight="1"/>
    <row r="10" spans="1:25">
      <c r="B10" s="107" t="s">
        <v>88</v>
      </c>
      <c r="D10" s="98">
        <v>116425</v>
      </c>
      <c r="F10" s="95">
        <v>392</v>
      </c>
      <c r="G10" s="124">
        <f t="shared" ref="G10:G28" si="0">IFERROR(F10/V10*100,"-")</f>
        <v>0.20224220567825948</v>
      </c>
      <c r="H10" s="95">
        <v>80927</v>
      </c>
      <c r="I10" s="124">
        <f t="shared" ref="I10:I28" si="1">IFERROR(H10/V10*100,"-")</f>
        <v>41.752181068684962</v>
      </c>
      <c r="J10" s="95">
        <v>85945</v>
      </c>
      <c r="K10" s="124">
        <f t="shared" ref="K10:K28" si="2">IFERROR(J10/V10*100,"-")</f>
        <v>44.341087670964313</v>
      </c>
      <c r="L10" s="95">
        <v>877</v>
      </c>
      <c r="M10" s="124">
        <f t="shared" ref="M10:M28" si="3">IFERROR(L10/V10*100,"-")</f>
        <v>0.45246534280569789</v>
      </c>
      <c r="N10" s="95">
        <v>79</v>
      </c>
      <c r="O10" s="124">
        <f t="shared" ref="O10:O28" si="4">IFERROR(N10/V10*100,"-")</f>
        <v>4.0757995532098211E-2</v>
      </c>
      <c r="P10" s="95">
        <v>67</v>
      </c>
      <c r="Q10" s="124">
        <f t="shared" ref="Q10:Q28" si="5">IFERROR(P10/V10*100,"-")</f>
        <v>3.4566907603171902E-2</v>
      </c>
      <c r="R10" s="95">
        <v>25540</v>
      </c>
      <c r="S10" s="124">
        <f t="shared" ref="S10:S28" si="6">IFERROR(R10/V10*100,"-")</f>
        <v>13.1766988087315</v>
      </c>
      <c r="T10" s="95">
        <v>0</v>
      </c>
      <c r="U10" s="124">
        <f t="shared" ref="U10:U28" si="7">IFERROR(T10/V10*100,"-")</f>
        <v>0</v>
      </c>
      <c r="V10" s="95">
        <v>193827</v>
      </c>
      <c r="W10" s="124">
        <f t="shared" ref="W10:W28" si="8">IFERROR(V10/V10*100,"-")</f>
        <v>100</v>
      </c>
      <c r="Y10" s="191">
        <f t="shared" ref="Y10:Y28" si="9">IFERROR(V10/D10,"-")</f>
        <v>1.6648228473266051</v>
      </c>
    </row>
    <row r="11" spans="1:25">
      <c r="B11" s="111" t="s">
        <v>89</v>
      </c>
      <c r="D11" s="75">
        <v>18118</v>
      </c>
      <c r="F11" s="72">
        <v>1128</v>
      </c>
      <c r="G11" s="125">
        <f t="shared" si="0"/>
        <v>4.7474747474747474</v>
      </c>
      <c r="H11" s="72">
        <v>4817</v>
      </c>
      <c r="I11" s="125">
        <f t="shared" si="1"/>
        <v>20.273569023569024</v>
      </c>
      <c r="J11" s="72">
        <v>3187</v>
      </c>
      <c r="K11" s="125">
        <f t="shared" si="2"/>
        <v>13.413299663299663</v>
      </c>
      <c r="L11" s="72">
        <v>604</v>
      </c>
      <c r="M11" s="125">
        <f t="shared" si="3"/>
        <v>2.542087542087542</v>
      </c>
      <c r="N11" s="72">
        <v>93</v>
      </c>
      <c r="O11" s="125">
        <f t="shared" si="4"/>
        <v>0.39141414141414144</v>
      </c>
      <c r="P11" s="72">
        <v>2009</v>
      </c>
      <c r="Q11" s="125">
        <f t="shared" si="5"/>
        <v>8.4553872053872041</v>
      </c>
      <c r="R11" s="72">
        <v>11922</v>
      </c>
      <c r="S11" s="125">
        <f t="shared" si="6"/>
        <v>50.176767676767675</v>
      </c>
      <c r="T11" s="72">
        <v>0</v>
      </c>
      <c r="U11" s="125">
        <f t="shared" si="7"/>
        <v>0</v>
      </c>
      <c r="V11" s="72">
        <v>23760</v>
      </c>
      <c r="W11" s="125">
        <f t="shared" si="8"/>
        <v>100</v>
      </c>
      <c r="Y11" s="192">
        <f t="shared" si="9"/>
        <v>1.3114030246164037</v>
      </c>
    </row>
    <row r="12" spans="1:25">
      <c r="B12" s="111" t="s">
        <v>90</v>
      </c>
      <c r="D12" s="75">
        <v>17265</v>
      </c>
      <c r="F12" s="72">
        <v>1926</v>
      </c>
      <c r="G12" s="125">
        <f t="shared" si="0"/>
        <v>7.5355060839625967</v>
      </c>
      <c r="H12" s="72">
        <v>7603</v>
      </c>
      <c r="I12" s="125">
        <f t="shared" si="1"/>
        <v>29.746860205798349</v>
      </c>
      <c r="J12" s="72">
        <v>5868</v>
      </c>
      <c r="K12" s="125">
        <f t="shared" si="2"/>
        <v>22.958644704409405</v>
      </c>
      <c r="L12" s="72">
        <v>810</v>
      </c>
      <c r="M12" s="125">
        <f t="shared" si="3"/>
        <v>3.1691380726945502</v>
      </c>
      <c r="N12" s="72">
        <v>49</v>
      </c>
      <c r="O12" s="125">
        <f t="shared" si="4"/>
        <v>0.19171329081732463</v>
      </c>
      <c r="P12" s="72">
        <v>1882</v>
      </c>
      <c r="Q12" s="125">
        <f t="shared" si="5"/>
        <v>7.3633553738409168</v>
      </c>
      <c r="R12" s="72">
        <v>7410</v>
      </c>
      <c r="S12" s="125">
        <f t="shared" si="6"/>
        <v>28.991744590946439</v>
      </c>
      <c r="T12" s="72">
        <v>11</v>
      </c>
      <c r="U12" s="125">
        <f t="shared" si="7"/>
        <v>4.3037677530419816E-2</v>
      </c>
      <c r="V12" s="72">
        <v>25559</v>
      </c>
      <c r="W12" s="125">
        <f t="shared" si="8"/>
        <v>100</v>
      </c>
      <c r="Y12" s="192">
        <f t="shared" si="9"/>
        <v>1.4803938604112366</v>
      </c>
    </row>
    <row r="13" spans="1:25">
      <c r="B13" s="111" t="s">
        <v>91</v>
      </c>
      <c r="D13" s="75">
        <v>15938</v>
      </c>
      <c r="F13" s="72">
        <v>2238</v>
      </c>
      <c r="G13" s="125">
        <f t="shared" si="0"/>
        <v>7.8797267798042387</v>
      </c>
      <c r="H13" s="72">
        <v>10969</v>
      </c>
      <c r="I13" s="125">
        <f t="shared" si="1"/>
        <v>38.620519681712558</v>
      </c>
      <c r="J13" s="72">
        <v>965</v>
      </c>
      <c r="K13" s="125">
        <f t="shared" si="2"/>
        <v>3.3976480529540174</v>
      </c>
      <c r="L13" s="72">
        <v>216</v>
      </c>
      <c r="M13" s="125">
        <f t="shared" si="3"/>
        <v>0.76050982325188365</v>
      </c>
      <c r="N13" s="72">
        <v>3</v>
      </c>
      <c r="O13" s="125">
        <f t="shared" si="4"/>
        <v>1.0562636434053939E-2</v>
      </c>
      <c r="P13" s="72">
        <v>41</v>
      </c>
      <c r="Q13" s="125">
        <f t="shared" si="5"/>
        <v>0.14435603126540386</v>
      </c>
      <c r="R13" s="72">
        <v>13970</v>
      </c>
      <c r="S13" s="125">
        <f t="shared" si="6"/>
        <v>49.186676994577851</v>
      </c>
      <c r="T13" s="72">
        <v>0</v>
      </c>
      <c r="U13" s="125">
        <f t="shared" si="7"/>
        <v>0</v>
      </c>
      <c r="V13" s="72">
        <v>28402</v>
      </c>
      <c r="W13" s="125">
        <f t="shared" si="8"/>
        <v>100</v>
      </c>
      <c r="Y13" s="192">
        <f t="shared" si="9"/>
        <v>1.7820303676747395</v>
      </c>
    </row>
    <row r="14" spans="1:25">
      <c r="B14" s="111" t="s">
        <v>92</v>
      </c>
      <c r="D14" s="75">
        <v>18900</v>
      </c>
      <c r="F14" s="72">
        <v>669</v>
      </c>
      <c r="G14" s="125">
        <f t="shared" si="0"/>
        <v>2.8198103266596419</v>
      </c>
      <c r="H14" s="72">
        <v>5958</v>
      </c>
      <c r="I14" s="125">
        <f t="shared" si="1"/>
        <v>25.112750263435196</v>
      </c>
      <c r="J14" s="72">
        <v>443</v>
      </c>
      <c r="K14" s="125">
        <f t="shared" si="2"/>
        <v>1.8672286617492095</v>
      </c>
      <c r="L14" s="72">
        <v>1864</v>
      </c>
      <c r="M14" s="125">
        <f t="shared" si="3"/>
        <v>7.8566912539515279</v>
      </c>
      <c r="N14" s="72">
        <v>205</v>
      </c>
      <c r="O14" s="125">
        <f t="shared" si="4"/>
        <v>0.86406743940990516</v>
      </c>
      <c r="P14" s="72">
        <v>4479</v>
      </c>
      <c r="Q14" s="125">
        <f t="shared" si="5"/>
        <v>18.878819810326661</v>
      </c>
      <c r="R14" s="72">
        <v>10045</v>
      </c>
      <c r="S14" s="125">
        <f t="shared" si="6"/>
        <v>42.339304531085354</v>
      </c>
      <c r="T14" s="72">
        <v>62</v>
      </c>
      <c r="U14" s="125">
        <f t="shared" si="7"/>
        <v>0.26132771338250788</v>
      </c>
      <c r="V14" s="72">
        <v>23725</v>
      </c>
      <c r="W14" s="125">
        <f t="shared" si="8"/>
        <v>100</v>
      </c>
      <c r="Y14" s="192">
        <f t="shared" si="9"/>
        <v>1.2552910052910053</v>
      </c>
    </row>
    <row r="15" spans="1:25">
      <c r="B15" s="111" t="s">
        <v>93</v>
      </c>
      <c r="D15" s="75">
        <v>6300</v>
      </c>
      <c r="F15" s="72">
        <v>1893</v>
      </c>
      <c r="G15" s="125">
        <f t="shared" si="0"/>
        <v>21.37775268210051</v>
      </c>
      <c r="H15" s="72">
        <v>2007</v>
      </c>
      <c r="I15" s="125">
        <f t="shared" si="1"/>
        <v>22.665160926030492</v>
      </c>
      <c r="J15" s="72">
        <v>381</v>
      </c>
      <c r="K15" s="125">
        <f t="shared" si="2"/>
        <v>4.3026538678712587</v>
      </c>
      <c r="L15" s="72">
        <v>608</v>
      </c>
      <c r="M15" s="125">
        <f t="shared" si="3"/>
        <v>6.8661773009599099</v>
      </c>
      <c r="N15" s="72">
        <v>44</v>
      </c>
      <c r="O15" s="125">
        <f t="shared" si="4"/>
        <v>0.49689440993788819</v>
      </c>
      <c r="P15" s="72">
        <v>59</v>
      </c>
      <c r="Q15" s="125">
        <f t="shared" si="5"/>
        <v>0.66629023150762279</v>
      </c>
      <c r="R15" s="72">
        <v>3863</v>
      </c>
      <c r="S15" s="125">
        <f t="shared" si="6"/>
        <v>43.625070581592325</v>
      </c>
      <c r="T15" s="72">
        <v>0</v>
      </c>
      <c r="U15" s="125">
        <f t="shared" si="7"/>
        <v>0</v>
      </c>
      <c r="V15" s="72">
        <v>8855</v>
      </c>
      <c r="W15" s="125">
        <f t="shared" si="8"/>
        <v>100</v>
      </c>
      <c r="Y15" s="192">
        <f t="shared" si="9"/>
        <v>1.4055555555555554</v>
      </c>
    </row>
    <row r="16" spans="1:25">
      <c r="B16" s="111" t="s">
        <v>94</v>
      </c>
      <c r="D16" s="75">
        <v>50407</v>
      </c>
      <c r="F16" s="72">
        <v>3583</v>
      </c>
      <c r="G16" s="125">
        <f t="shared" si="0"/>
        <v>4.9437055025111762</v>
      </c>
      <c r="H16" s="72">
        <v>20887</v>
      </c>
      <c r="I16" s="125">
        <f t="shared" si="1"/>
        <v>28.819195319830008</v>
      </c>
      <c r="J16" s="72">
        <v>13399</v>
      </c>
      <c r="K16" s="125">
        <f t="shared" si="2"/>
        <v>18.487499310116455</v>
      </c>
      <c r="L16" s="72">
        <v>3542</v>
      </c>
      <c r="M16" s="125">
        <f t="shared" si="3"/>
        <v>4.8871350516032894</v>
      </c>
      <c r="N16" s="72">
        <v>4</v>
      </c>
      <c r="O16" s="125">
        <f t="shared" si="4"/>
        <v>5.5190683812572439E-3</v>
      </c>
      <c r="P16" s="72">
        <v>12683</v>
      </c>
      <c r="Q16" s="125">
        <f t="shared" si="5"/>
        <v>17.499586069871405</v>
      </c>
      <c r="R16" s="72">
        <v>16796</v>
      </c>
      <c r="S16" s="125">
        <f t="shared" si="6"/>
        <v>23.174568132899168</v>
      </c>
      <c r="T16" s="72">
        <v>1582</v>
      </c>
      <c r="U16" s="125">
        <f t="shared" si="7"/>
        <v>2.1827915447872397</v>
      </c>
      <c r="V16" s="72">
        <v>72476</v>
      </c>
      <c r="W16" s="125">
        <f t="shared" si="8"/>
        <v>100</v>
      </c>
      <c r="Y16" s="192">
        <f t="shared" si="9"/>
        <v>1.4378161763247168</v>
      </c>
    </row>
    <row r="17" spans="2:25">
      <c r="B17" s="111" t="s">
        <v>95</v>
      </c>
      <c r="D17" s="75">
        <v>30120</v>
      </c>
      <c r="F17" s="72">
        <v>7614</v>
      </c>
      <c r="G17" s="125">
        <f t="shared" si="0"/>
        <v>16.870886973477212</v>
      </c>
      <c r="H17" s="72">
        <v>18380</v>
      </c>
      <c r="I17" s="125">
        <f t="shared" si="1"/>
        <v>40.725886862688618</v>
      </c>
      <c r="J17" s="72">
        <v>7284</v>
      </c>
      <c r="K17" s="125">
        <f t="shared" si="2"/>
        <v>16.139682258314682</v>
      </c>
      <c r="L17" s="72">
        <v>1008</v>
      </c>
      <c r="M17" s="125">
        <f t="shared" si="3"/>
        <v>2.2334980390419004</v>
      </c>
      <c r="N17" s="72">
        <v>1378</v>
      </c>
      <c r="O17" s="125">
        <f t="shared" si="4"/>
        <v>3.053333628769582</v>
      </c>
      <c r="P17" s="72">
        <v>3506</v>
      </c>
      <c r="Q17" s="125">
        <f t="shared" si="5"/>
        <v>7.7684961556358152</v>
      </c>
      <c r="R17" s="72">
        <v>5960</v>
      </c>
      <c r="S17" s="125">
        <f t="shared" si="6"/>
        <v>13.20600031020806</v>
      </c>
      <c r="T17" s="72">
        <v>1</v>
      </c>
      <c r="U17" s="125">
        <f t="shared" si="7"/>
        <v>2.2157718641288692E-3</v>
      </c>
      <c r="V17" s="72">
        <v>45131</v>
      </c>
      <c r="W17" s="125">
        <f t="shared" si="8"/>
        <v>100</v>
      </c>
      <c r="Y17" s="192">
        <f t="shared" si="9"/>
        <v>1.4983731739707835</v>
      </c>
    </row>
    <row r="18" spans="2:25">
      <c r="B18" s="111" t="s">
        <v>96</v>
      </c>
      <c r="D18" s="75">
        <v>120434</v>
      </c>
      <c r="F18" s="72">
        <v>1</v>
      </c>
      <c r="G18" s="125">
        <f t="shared" si="0"/>
        <v>6.7568937208186655E-4</v>
      </c>
      <c r="H18" s="72">
        <v>27475</v>
      </c>
      <c r="I18" s="125">
        <f t="shared" si="1"/>
        <v>18.564565497949285</v>
      </c>
      <c r="J18" s="72">
        <v>12786</v>
      </c>
      <c r="K18" s="125">
        <f t="shared" si="2"/>
        <v>8.6393643114387455</v>
      </c>
      <c r="L18" s="72">
        <v>3348</v>
      </c>
      <c r="M18" s="125">
        <f t="shared" si="3"/>
        <v>2.2622080177300892</v>
      </c>
      <c r="N18" s="72">
        <v>3212</v>
      </c>
      <c r="O18" s="125">
        <f t="shared" si="4"/>
        <v>2.1703142631269552</v>
      </c>
      <c r="P18" s="72">
        <v>3849</v>
      </c>
      <c r="Q18" s="125">
        <f t="shared" si="5"/>
        <v>2.6007283931431044</v>
      </c>
      <c r="R18" s="72">
        <v>97319</v>
      </c>
      <c r="S18" s="125">
        <f t="shared" si="6"/>
        <v>65.757414001635169</v>
      </c>
      <c r="T18" s="72">
        <v>7</v>
      </c>
      <c r="U18" s="125">
        <f t="shared" si="7"/>
        <v>4.7298256045730661E-3</v>
      </c>
      <c r="V18" s="72">
        <v>147997</v>
      </c>
      <c r="W18" s="125">
        <f t="shared" si="8"/>
        <v>100</v>
      </c>
      <c r="Y18" s="192">
        <f t="shared" si="9"/>
        <v>1.2288639420761578</v>
      </c>
    </row>
    <row r="19" spans="2:25">
      <c r="B19" s="111" t="s">
        <v>97</v>
      </c>
      <c r="D19" s="75">
        <v>64362</v>
      </c>
      <c r="F19" s="72">
        <v>1400</v>
      </c>
      <c r="G19" s="125">
        <f t="shared" si="0"/>
        <v>1.4566793952699539</v>
      </c>
      <c r="H19" s="72">
        <v>29708</v>
      </c>
      <c r="I19" s="125">
        <f t="shared" si="1"/>
        <v>30.910736767628421</v>
      </c>
      <c r="J19" s="72">
        <v>3369</v>
      </c>
      <c r="K19" s="125">
        <f t="shared" si="2"/>
        <v>3.5053949161889109</v>
      </c>
      <c r="L19" s="72">
        <v>2326</v>
      </c>
      <c r="M19" s="125">
        <f t="shared" si="3"/>
        <v>2.4201687667127949</v>
      </c>
      <c r="N19" s="72">
        <v>851</v>
      </c>
      <c r="O19" s="125">
        <f t="shared" si="4"/>
        <v>0.88545297526766487</v>
      </c>
      <c r="P19" s="72">
        <v>7549</v>
      </c>
      <c r="Q19" s="125">
        <f t="shared" si="5"/>
        <v>7.8546233963520589</v>
      </c>
      <c r="R19" s="72">
        <v>50736</v>
      </c>
      <c r="S19" s="125">
        <f t="shared" si="6"/>
        <v>52.790061284583132</v>
      </c>
      <c r="T19" s="72">
        <v>170</v>
      </c>
      <c r="U19" s="125">
        <f t="shared" si="7"/>
        <v>0.17688249799706582</v>
      </c>
      <c r="V19" s="72">
        <v>96109</v>
      </c>
      <c r="W19" s="125">
        <f t="shared" si="8"/>
        <v>100</v>
      </c>
      <c r="Y19" s="192">
        <f t="shared" si="9"/>
        <v>1.4932568907119108</v>
      </c>
    </row>
    <row r="20" spans="2:25">
      <c r="B20" s="111" t="s">
        <v>98</v>
      </c>
      <c r="D20" s="75">
        <v>12772</v>
      </c>
      <c r="F20" s="72">
        <v>1024</v>
      </c>
      <c r="G20" s="125">
        <f t="shared" si="0"/>
        <v>6.3245012661355071</v>
      </c>
      <c r="H20" s="72">
        <v>3778</v>
      </c>
      <c r="I20" s="125">
        <f t="shared" si="1"/>
        <v>23.333950960410103</v>
      </c>
      <c r="J20" s="72">
        <v>433</v>
      </c>
      <c r="K20" s="125">
        <f t="shared" si="2"/>
        <v>2.6743252424186275</v>
      </c>
      <c r="L20" s="72">
        <v>795</v>
      </c>
      <c r="M20" s="125">
        <f t="shared" si="3"/>
        <v>4.9101352603298132</v>
      </c>
      <c r="N20" s="72">
        <v>43</v>
      </c>
      <c r="O20" s="125">
        <f t="shared" si="4"/>
        <v>0.26557964301154963</v>
      </c>
      <c r="P20" s="72">
        <v>7278</v>
      </c>
      <c r="Q20" s="125">
        <f t="shared" si="5"/>
        <v>44.950898647396706</v>
      </c>
      <c r="R20" s="72">
        <v>2840</v>
      </c>
      <c r="S20" s="125">
        <f t="shared" si="6"/>
        <v>17.540608980297694</v>
      </c>
      <c r="T20" s="72">
        <v>0</v>
      </c>
      <c r="U20" s="125">
        <f t="shared" si="7"/>
        <v>0</v>
      </c>
      <c r="V20" s="72">
        <v>16191</v>
      </c>
      <c r="W20" s="125">
        <f t="shared" si="8"/>
        <v>100</v>
      </c>
      <c r="Y20" s="192">
        <f t="shared" si="9"/>
        <v>1.2676949577200125</v>
      </c>
    </row>
    <row r="21" spans="2:25">
      <c r="B21" s="111" t="s">
        <v>99</v>
      </c>
      <c r="D21" s="75">
        <v>37973</v>
      </c>
      <c r="F21" s="72">
        <v>2271</v>
      </c>
      <c r="G21" s="125">
        <f t="shared" si="0"/>
        <v>5.0811052690457545</v>
      </c>
      <c r="H21" s="72">
        <v>4977</v>
      </c>
      <c r="I21" s="125">
        <f t="shared" si="1"/>
        <v>11.135473766640564</v>
      </c>
      <c r="J21" s="72">
        <v>5195</v>
      </c>
      <c r="K21" s="125">
        <f t="shared" si="2"/>
        <v>11.623224074281239</v>
      </c>
      <c r="L21" s="72">
        <v>3247</v>
      </c>
      <c r="M21" s="125">
        <f t="shared" si="3"/>
        <v>7.2647947197673117</v>
      </c>
      <c r="N21" s="72">
        <v>719</v>
      </c>
      <c r="O21" s="125">
        <f t="shared" si="4"/>
        <v>1.6086810605213113</v>
      </c>
      <c r="P21" s="72">
        <v>7391</v>
      </c>
      <c r="Q21" s="125">
        <f t="shared" si="5"/>
        <v>16.536525338404743</v>
      </c>
      <c r="R21" s="72">
        <v>20893</v>
      </c>
      <c r="S21" s="125">
        <f t="shared" si="6"/>
        <v>46.745720997874486</v>
      </c>
      <c r="T21" s="72">
        <v>2</v>
      </c>
      <c r="U21" s="125">
        <f t="shared" si="7"/>
        <v>4.4747734645933547E-3</v>
      </c>
      <c r="V21" s="72">
        <v>44695</v>
      </c>
      <c r="W21" s="125">
        <f t="shared" si="8"/>
        <v>100</v>
      </c>
      <c r="Y21" s="192">
        <f t="shared" si="9"/>
        <v>1.1770205145761463</v>
      </c>
    </row>
    <row r="22" spans="2:25">
      <c r="B22" s="111" t="s">
        <v>100</v>
      </c>
      <c r="D22" s="75">
        <v>68472</v>
      </c>
      <c r="F22" s="72">
        <v>1167</v>
      </c>
      <c r="G22" s="125">
        <f t="shared" si="0"/>
        <v>1.201989926768223</v>
      </c>
      <c r="H22" s="72">
        <v>43021</v>
      </c>
      <c r="I22" s="125">
        <f t="shared" si="1"/>
        <v>44.310890008136866</v>
      </c>
      <c r="J22" s="72">
        <v>21350</v>
      </c>
      <c r="K22" s="125">
        <f t="shared" si="2"/>
        <v>21.990132764782828</v>
      </c>
      <c r="L22" s="72">
        <v>3234</v>
      </c>
      <c r="M22" s="125">
        <f t="shared" si="3"/>
        <v>3.3309643728949725</v>
      </c>
      <c r="N22" s="72">
        <v>1115</v>
      </c>
      <c r="O22" s="125">
        <f t="shared" si="4"/>
        <v>1.1484308212052858</v>
      </c>
      <c r="P22" s="72">
        <v>5785</v>
      </c>
      <c r="Q22" s="125">
        <f t="shared" si="5"/>
        <v>5.9584504938767529</v>
      </c>
      <c r="R22" s="72">
        <v>21411</v>
      </c>
      <c r="S22" s="125">
        <f t="shared" si="6"/>
        <v>22.05296171553935</v>
      </c>
      <c r="T22" s="72">
        <v>6</v>
      </c>
      <c r="U22" s="125">
        <f t="shared" si="7"/>
        <v>6.1798967957235112E-3</v>
      </c>
      <c r="V22" s="72">
        <v>97089</v>
      </c>
      <c r="W22" s="125">
        <f t="shared" si="8"/>
        <v>100</v>
      </c>
      <c r="Y22" s="192">
        <f t="shared" si="9"/>
        <v>1.4179372590255872</v>
      </c>
    </row>
    <row r="23" spans="2:25">
      <c r="B23" s="111" t="s">
        <v>101</v>
      </c>
      <c r="D23" s="75">
        <v>18746</v>
      </c>
      <c r="F23" s="72">
        <v>340</v>
      </c>
      <c r="G23" s="125">
        <f t="shared" si="0"/>
        <v>1.3051322406049672</v>
      </c>
      <c r="H23" s="72">
        <v>8678</v>
      </c>
      <c r="I23" s="125">
        <f t="shared" si="1"/>
        <v>33.311581129323251</v>
      </c>
      <c r="J23" s="72">
        <v>1919</v>
      </c>
      <c r="K23" s="125">
        <f t="shared" si="2"/>
        <v>7.3663199109439175</v>
      </c>
      <c r="L23" s="72">
        <v>706</v>
      </c>
      <c r="M23" s="125">
        <f t="shared" si="3"/>
        <v>2.7100687113738435</v>
      </c>
      <c r="N23" s="72">
        <v>19</v>
      </c>
      <c r="O23" s="125">
        <f t="shared" si="4"/>
        <v>7.2933860504395223E-2</v>
      </c>
      <c r="P23" s="72">
        <v>172</v>
      </c>
      <c r="Q23" s="125">
        <f t="shared" si="5"/>
        <v>0.66024336877663048</v>
      </c>
      <c r="R23" s="72">
        <v>14215</v>
      </c>
      <c r="S23" s="125">
        <f t="shared" si="6"/>
        <v>54.566043529998851</v>
      </c>
      <c r="T23" s="72">
        <v>2</v>
      </c>
      <c r="U23" s="125">
        <f t="shared" si="7"/>
        <v>7.6772484741468661E-3</v>
      </c>
      <c r="V23" s="72">
        <v>26051</v>
      </c>
      <c r="W23" s="125">
        <f t="shared" si="8"/>
        <v>100</v>
      </c>
      <c r="Y23" s="192">
        <f t="shared" si="9"/>
        <v>1.389683132401579</v>
      </c>
    </row>
    <row r="24" spans="2:25">
      <c r="B24" s="111" t="s">
        <v>102</v>
      </c>
      <c r="D24" s="75">
        <v>7750</v>
      </c>
      <c r="F24" s="72">
        <v>1507</v>
      </c>
      <c r="G24" s="125">
        <f t="shared" si="0"/>
        <v>12.149306675266043</v>
      </c>
      <c r="H24" s="72">
        <v>2772</v>
      </c>
      <c r="I24" s="125">
        <f t="shared" si="1"/>
        <v>22.34762979683973</v>
      </c>
      <c r="J24" s="72">
        <v>773</v>
      </c>
      <c r="K24" s="125">
        <f t="shared" si="2"/>
        <v>6.2318606900999676</v>
      </c>
      <c r="L24" s="72">
        <v>277</v>
      </c>
      <c r="M24" s="125">
        <f t="shared" si="3"/>
        <v>2.2331505965817477</v>
      </c>
      <c r="N24" s="72">
        <v>74</v>
      </c>
      <c r="O24" s="125">
        <f t="shared" si="4"/>
        <v>0.59658174782328288</v>
      </c>
      <c r="P24" s="72">
        <v>970</v>
      </c>
      <c r="Q24" s="125">
        <f t="shared" si="5"/>
        <v>7.8200580457916811</v>
      </c>
      <c r="R24" s="72">
        <v>6019</v>
      </c>
      <c r="S24" s="125">
        <f t="shared" si="6"/>
        <v>48.524669461464043</v>
      </c>
      <c r="T24" s="72">
        <v>12</v>
      </c>
      <c r="U24" s="125">
        <f t="shared" si="7"/>
        <v>9.6742986133505321E-2</v>
      </c>
      <c r="V24" s="72">
        <v>12404</v>
      </c>
      <c r="W24" s="125">
        <f t="shared" si="8"/>
        <v>100</v>
      </c>
      <c r="Y24" s="192">
        <f t="shared" si="9"/>
        <v>1.600516129032258</v>
      </c>
    </row>
    <row r="25" spans="2:25">
      <c r="B25" s="111" t="s">
        <v>103</v>
      </c>
      <c r="D25" s="75">
        <v>33660</v>
      </c>
      <c r="F25" s="72">
        <v>392</v>
      </c>
      <c r="G25" s="125">
        <f t="shared" si="0"/>
        <v>0.82620241959280027</v>
      </c>
      <c r="H25" s="72">
        <v>14339</v>
      </c>
      <c r="I25" s="125">
        <f t="shared" si="1"/>
        <v>30.221725751380518</v>
      </c>
      <c r="J25" s="72">
        <v>3698</v>
      </c>
      <c r="K25" s="125">
        <f t="shared" si="2"/>
        <v>7.7941238460565696</v>
      </c>
      <c r="L25" s="72">
        <v>2604</v>
      </c>
      <c r="M25" s="125">
        <f t="shared" si="3"/>
        <v>5.4883446444378867</v>
      </c>
      <c r="N25" s="72">
        <v>2485</v>
      </c>
      <c r="O25" s="125">
        <f t="shared" si="4"/>
        <v>5.2375331956329294</v>
      </c>
      <c r="P25" s="72">
        <v>35</v>
      </c>
      <c r="Q25" s="125">
        <f t="shared" si="5"/>
        <v>7.3768073177928592E-2</v>
      </c>
      <c r="R25" s="72">
        <v>21007</v>
      </c>
      <c r="S25" s="125">
        <f t="shared" si="6"/>
        <v>44.27559752139274</v>
      </c>
      <c r="T25" s="72">
        <v>2886</v>
      </c>
      <c r="U25" s="125">
        <f t="shared" si="7"/>
        <v>6.0827045483286257</v>
      </c>
      <c r="V25" s="72">
        <v>47446</v>
      </c>
      <c r="W25" s="125">
        <f t="shared" si="8"/>
        <v>100</v>
      </c>
      <c r="Y25" s="192">
        <f t="shared" si="9"/>
        <v>1.4095662507427213</v>
      </c>
    </row>
    <row r="26" spans="2:25">
      <c r="B26" s="111" t="s">
        <v>104</v>
      </c>
      <c r="D26" s="75">
        <v>3348</v>
      </c>
      <c r="F26" s="72">
        <v>327</v>
      </c>
      <c r="G26" s="125">
        <f t="shared" si="0"/>
        <v>6.6073954334208924</v>
      </c>
      <c r="H26" s="72">
        <v>2494</v>
      </c>
      <c r="I26" s="125">
        <f t="shared" si="1"/>
        <v>50.394018993736111</v>
      </c>
      <c r="J26" s="72">
        <v>1666</v>
      </c>
      <c r="K26" s="125">
        <f t="shared" si="2"/>
        <v>33.663366336633665</v>
      </c>
      <c r="L26" s="72">
        <v>323</v>
      </c>
      <c r="M26" s="125">
        <f t="shared" si="3"/>
        <v>6.5265710244493835</v>
      </c>
      <c r="N26" s="72">
        <v>105</v>
      </c>
      <c r="O26" s="125">
        <f t="shared" si="4"/>
        <v>2.1216407355021216</v>
      </c>
      <c r="P26" s="72">
        <v>27</v>
      </c>
      <c r="Q26" s="125">
        <f t="shared" si="5"/>
        <v>0.54556476055768843</v>
      </c>
      <c r="R26" s="72">
        <v>7</v>
      </c>
      <c r="S26" s="125">
        <f t="shared" si="6"/>
        <v>0.14144271570014144</v>
      </c>
      <c r="T26" s="72">
        <v>0</v>
      </c>
      <c r="U26" s="125">
        <f t="shared" si="7"/>
        <v>0</v>
      </c>
      <c r="V26" s="72">
        <v>4949</v>
      </c>
      <c r="W26" s="125">
        <f t="shared" si="8"/>
        <v>100</v>
      </c>
      <c r="Y26" s="192">
        <f t="shared" si="9"/>
        <v>1.4781959378733571</v>
      </c>
    </row>
    <row r="27" spans="2:25">
      <c r="B27" s="111" t="s">
        <v>105</v>
      </c>
      <c r="D27" s="75">
        <v>654</v>
      </c>
      <c r="F27" s="72">
        <v>1</v>
      </c>
      <c r="G27" s="125">
        <f t="shared" si="0"/>
        <v>0.14245014245014245</v>
      </c>
      <c r="H27" s="72">
        <v>75</v>
      </c>
      <c r="I27" s="125">
        <f t="shared" si="1"/>
        <v>10.683760683760683</v>
      </c>
      <c r="J27" s="72">
        <v>279</v>
      </c>
      <c r="K27" s="125">
        <f t="shared" si="2"/>
        <v>39.743589743589745</v>
      </c>
      <c r="L27" s="72">
        <v>16</v>
      </c>
      <c r="M27" s="125">
        <f t="shared" si="3"/>
        <v>2.2792022792022792</v>
      </c>
      <c r="N27" s="72">
        <v>0</v>
      </c>
      <c r="O27" s="125">
        <f t="shared" si="4"/>
        <v>0</v>
      </c>
      <c r="P27" s="72">
        <v>0</v>
      </c>
      <c r="Q27" s="125">
        <f t="shared" si="5"/>
        <v>0</v>
      </c>
      <c r="R27" s="72">
        <v>331</v>
      </c>
      <c r="S27" s="125">
        <f t="shared" si="6"/>
        <v>47.150997150997156</v>
      </c>
      <c r="T27" s="72">
        <v>0</v>
      </c>
      <c r="U27" s="125">
        <f t="shared" si="7"/>
        <v>0</v>
      </c>
      <c r="V27" s="72">
        <v>702</v>
      </c>
      <c r="W27" s="125">
        <f t="shared" si="8"/>
        <v>100</v>
      </c>
      <c r="Y27" s="192">
        <f t="shared" si="9"/>
        <v>1.073394495412844</v>
      </c>
    </row>
    <row r="28" spans="2:25">
      <c r="B28" s="115" t="s">
        <v>106</v>
      </c>
      <c r="D28" s="90">
        <v>605</v>
      </c>
      <c r="F28" s="87">
        <v>284</v>
      </c>
      <c r="G28" s="126">
        <f t="shared" si="0"/>
        <v>28.118811881188122</v>
      </c>
      <c r="H28" s="87">
        <v>252</v>
      </c>
      <c r="I28" s="126">
        <f t="shared" si="1"/>
        <v>24.950495049504951</v>
      </c>
      <c r="J28" s="87">
        <v>234</v>
      </c>
      <c r="K28" s="126">
        <f t="shared" si="2"/>
        <v>23.168316831683171</v>
      </c>
      <c r="L28" s="87">
        <v>9</v>
      </c>
      <c r="M28" s="126">
        <f t="shared" si="3"/>
        <v>0.89108910891089099</v>
      </c>
      <c r="N28" s="87">
        <v>0</v>
      </c>
      <c r="O28" s="126">
        <f t="shared" si="4"/>
        <v>0</v>
      </c>
      <c r="P28" s="87">
        <v>1</v>
      </c>
      <c r="Q28" s="126">
        <f t="shared" si="5"/>
        <v>9.9009900990099015E-2</v>
      </c>
      <c r="R28" s="87">
        <v>230</v>
      </c>
      <c r="S28" s="126">
        <f t="shared" si="6"/>
        <v>22.772277227722775</v>
      </c>
      <c r="T28" s="87">
        <v>0</v>
      </c>
      <c r="U28" s="126">
        <f t="shared" si="7"/>
        <v>0</v>
      </c>
      <c r="V28" s="87">
        <v>1010</v>
      </c>
      <c r="W28" s="126">
        <f t="shared" si="8"/>
        <v>100</v>
      </c>
      <c r="Y28" s="193">
        <f t="shared" si="9"/>
        <v>1.6694214876033058</v>
      </c>
    </row>
    <row r="29" spans="2:25" ht="8" customHeight="1"/>
    <row r="30" spans="2:25">
      <c r="B30" s="119" t="s">
        <v>49</v>
      </c>
      <c r="D30" s="63">
        <v>642249</v>
      </c>
      <c r="F30" s="60">
        <v>28157</v>
      </c>
      <c r="G30" s="137">
        <f>IFERROR(F30/V30*100,"-")</f>
        <v>3.0726403296456266</v>
      </c>
      <c r="H30" s="60">
        <v>289117</v>
      </c>
      <c r="I30" s="137">
        <f>IFERROR(H30/V30*100,"-")</f>
        <v>31.549971736554127</v>
      </c>
      <c r="J30" s="60">
        <v>169174</v>
      </c>
      <c r="K30" s="137">
        <f>IFERROR(J30/V30*100,"-")</f>
        <v>18.461159041356296</v>
      </c>
      <c r="L30" s="60">
        <v>26414</v>
      </c>
      <c r="M30" s="137">
        <f>IFERROR(L30/V30*100,"-")</f>
        <v>2.8824349777057066</v>
      </c>
      <c r="N30" s="60">
        <v>10478</v>
      </c>
      <c r="O30" s="137">
        <f>IFERROR(N30/V30*100,"-")</f>
        <v>1.1434146171121524</v>
      </c>
      <c r="P30" s="60">
        <v>57783</v>
      </c>
      <c r="Q30" s="137">
        <f>IFERROR(P30/V30*100,"-")</f>
        <v>6.3055856862561086</v>
      </c>
      <c r="R30" s="60">
        <v>330514</v>
      </c>
      <c r="S30" s="137">
        <f>IFERROR(R30/V30*100,"-")</f>
        <v>36.06743068908245</v>
      </c>
      <c r="T30" s="60">
        <v>4741</v>
      </c>
      <c r="U30" s="137">
        <f>IFERROR(T30/V30*100,"-")</f>
        <v>0.51736292228752767</v>
      </c>
      <c r="V30" s="60">
        <v>916378</v>
      </c>
      <c r="W30" s="137">
        <f>IFERROR(V30/V30*100,"-")</f>
        <v>100</v>
      </c>
      <c r="Y30" s="106">
        <f>IFERROR(V30/D30,"-")</f>
        <v>1.4268266669157912</v>
      </c>
    </row>
  </sheetData>
  <mergeCells count="14">
    <mergeCell ref="H7:I7"/>
    <mergeCell ref="J7:K7"/>
    <mergeCell ref="A3:W3"/>
    <mergeCell ref="B4:W4"/>
    <mergeCell ref="F6:W6"/>
    <mergeCell ref="D6:D7"/>
    <mergeCell ref="B6:B8"/>
    <mergeCell ref="F7:G7"/>
    <mergeCell ref="V7:W7"/>
    <mergeCell ref="L7:M7"/>
    <mergeCell ref="R7:S7"/>
    <mergeCell ref="P7:Q7"/>
    <mergeCell ref="N7:O7"/>
    <mergeCell ref="T7:U7"/>
  </mergeCells>
  <printOptions horizontalCentered="1" verticalCentered="1"/>
  <pageMargins left="0.27777777777777779" right="0.27777777777777779" top="0.27777777777777779" bottom="0.27777777777777779" header="0.1388888888888889" footer="0.1388888888888889"/>
  <pageSetup paperSize="9" scale="65" orientation="landscape"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pageSetUpPr fitToPage="1"/>
  </sheetPr>
  <dimension ref="A1:Y30"/>
  <sheetViews>
    <sheetView showGridLines="0" workbookViewId="0"/>
  </sheetViews>
  <sheetFormatPr baseColWidth="10" defaultColWidth="8.7265625" defaultRowHeight="14.5"/>
  <cols>
    <col min="1" max="1" width="0.6328125" customWidth="1"/>
    <col min="2" max="2" width="27.1796875" customWidth="1"/>
    <col min="3" max="3" width="0.6328125" customWidth="1"/>
    <col min="4" max="4" width="9" customWidth="1"/>
    <col min="5" max="5" width="0.6328125" customWidth="1"/>
    <col min="6" max="23" width="9" customWidth="1"/>
    <col min="24" max="24" width="0.6328125" customWidth="1"/>
    <col min="25" max="25" width="15.1796875" customWidth="1"/>
  </cols>
  <sheetData>
    <row r="1" spans="1:25" ht="12" customHeight="1"/>
    <row r="2" spans="1:25" ht="52.5" customHeight="1"/>
    <row r="3" spans="1:25" ht="23.5" customHeight="1">
      <c r="A3" s="201" t="s">
        <v>397</v>
      </c>
      <c r="B3" s="202"/>
      <c r="C3" s="202"/>
      <c r="D3" s="202"/>
      <c r="E3" s="202"/>
      <c r="F3" s="202"/>
      <c r="G3" s="202"/>
      <c r="H3" s="202"/>
      <c r="I3" s="202"/>
      <c r="J3" s="202"/>
      <c r="K3" s="202"/>
      <c r="L3" s="202"/>
      <c r="M3" s="202"/>
      <c r="N3" s="202"/>
      <c r="O3" s="202"/>
      <c r="P3" s="202"/>
      <c r="Q3" s="202"/>
      <c r="R3" s="202"/>
      <c r="S3" s="202"/>
      <c r="T3" s="202"/>
      <c r="U3" s="202"/>
      <c r="V3" s="202"/>
      <c r="W3" s="202"/>
    </row>
    <row r="4" spans="1:25" ht="18" customHeight="1">
      <c r="B4" s="203" t="s">
        <v>113</v>
      </c>
      <c r="C4" s="202"/>
      <c r="D4" s="202"/>
      <c r="E4" s="202"/>
      <c r="F4" s="202"/>
      <c r="G4" s="202"/>
      <c r="H4" s="202"/>
      <c r="I4" s="202"/>
      <c r="J4" s="202"/>
      <c r="K4" s="202"/>
      <c r="L4" s="202"/>
      <c r="M4" s="202"/>
      <c r="N4" s="202"/>
      <c r="O4" s="202"/>
      <c r="P4" s="202"/>
      <c r="Q4" s="202"/>
      <c r="R4" s="202"/>
      <c r="S4" s="202"/>
      <c r="T4" s="202"/>
      <c r="U4" s="202"/>
      <c r="V4" s="202"/>
      <c r="W4" s="202"/>
    </row>
    <row r="5" spans="1:25" ht="9.5" customHeight="1"/>
    <row r="6" spans="1:25" ht="17" customHeight="1">
      <c r="B6" s="222" t="s">
        <v>114</v>
      </c>
      <c r="D6" s="278" t="s">
        <v>393</v>
      </c>
      <c r="F6" s="268" t="s">
        <v>394</v>
      </c>
      <c r="G6" s="265"/>
      <c r="H6" s="265"/>
      <c r="I6" s="265"/>
      <c r="J6" s="265"/>
      <c r="K6" s="265"/>
      <c r="L6" s="265"/>
      <c r="M6" s="265"/>
      <c r="N6" s="265"/>
      <c r="O6" s="265"/>
      <c r="P6" s="265"/>
      <c r="Q6" s="265"/>
      <c r="R6" s="265"/>
      <c r="S6" s="265"/>
      <c r="T6" s="265"/>
      <c r="U6" s="265"/>
      <c r="V6" s="265"/>
      <c r="W6" s="229"/>
    </row>
    <row r="7" spans="1:25" ht="60" customHeight="1">
      <c r="B7" s="223"/>
      <c r="D7" s="224"/>
      <c r="F7" s="259" t="s">
        <v>205</v>
      </c>
      <c r="G7" s="211"/>
      <c r="H7" s="257" t="s">
        <v>71</v>
      </c>
      <c r="I7" s="211"/>
      <c r="J7" s="257" t="s">
        <v>72</v>
      </c>
      <c r="K7" s="211"/>
      <c r="L7" s="257" t="s">
        <v>206</v>
      </c>
      <c r="M7" s="211"/>
      <c r="N7" s="257" t="s">
        <v>74</v>
      </c>
      <c r="O7" s="211"/>
      <c r="P7" s="257" t="s">
        <v>207</v>
      </c>
      <c r="Q7" s="211"/>
      <c r="R7" s="257" t="s">
        <v>208</v>
      </c>
      <c r="S7" s="211"/>
      <c r="T7" s="257" t="s">
        <v>209</v>
      </c>
      <c r="U7" s="211"/>
      <c r="V7" s="257" t="s">
        <v>171</v>
      </c>
      <c r="W7" s="211"/>
      <c r="Y7" s="59" t="s">
        <v>395</v>
      </c>
    </row>
    <row r="8" spans="1:25" ht="14" customHeight="1">
      <c r="B8" s="224"/>
      <c r="D8" s="50" t="s">
        <v>119</v>
      </c>
      <c r="F8" s="39" t="s">
        <v>119</v>
      </c>
      <c r="G8" s="14" t="s">
        <v>58</v>
      </c>
      <c r="H8" s="14" t="s">
        <v>119</v>
      </c>
      <c r="I8" s="14" t="s">
        <v>58</v>
      </c>
      <c r="J8" s="14" t="s">
        <v>119</v>
      </c>
      <c r="K8" s="14" t="s">
        <v>58</v>
      </c>
      <c r="L8" s="14" t="s">
        <v>119</v>
      </c>
      <c r="M8" s="14" t="s">
        <v>58</v>
      </c>
      <c r="N8" s="14" t="s">
        <v>119</v>
      </c>
      <c r="O8" s="14" t="s">
        <v>58</v>
      </c>
      <c r="P8" s="14" t="s">
        <v>119</v>
      </c>
      <c r="Q8" s="14" t="s">
        <v>58</v>
      </c>
      <c r="R8" s="14" t="s">
        <v>119</v>
      </c>
      <c r="S8" s="14" t="s">
        <v>58</v>
      </c>
      <c r="T8" s="14" t="s">
        <v>119</v>
      </c>
      <c r="U8" s="14" t="s">
        <v>58</v>
      </c>
      <c r="V8" s="14" t="s">
        <v>119</v>
      </c>
      <c r="W8" s="15" t="s">
        <v>58</v>
      </c>
      <c r="Y8" s="50" t="s">
        <v>119</v>
      </c>
    </row>
    <row r="9" spans="1:25" ht="8" customHeight="1"/>
    <row r="10" spans="1:25">
      <c r="B10" s="107" t="s">
        <v>88</v>
      </c>
      <c r="D10" s="98">
        <v>146916</v>
      </c>
      <c r="F10" s="95">
        <v>10</v>
      </c>
      <c r="G10" s="124">
        <f t="shared" ref="G10:G28" si="0">IFERROR(F10/V10*100,"-")</f>
        <v>4.4510715954866132E-3</v>
      </c>
      <c r="H10" s="95">
        <v>77158</v>
      </c>
      <c r="I10" s="124">
        <f t="shared" ref="I10:I28" si="1">IFERROR(H10/V10*100,"-")</f>
        <v>34.343578216455612</v>
      </c>
      <c r="J10" s="95">
        <v>82344</v>
      </c>
      <c r="K10" s="124">
        <f t="shared" ref="K10:K28" si="2">IFERROR(J10/V10*100,"-")</f>
        <v>36.65190394587497</v>
      </c>
      <c r="L10" s="95">
        <v>7794</v>
      </c>
      <c r="M10" s="124">
        <f t="shared" ref="M10:M28" si="3">IFERROR(L10/V10*100,"-")</f>
        <v>3.4691652015222667</v>
      </c>
      <c r="N10" s="95">
        <v>13912</v>
      </c>
      <c r="O10" s="124">
        <f t="shared" ref="O10:O28" si="4">IFERROR(N10/V10*100,"-")</f>
        <v>6.192330803640977</v>
      </c>
      <c r="P10" s="95">
        <v>1548</v>
      </c>
      <c r="Q10" s="124">
        <f t="shared" ref="Q10:Q28" si="5">IFERROR(P10/V10*100,"-")</f>
        <v>0.68902588298132783</v>
      </c>
      <c r="R10" s="95">
        <v>41896</v>
      </c>
      <c r="S10" s="124">
        <f t="shared" ref="S10:S28" si="6">IFERROR(R10/V10*100,"-")</f>
        <v>18.648209556450716</v>
      </c>
      <c r="T10" s="95">
        <v>3</v>
      </c>
      <c r="U10" s="124">
        <f t="shared" ref="U10:U28" si="7">IFERROR(T10/V10*100,"-")</f>
        <v>1.3353214786459839E-3</v>
      </c>
      <c r="V10" s="95">
        <v>224665</v>
      </c>
      <c r="W10" s="124">
        <f t="shared" ref="W10:W28" si="8">IFERROR(V10/V10*100,"-")</f>
        <v>100</v>
      </c>
      <c r="Y10" s="191">
        <f t="shared" ref="Y10:Y28" si="9">IFERROR(V10/D10,"-")</f>
        <v>1.5292071659996189</v>
      </c>
    </row>
    <row r="11" spans="1:25">
      <c r="B11" s="111" t="s">
        <v>89</v>
      </c>
      <c r="D11" s="75">
        <v>18269</v>
      </c>
      <c r="F11" s="72">
        <v>1445</v>
      </c>
      <c r="G11" s="125">
        <f t="shared" si="0"/>
        <v>6.1040003379377348</v>
      </c>
      <c r="H11" s="72">
        <v>4026</v>
      </c>
      <c r="I11" s="125">
        <f t="shared" si="1"/>
        <v>17.006716512482576</v>
      </c>
      <c r="J11" s="72">
        <v>1792</v>
      </c>
      <c r="K11" s="125">
        <f t="shared" si="2"/>
        <v>7.5698052633802222</v>
      </c>
      <c r="L11" s="72">
        <v>648</v>
      </c>
      <c r="M11" s="125">
        <f t="shared" si="3"/>
        <v>2.7372956532758841</v>
      </c>
      <c r="N11" s="72">
        <v>1018</v>
      </c>
      <c r="O11" s="125">
        <f t="shared" si="4"/>
        <v>4.3002576775229162</v>
      </c>
      <c r="P11" s="72">
        <v>4277</v>
      </c>
      <c r="Q11" s="125">
        <f t="shared" si="5"/>
        <v>18.066996155958265</v>
      </c>
      <c r="R11" s="72">
        <v>10467</v>
      </c>
      <c r="S11" s="125">
        <f t="shared" si="6"/>
        <v>44.214928399442407</v>
      </c>
      <c r="T11" s="72">
        <v>0</v>
      </c>
      <c r="U11" s="125">
        <f t="shared" si="7"/>
        <v>0</v>
      </c>
      <c r="V11" s="72">
        <v>23673</v>
      </c>
      <c r="W11" s="125">
        <f t="shared" si="8"/>
        <v>100</v>
      </c>
      <c r="Y11" s="192">
        <f t="shared" si="9"/>
        <v>1.295801631178499</v>
      </c>
    </row>
    <row r="12" spans="1:25">
      <c r="B12" s="111" t="s">
        <v>90</v>
      </c>
      <c r="D12" s="75">
        <v>11684</v>
      </c>
      <c r="F12" s="72">
        <v>1953</v>
      </c>
      <c r="G12" s="125">
        <f t="shared" si="0"/>
        <v>11.715656868626274</v>
      </c>
      <c r="H12" s="72">
        <v>3170</v>
      </c>
      <c r="I12" s="125">
        <f t="shared" si="1"/>
        <v>19.016196760647873</v>
      </c>
      <c r="J12" s="72">
        <v>2135</v>
      </c>
      <c r="K12" s="125">
        <f t="shared" si="2"/>
        <v>12.807438512297539</v>
      </c>
      <c r="L12" s="72">
        <v>839</v>
      </c>
      <c r="M12" s="125">
        <f t="shared" si="3"/>
        <v>5.0329934013197359</v>
      </c>
      <c r="N12" s="72">
        <v>1568</v>
      </c>
      <c r="O12" s="125">
        <f t="shared" si="4"/>
        <v>9.4061187762447513</v>
      </c>
      <c r="P12" s="72">
        <v>2003</v>
      </c>
      <c r="Q12" s="125">
        <f t="shared" si="5"/>
        <v>12.015596880623876</v>
      </c>
      <c r="R12" s="72">
        <v>4994</v>
      </c>
      <c r="S12" s="125">
        <f t="shared" si="6"/>
        <v>29.958008398320334</v>
      </c>
      <c r="T12" s="72">
        <v>8</v>
      </c>
      <c r="U12" s="125">
        <f t="shared" si="7"/>
        <v>4.799040191961608E-2</v>
      </c>
      <c r="V12" s="72">
        <v>16670</v>
      </c>
      <c r="W12" s="125">
        <f t="shared" si="8"/>
        <v>100</v>
      </c>
      <c r="Y12" s="192">
        <f t="shared" si="9"/>
        <v>1.4267374186922286</v>
      </c>
    </row>
    <row r="13" spans="1:25">
      <c r="B13" s="111" t="s">
        <v>91</v>
      </c>
      <c r="D13" s="75">
        <v>11378</v>
      </c>
      <c r="F13" s="72">
        <v>969</v>
      </c>
      <c r="G13" s="125">
        <f t="shared" si="0"/>
        <v>5.0442477876106198</v>
      </c>
      <c r="H13" s="72">
        <v>6259</v>
      </c>
      <c r="I13" s="125">
        <f t="shared" si="1"/>
        <v>32.58198854763144</v>
      </c>
      <c r="J13" s="72">
        <v>924</v>
      </c>
      <c r="K13" s="125">
        <f t="shared" si="2"/>
        <v>4.8099947943779284</v>
      </c>
      <c r="L13" s="72">
        <v>991</v>
      </c>
      <c r="M13" s="125">
        <f t="shared" si="3"/>
        <v>5.1587714731910461</v>
      </c>
      <c r="N13" s="72">
        <v>854</v>
      </c>
      <c r="O13" s="125">
        <f t="shared" si="4"/>
        <v>4.4456012493492976</v>
      </c>
      <c r="P13" s="72">
        <v>369</v>
      </c>
      <c r="Q13" s="125">
        <f t="shared" si="5"/>
        <v>1.9208745445080686</v>
      </c>
      <c r="R13" s="72">
        <v>8844</v>
      </c>
      <c r="S13" s="125">
        <f t="shared" si="6"/>
        <v>46.038521603331603</v>
      </c>
      <c r="T13" s="72">
        <v>0</v>
      </c>
      <c r="U13" s="125">
        <f t="shared" si="7"/>
        <v>0</v>
      </c>
      <c r="V13" s="72">
        <v>19210</v>
      </c>
      <c r="W13" s="125">
        <f t="shared" si="8"/>
        <v>100</v>
      </c>
      <c r="Y13" s="192">
        <f t="shared" si="9"/>
        <v>1.6883459307435402</v>
      </c>
    </row>
    <row r="14" spans="1:25">
      <c r="B14" s="111" t="s">
        <v>92</v>
      </c>
      <c r="D14" s="75">
        <v>24554</v>
      </c>
      <c r="F14" s="72">
        <v>744</v>
      </c>
      <c r="G14" s="125">
        <f t="shared" si="0"/>
        <v>2.399226056110932</v>
      </c>
      <c r="H14" s="72">
        <v>6808</v>
      </c>
      <c r="I14" s="125">
        <f t="shared" si="1"/>
        <v>21.954208319896807</v>
      </c>
      <c r="J14" s="72">
        <v>470</v>
      </c>
      <c r="K14" s="125">
        <f t="shared" si="2"/>
        <v>1.5156401160915833</v>
      </c>
      <c r="L14" s="72">
        <v>2029</v>
      </c>
      <c r="M14" s="125">
        <f t="shared" si="3"/>
        <v>6.5430506288294099</v>
      </c>
      <c r="N14" s="72">
        <v>2104</v>
      </c>
      <c r="O14" s="125">
        <f t="shared" si="4"/>
        <v>6.7849080941631739</v>
      </c>
      <c r="P14" s="72">
        <v>5462</v>
      </c>
      <c r="Q14" s="125">
        <f t="shared" si="5"/>
        <v>17.613673008706868</v>
      </c>
      <c r="R14" s="72">
        <v>13205</v>
      </c>
      <c r="S14" s="125">
        <f t="shared" si="6"/>
        <v>42.583037729764598</v>
      </c>
      <c r="T14" s="72">
        <v>188</v>
      </c>
      <c r="U14" s="125">
        <f t="shared" si="7"/>
        <v>0.60625604643663333</v>
      </c>
      <c r="V14" s="72">
        <v>31010</v>
      </c>
      <c r="W14" s="125">
        <f t="shared" si="8"/>
        <v>100</v>
      </c>
      <c r="Y14" s="192">
        <f t="shared" si="9"/>
        <v>1.262930683391708</v>
      </c>
    </row>
    <row r="15" spans="1:25">
      <c r="B15" s="111" t="s">
        <v>93</v>
      </c>
      <c r="D15" s="75">
        <v>8846</v>
      </c>
      <c r="F15" s="72">
        <v>4502</v>
      </c>
      <c r="G15" s="125">
        <f t="shared" si="0"/>
        <v>30.877914951989027</v>
      </c>
      <c r="H15" s="72">
        <v>1685</v>
      </c>
      <c r="I15" s="125">
        <f t="shared" si="1"/>
        <v>11.55692729766804</v>
      </c>
      <c r="J15" s="72">
        <v>503</v>
      </c>
      <c r="K15" s="125">
        <f t="shared" si="2"/>
        <v>3.4499314128943763</v>
      </c>
      <c r="L15" s="72">
        <v>795</v>
      </c>
      <c r="M15" s="125">
        <f t="shared" si="3"/>
        <v>5.4526748971193415</v>
      </c>
      <c r="N15" s="72">
        <v>3201</v>
      </c>
      <c r="O15" s="125">
        <f t="shared" si="4"/>
        <v>21.954732510288068</v>
      </c>
      <c r="P15" s="72">
        <v>341</v>
      </c>
      <c r="Q15" s="125">
        <f t="shared" si="5"/>
        <v>2.3388203017832647</v>
      </c>
      <c r="R15" s="72">
        <v>3553</v>
      </c>
      <c r="S15" s="125">
        <f t="shared" si="6"/>
        <v>24.368998628257888</v>
      </c>
      <c r="T15" s="72">
        <v>0</v>
      </c>
      <c r="U15" s="125">
        <f t="shared" si="7"/>
        <v>0</v>
      </c>
      <c r="V15" s="72">
        <v>14580</v>
      </c>
      <c r="W15" s="125">
        <f t="shared" si="8"/>
        <v>100</v>
      </c>
      <c r="Y15" s="192">
        <f t="shared" si="9"/>
        <v>1.6482025774361293</v>
      </c>
    </row>
    <row r="16" spans="1:25">
      <c r="B16" s="111" t="s">
        <v>94</v>
      </c>
      <c r="D16" s="75">
        <v>42038</v>
      </c>
      <c r="F16" s="72">
        <v>4722</v>
      </c>
      <c r="G16" s="125">
        <f t="shared" si="0"/>
        <v>7.909415252675835</v>
      </c>
      <c r="H16" s="72">
        <v>10821</v>
      </c>
      <c r="I16" s="125">
        <f t="shared" si="1"/>
        <v>18.125324533927405</v>
      </c>
      <c r="J16" s="72">
        <v>7056</v>
      </c>
      <c r="K16" s="125">
        <f t="shared" si="2"/>
        <v>11.818897505904424</v>
      </c>
      <c r="L16" s="72">
        <v>2424</v>
      </c>
      <c r="M16" s="125">
        <f t="shared" si="3"/>
        <v>4.06023349692635</v>
      </c>
      <c r="N16" s="72">
        <v>3474</v>
      </c>
      <c r="O16" s="125">
        <f t="shared" si="4"/>
        <v>5.8189980067335556</v>
      </c>
      <c r="P16" s="72">
        <v>15058</v>
      </c>
      <c r="Q16" s="125">
        <f t="shared" si="5"/>
        <v>25.2223580844542</v>
      </c>
      <c r="R16" s="72">
        <v>15089</v>
      </c>
      <c r="S16" s="125">
        <f t="shared" si="6"/>
        <v>25.274283512838981</v>
      </c>
      <c r="T16" s="72">
        <v>1057</v>
      </c>
      <c r="U16" s="125">
        <f t="shared" si="7"/>
        <v>1.7704896065392539</v>
      </c>
      <c r="V16" s="72">
        <v>59701</v>
      </c>
      <c r="W16" s="125">
        <f t="shared" si="8"/>
        <v>100</v>
      </c>
      <c r="Y16" s="192">
        <f t="shared" si="9"/>
        <v>1.4201674675293783</v>
      </c>
    </row>
    <row r="17" spans="2:25">
      <c r="B17" s="111" t="s">
        <v>95</v>
      </c>
      <c r="D17" s="75">
        <v>26545</v>
      </c>
      <c r="F17" s="72">
        <v>5262</v>
      </c>
      <c r="G17" s="125">
        <f t="shared" si="0"/>
        <v>13.108464949429525</v>
      </c>
      <c r="H17" s="72">
        <v>10704</v>
      </c>
      <c r="I17" s="125">
        <f t="shared" si="1"/>
        <v>26.665338049922777</v>
      </c>
      <c r="J17" s="72">
        <v>4506</v>
      </c>
      <c r="K17" s="125">
        <f t="shared" si="2"/>
        <v>11.225150714961886</v>
      </c>
      <c r="L17" s="72">
        <v>1666</v>
      </c>
      <c r="M17" s="125">
        <f t="shared" si="3"/>
        <v>4.1502665537342436</v>
      </c>
      <c r="N17" s="72">
        <v>3471</v>
      </c>
      <c r="O17" s="125">
        <f t="shared" si="4"/>
        <v>8.6468038463454722</v>
      </c>
      <c r="P17" s="72">
        <v>4641</v>
      </c>
      <c r="Q17" s="125">
        <f t="shared" si="5"/>
        <v>11.561456828259677</v>
      </c>
      <c r="R17" s="72">
        <v>9886</v>
      </c>
      <c r="S17" s="125">
        <f t="shared" si="6"/>
        <v>24.627572118977628</v>
      </c>
      <c r="T17" s="72">
        <v>6</v>
      </c>
      <c r="U17" s="125">
        <f t="shared" si="7"/>
        <v>1.4946938368790791E-2</v>
      </c>
      <c r="V17" s="72">
        <v>40142</v>
      </c>
      <c r="W17" s="125">
        <f t="shared" si="8"/>
        <v>100</v>
      </c>
      <c r="Y17" s="192">
        <f t="shared" si="9"/>
        <v>1.512224524392541</v>
      </c>
    </row>
    <row r="18" spans="2:25">
      <c r="B18" s="111" t="s">
        <v>96</v>
      </c>
      <c r="D18" s="75">
        <v>101897</v>
      </c>
      <c r="F18" s="72">
        <v>3</v>
      </c>
      <c r="G18" s="125">
        <f t="shared" si="0"/>
        <v>2.3266455200440512E-3</v>
      </c>
      <c r="H18" s="72">
        <v>15353</v>
      </c>
      <c r="I18" s="125">
        <f t="shared" si="1"/>
        <v>11.906996223078773</v>
      </c>
      <c r="J18" s="72">
        <v>13664</v>
      </c>
      <c r="K18" s="125">
        <f t="shared" si="2"/>
        <v>10.597094795293973</v>
      </c>
      <c r="L18" s="72">
        <v>7781</v>
      </c>
      <c r="M18" s="125">
        <f t="shared" si="3"/>
        <v>6.0345429304875875</v>
      </c>
      <c r="N18" s="72">
        <v>21244</v>
      </c>
      <c r="O18" s="125">
        <f t="shared" si="4"/>
        <v>16.475752475938606</v>
      </c>
      <c r="P18" s="72">
        <v>12870</v>
      </c>
      <c r="Q18" s="125">
        <f t="shared" si="5"/>
        <v>9.9813092809889792</v>
      </c>
      <c r="R18" s="72">
        <v>58009</v>
      </c>
      <c r="S18" s="125">
        <f t="shared" si="6"/>
        <v>44.988793324078451</v>
      </c>
      <c r="T18" s="72">
        <v>17</v>
      </c>
      <c r="U18" s="125">
        <f t="shared" si="7"/>
        <v>1.3184324613582958E-2</v>
      </c>
      <c r="V18" s="72">
        <v>128941</v>
      </c>
      <c r="W18" s="125">
        <f t="shared" si="8"/>
        <v>100</v>
      </c>
      <c r="Y18" s="192">
        <f t="shared" si="9"/>
        <v>1.2654052621765115</v>
      </c>
    </row>
    <row r="19" spans="2:25">
      <c r="B19" s="111" t="s">
        <v>97</v>
      </c>
      <c r="D19" s="75">
        <v>69846</v>
      </c>
      <c r="F19" s="72">
        <v>410</v>
      </c>
      <c r="G19" s="125">
        <f t="shared" si="0"/>
        <v>0.390960236483265</v>
      </c>
      <c r="H19" s="72">
        <v>30766</v>
      </c>
      <c r="I19" s="125">
        <f t="shared" si="1"/>
        <v>29.337274721083244</v>
      </c>
      <c r="J19" s="72">
        <v>2646</v>
      </c>
      <c r="K19" s="125">
        <f t="shared" si="2"/>
        <v>2.5231238676456562</v>
      </c>
      <c r="L19" s="72">
        <v>4510</v>
      </c>
      <c r="M19" s="125">
        <f t="shared" si="3"/>
        <v>4.3005626013159155</v>
      </c>
      <c r="N19" s="72">
        <v>6199</v>
      </c>
      <c r="O19" s="125">
        <f t="shared" si="4"/>
        <v>5.9111280633164869</v>
      </c>
      <c r="P19" s="72">
        <v>10406</v>
      </c>
      <c r="Q19" s="125">
        <f t="shared" si="5"/>
        <v>9.922761514255745</v>
      </c>
      <c r="R19" s="72">
        <v>49371</v>
      </c>
      <c r="S19" s="125">
        <f t="shared" si="6"/>
        <v>47.078287403451888</v>
      </c>
      <c r="T19" s="72">
        <v>562</v>
      </c>
      <c r="U19" s="125">
        <f t="shared" si="7"/>
        <v>0.53590159244779245</v>
      </c>
      <c r="V19" s="72">
        <v>104870</v>
      </c>
      <c r="W19" s="125">
        <f t="shared" si="8"/>
        <v>100</v>
      </c>
      <c r="Y19" s="192">
        <f t="shared" si="9"/>
        <v>1.5014460384273973</v>
      </c>
    </row>
    <row r="20" spans="2:25">
      <c r="B20" s="111" t="s">
        <v>98</v>
      </c>
      <c r="D20" s="75">
        <v>12829</v>
      </c>
      <c r="F20" s="72">
        <v>486</v>
      </c>
      <c r="G20" s="125">
        <f t="shared" si="0"/>
        <v>3.1316450802242413</v>
      </c>
      <c r="H20" s="72">
        <v>2339</v>
      </c>
      <c r="I20" s="125">
        <f t="shared" si="1"/>
        <v>15.071847412848765</v>
      </c>
      <c r="J20" s="72">
        <v>294</v>
      </c>
      <c r="K20" s="125">
        <f t="shared" si="2"/>
        <v>1.8944519621109608</v>
      </c>
      <c r="L20" s="72">
        <v>974</v>
      </c>
      <c r="M20" s="125">
        <f t="shared" si="3"/>
        <v>6.2761775887621623</v>
      </c>
      <c r="N20" s="72">
        <v>1781</v>
      </c>
      <c r="O20" s="125">
        <f t="shared" si="4"/>
        <v>11.476254913332044</v>
      </c>
      <c r="P20" s="72">
        <v>6758</v>
      </c>
      <c r="Q20" s="125">
        <f t="shared" si="5"/>
        <v>43.546620271924738</v>
      </c>
      <c r="R20" s="72">
        <v>2887</v>
      </c>
      <c r="S20" s="125">
        <f t="shared" si="6"/>
        <v>18.603002770797087</v>
      </c>
      <c r="T20" s="72">
        <v>0</v>
      </c>
      <c r="U20" s="125">
        <f t="shared" si="7"/>
        <v>0</v>
      </c>
      <c r="V20" s="72">
        <v>15519</v>
      </c>
      <c r="W20" s="125">
        <f t="shared" si="8"/>
        <v>100</v>
      </c>
      <c r="Y20" s="192">
        <f t="shared" si="9"/>
        <v>1.2096811910515239</v>
      </c>
    </row>
    <row r="21" spans="2:25">
      <c r="B21" s="111" t="s">
        <v>99</v>
      </c>
      <c r="D21" s="75">
        <v>32979</v>
      </c>
      <c r="F21" s="72">
        <v>2011</v>
      </c>
      <c r="G21" s="125">
        <f t="shared" si="0"/>
        <v>5.1499398192015162</v>
      </c>
      <c r="H21" s="72">
        <v>4471</v>
      </c>
      <c r="I21" s="125">
        <f t="shared" si="1"/>
        <v>11.449717022202874</v>
      </c>
      <c r="J21" s="72">
        <v>6188</v>
      </c>
      <c r="K21" s="125">
        <f t="shared" si="2"/>
        <v>15.846756639094469</v>
      </c>
      <c r="L21" s="72">
        <v>2729</v>
      </c>
      <c r="M21" s="125">
        <f t="shared" si="3"/>
        <v>6.9886552792645134</v>
      </c>
      <c r="N21" s="72">
        <v>2567</v>
      </c>
      <c r="O21" s="125">
        <f t="shared" si="4"/>
        <v>6.5737919024814975</v>
      </c>
      <c r="P21" s="72">
        <v>6897</v>
      </c>
      <c r="Q21" s="125">
        <f t="shared" si="5"/>
        <v>17.662424133780636</v>
      </c>
      <c r="R21" s="72">
        <v>14131</v>
      </c>
      <c r="S21" s="125">
        <f t="shared" si="6"/>
        <v>36.18786652667162</v>
      </c>
      <c r="T21" s="72">
        <v>55</v>
      </c>
      <c r="U21" s="125">
        <f t="shared" si="7"/>
        <v>0.14084867730287587</v>
      </c>
      <c r="V21" s="72">
        <v>39049</v>
      </c>
      <c r="W21" s="125">
        <f t="shared" si="8"/>
        <v>100</v>
      </c>
      <c r="Y21" s="192">
        <f t="shared" si="9"/>
        <v>1.184056520816277</v>
      </c>
    </row>
    <row r="22" spans="2:25">
      <c r="B22" s="111" t="s">
        <v>100</v>
      </c>
      <c r="D22" s="75">
        <v>87530</v>
      </c>
      <c r="F22" s="72">
        <v>3085</v>
      </c>
      <c r="G22" s="125">
        <f t="shared" si="0"/>
        <v>2.3814670145589849</v>
      </c>
      <c r="H22" s="72">
        <v>43417</v>
      </c>
      <c r="I22" s="125">
        <f t="shared" si="1"/>
        <v>33.515770946874376</v>
      </c>
      <c r="J22" s="72">
        <v>27680</v>
      </c>
      <c r="K22" s="125">
        <f t="shared" si="2"/>
        <v>21.367587346188881</v>
      </c>
      <c r="L22" s="72">
        <v>8350</v>
      </c>
      <c r="M22" s="125">
        <f t="shared" si="3"/>
        <v>6.4457859227123242</v>
      </c>
      <c r="N22" s="72">
        <v>7879</v>
      </c>
      <c r="O22" s="125">
        <f t="shared" si="4"/>
        <v>6.0821972796467554</v>
      </c>
      <c r="P22" s="72">
        <v>12349</v>
      </c>
      <c r="Q22" s="125">
        <f t="shared" si="5"/>
        <v>9.5328156119250895</v>
      </c>
      <c r="R22" s="72">
        <v>26758</v>
      </c>
      <c r="S22" s="125">
        <f t="shared" si="6"/>
        <v>20.655849068255854</v>
      </c>
      <c r="T22" s="72">
        <v>24</v>
      </c>
      <c r="U22" s="125">
        <f t="shared" si="7"/>
        <v>1.8526809837736025E-2</v>
      </c>
      <c r="V22" s="72">
        <v>129542</v>
      </c>
      <c r="W22" s="125">
        <f t="shared" si="8"/>
        <v>100</v>
      </c>
      <c r="Y22" s="192">
        <f t="shared" si="9"/>
        <v>1.47997258082943</v>
      </c>
    </row>
    <row r="23" spans="2:25">
      <c r="B23" s="111" t="s">
        <v>101</v>
      </c>
      <c r="D23" s="75">
        <v>19183</v>
      </c>
      <c r="F23" s="72">
        <v>1539</v>
      </c>
      <c r="G23" s="125">
        <f t="shared" si="0"/>
        <v>6.2141645804732297</v>
      </c>
      <c r="H23" s="72">
        <v>5485</v>
      </c>
      <c r="I23" s="125">
        <f t="shared" si="1"/>
        <v>22.147298715981588</v>
      </c>
      <c r="J23" s="72">
        <v>1179</v>
      </c>
      <c r="K23" s="125">
        <f t="shared" si="2"/>
        <v>4.7605588306549302</v>
      </c>
      <c r="L23" s="72">
        <v>2002</v>
      </c>
      <c r="M23" s="125">
        <f t="shared" si="3"/>
        <v>8.0836630864895422</v>
      </c>
      <c r="N23" s="72">
        <v>2536</v>
      </c>
      <c r="O23" s="125">
        <f t="shared" si="4"/>
        <v>10.23984494872002</v>
      </c>
      <c r="P23" s="72">
        <v>437</v>
      </c>
      <c r="Q23" s="125">
        <f t="shared" si="5"/>
        <v>1.7645158685294353</v>
      </c>
      <c r="R23" s="72">
        <v>11587</v>
      </c>
      <c r="S23" s="125">
        <f t="shared" si="6"/>
        <v>46.785916175401759</v>
      </c>
      <c r="T23" s="72">
        <v>1</v>
      </c>
      <c r="U23" s="125">
        <f t="shared" si="7"/>
        <v>4.0377937494952762E-3</v>
      </c>
      <c r="V23" s="72">
        <v>24766</v>
      </c>
      <c r="W23" s="125">
        <f t="shared" si="8"/>
        <v>100</v>
      </c>
      <c r="Y23" s="192">
        <f t="shared" si="9"/>
        <v>1.2910389407287703</v>
      </c>
    </row>
    <row r="24" spans="2:25">
      <c r="B24" s="111" t="s">
        <v>102</v>
      </c>
      <c r="D24" s="75">
        <v>6496</v>
      </c>
      <c r="F24" s="72">
        <v>706</v>
      </c>
      <c r="G24" s="125">
        <f t="shared" si="0"/>
        <v>8.055682336832497</v>
      </c>
      <c r="H24" s="72">
        <v>1220</v>
      </c>
      <c r="I24" s="125">
        <f t="shared" si="1"/>
        <v>13.920584208124145</v>
      </c>
      <c r="J24" s="72">
        <v>325</v>
      </c>
      <c r="K24" s="125">
        <f t="shared" si="2"/>
        <v>3.7083523505248746</v>
      </c>
      <c r="L24" s="72">
        <v>366</v>
      </c>
      <c r="M24" s="125">
        <f t="shared" si="3"/>
        <v>4.1761752624372432</v>
      </c>
      <c r="N24" s="72">
        <v>1708</v>
      </c>
      <c r="O24" s="125">
        <f t="shared" si="4"/>
        <v>19.488817891373802</v>
      </c>
      <c r="P24" s="72">
        <v>1367</v>
      </c>
      <c r="Q24" s="125">
        <f t="shared" si="5"/>
        <v>15.597900502053857</v>
      </c>
      <c r="R24" s="72">
        <v>3057</v>
      </c>
      <c r="S24" s="125">
        <f t="shared" si="6"/>
        <v>34.881332724783206</v>
      </c>
      <c r="T24" s="72">
        <v>15</v>
      </c>
      <c r="U24" s="125">
        <f t="shared" si="7"/>
        <v>0.17115472387037881</v>
      </c>
      <c r="V24" s="72">
        <v>8764</v>
      </c>
      <c r="W24" s="125">
        <f t="shared" si="8"/>
        <v>100</v>
      </c>
      <c r="Y24" s="192">
        <f t="shared" si="9"/>
        <v>1.3491379310344827</v>
      </c>
    </row>
    <row r="25" spans="2:25">
      <c r="B25" s="111" t="s">
        <v>103</v>
      </c>
      <c r="D25" s="75">
        <v>24505</v>
      </c>
      <c r="F25" s="72">
        <v>476</v>
      </c>
      <c r="G25" s="125">
        <f t="shared" si="0"/>
        <v>1.2968260454978886</v>
      </c>
      <c r="H25" s="72">
        <v>9357</v>
      </c>
      <c r="I25" s="125">
        <f t="shared" si="1"/>
        <v>25.492439722108706</v>
      </c>
      <c r="J25" s="72">
        <v>2267</v>
      </c>
      <c r="K25" s="125">
        <f t="shared" si="2"/>
        <v>6.1762702629069608</v>
      </c>
      <c r="L25" s="72">
        <v>3290</v>
      </c>
      <c r="M25" s="125">
        <f t="shared" si="3"/>
        <v>8.9633564909412886</v>
      </c>
      <c r="N25" s="72">
        <v>5204</v>
      </c>
      <c r="O25" s="125">
        <f t="shared" si="4"/>
        <v>14.17790491758616</v>
      </c>
      <c r="P25" s="72">
        <v>709</v>
      </c>
      <c r="Q25" s="125">
        <f t="shared" si="5"/>
        <v>1.9316169459201744</v>
      </c>
      <c r="R25" s="72">
        <v>12576</v>
      </c>
      <c r="S25" s="125">
        <f t="shared" si="6"/>
        <v>34.262362076011442</v>
      </c>
      <c r="T25" s="72">
        <v>2826</v>
      </c>
      <c r="U25" s="125">
        <f t="shared" si="7"/>
        <v>7.6992235390273809</v>
      </c>
      <c r="V25" s="72">
        <v>36705</v>
      </c>
      <c r="W25" s="125">
        <f t="shared" si="8"/>
        <v>100</v>
      </c>
      <c r="Y25" s="192">
        <f t="shared" si="9"/>
        <v>1.4978575800856968</v>
      </c>
    </row>
    <row r="26" spans="2:25">
      <c r="B26" s="111" t="s">
        <v>104</v>
      </c>
      <c r="D26" s="75">
        <v>4310</v>
      </c>
      <c r="F26" s="72">
        <v>506</v>
      </c>
      <c r="G26" s="125">
        <f t="shared" si="0"/>
        <v>7.8976119868893395</v>
      </c>
      <c r="H26" s="72">
        <v>1338</v>
      </c>
      <c r="I26" s="125">
        <f t="shared" si="1"/>
        <v>20.883408771656001</v>
      </c>
      <c r="J26" s="72">
        <v>1269</v>
      </c>
      <c r="K26" s="125">
        <f t="shared" si="2"/>
        <v>19.806461682534728</v>
      </c>
      <c r="L26" s="72">
        <v>575</v>
      </c>
      <c r="M26" s="125">
        <f t="shared" si="3"/>
        <v>8.974559076010614</v>
      </c>
      <c r="N26" s="72">
        <v>1382</v>
      </c>
      <c r="O26" s="125">
        <f t="shared" si="4"/>
        <v>21.57015764008116</v>
      </c>
      <c r="P26" s="72">
        <v>580</v>
      </c>
      <c r="Q26" s="125">
        <f t="shared" si="5"/>
        <v>9.0525987201498364</v>
      </c>
      <c r="R26" s="72">
        <v>757</v>
      </c>
      <c r="S26" s="125">
        <f t="shared" si="6"/>
        <v>11.81520212267832</v>
      </c>
      <c r="T26" s="72">
        <v>0</v>
      </c>
      <c r="U26" s="125">
        <f t="shared" si="7"/>
        <v>0</v>
      </c>
      <c r="V26" s="72">
        <v>6407</v>
      </c>
      <c r="W26" s="125">
        <f t="shared" si="8"/>
        <v>100</v>
      </c>
      <c r="Y26" s="192">
        <f t="shared" si="9"/>
        <v>1.4865429234338747</v>
      </c>
    </row>
    <row r="27" spans="2:25">
      <c r="B27" s="111" t="s">
        <v>105</v>
      </c>
      <c r="D27" s="75">
        <v>586</v>
      </c>
      <c r="F27" s="72">
        <v>0</v>
      </c>
      <c r="G27" s="125">
        <f t="shared" si="0"/>
        <v>0</v>
      </c>
      <c r="H27" s="72">
        <v>44</v>
      </c>
      <c r="I27" s="125">
        <f t="shared" si="1"/>
        <v>7.1197411003236244</v>
      </c>
      <c r="J27" s="72">
        <v>191</v>
      </c>
      <c r="K27" s="125">
        <f t="shared" si="2"/>
        <v>30.906148867313917</v>
      </c>
      <c r="L27" s="72">
        <v>10</v>
      </c>
      <c r="M27" s="125">
        <f t="shared" si="3"/>
        <v>1.6181229773462782</v>
      </c>
      <c r="N27" s="72">
        <v>46</v>
      </c>
      <c r="O27" s="125">
        <f t="shared" si="4"/>
        <v>7.4433656957928811</v>
      </c>
      <c r="P27" s="72">
        <v>0</v>
      </c>
      <c r="Q27" s="125">
        <f t="shared" si="5"/>
        <v>0</v>
      </c>
      <c r="R27" s="72">
        <v>327</v>
      </c>
      <c r="S27" s="125">
        <f t="shared" si="6"/>
        <v>52.912621359223301</v>
      </c>
      <c r="T27" s="72">
        <v>0</v>
      </c>
      <c r="U27" s="125">
        <f t="shared" si="7"/>
        <v>0</v>
      </c>
      <c r="V27" s="72">
        <v>618</v>
      </c>
      <c r="W27" s="125">
        <f t="shared" si="8"/>
        <v>100</v>
      </c>
      <c r="Y27" s="192">
        <f t="shared" si="9"/>
        <v>1.0546075085324231</v>
      </c>
    </row>
    <row r="28" spans="2:25">
      <c r="B28" s="115" t="s">
        <v>106</v>
      </c>
      <c r="D28" s="90">
        <v>904</v>
      </c>
      <c r="F28" s="87">
        <v>245</v>
      </c>
      <c r="G28" s="126">
        <f t="shared" si="0"/>
        <v>18.759571209800917</v>
      </c>
      <c r="H28" s="87">
        <v>250</v>
      </c>
      <c r="I28" s="126">
        <f t="shared" si="1"/>
        <v>19.142419601837673</v>
      </c>
      <c r="J28" s="87">
        <v>272</v>
      </c>
      <c r="K28" s="126">
        <f t="shared" si="2"/>
        <v>20.826952526799388</v>
      </c>
      <c r="L28" s="87">
        <v>14</v>
      </c>
      <c r="M28" s="126">
        <f t="shared" si="3"/>
        <v>1.0719754977029097</v>
      </c>
      <c r="N28" s="87">
        <v>48</v>
      </c>
      <c r="O28" s="126">
        <f t="shared" si="4"/>
        <v>3.6753445635528332</v>
      </c>
      <c r="P28" s="87">
        <v>4</v>
      </c>
      <c r="Q28" s="126">
        <f t="shared" si="5"/>
        <v>0.30627871362940279</v>
      </c>
      <c r="R28" s="87">
        <v>473</v>
      </c>
      <c r="S28" s="126">
        <f t="shared" si="6"/>
        <v>36.217457886676875</v>
      </c>
      <c r="T28" s="87">
        <v>0</v>
      </c>
      <c r="U28" s="126">
        <f t="shared" si="7"/>
        <v>0</v>
      </c>
      <c r="V28" s="87">
        <v>1306</v>
      </c>
      <c r="W28" s="126">
        <f t="shared" si="8"/>
        <v>100</v>
      </c>
      <c r="Y28" s="193">
        <f t="shared" si="9"/>
        <v>1.4446902654867257</v>
      </c>
    </row>
    <row r="29" spans="2:25" ht="8" customHeight="1"/>
    <row r="30" spans="2:25">
      <c r="B30" s="119" t="s">
        <v>49</v>
      </c>
      <c r="D30" s="63">
        <v>651295</v>
      </c>
      <c r="F30" s="60">
        <v>29074</v>
      </c>
      <c r="G30" s="137">
        <f>IFERROR(F30/V30*100,"-")</f>
        <v>3.1392729809164508</v>
      </c>
      <c r="H30" s="60">
        <v>234671</v>
      </c>
      <c r="I30" s="137">
        <f>IFERROR(H30/V30*100,"-")</f>
        <v>25.338664432298426</v>
      </c>
      <c r="J30" s="60">
        <v>155705</v>
      </c>
      <c r="K30" s="137">
        <f>IFERROR(J30/V30*100,"-")</f>
        <v>16.81228931325569</v>
      </c>
      <c r="L30" s="60">
        <v>47787</v>
      </c>
      <c r="M30" s="137">
        <f>IFERROR(L30/V30*100,"-")</f>
        <v>5.1598141961565123</v>
      </c>
      <c r="N30" s="60">
        <v>80196</v>
      </c>
      <c r="O30" s="137">
        <f>IFERROR(N30/V30*100,"-")</f>
        <v>8.659184700336235</v>
      </c>
      <c r="P30" s="60">
        <v>86076</v>
      </c>
      <c r="Q30" s="137">
        <f>IFERROR(P30/V30*100,"-")</f>
        <v>9.2940792840807731</v>
      </c>
      <c r="R30" s="60">
        <v>287867</v>
      </c>
      <c r="S30" s="137">
        <f>IFERROR(R30/V30*100,"-")</f>
        <v>31.082516860338309</v>
      </c>
      <c r="T30" s="60">
        <v>4762</v>
      </c>
      <c r="U30" s="137">
        <f>IFERROR(T30/V30*100,"-")</f>
        <v>0.51417823261760121</v>
      </c>
      <c r="V30" s="60">
        <v>926138</v>
      </c>
      <c r="W30" s="137">
        <f>IFERROR(V30/V30*100,"-")</f>
        <v>100</v>
      </c>
      <c r="Y30" s="106">
        <f>IFERROR(V30/D30,"-")</f>
        <v>1.4219946414451208</v>
      </c>
    </row>
  </sheetData>
  <mergeCells count="14">
    <mergeCell ref="H7:I7"/>
    <mergeCell ref="J7:K7"/>
    <mergeCell ref="A3:W3"/>
    <mergeCell ref="B4:W4"/>
    <mergeCell ref="F6:W6"/>
    <mergeCell ref="D6:D7"/>
    <mergeCell ref="B6:B8"/>
    <mergeCell ref="F7:G7"/>
    <mergeCell ref="V7:W7"/>
    <mergeCell ref="L7:M7"/>
    <mergeCell ref="R7:S7"/>
    <mergeCell ref="P7:Q7"/>
    <mergeCell ref="N7:O7"/>
    <mergeCell ref="T7:U7"/>
  </mergeCells>
  <printOptions horizontalCentered="1" verticalCentered="1"/>
  <pageMargins left="0.27777777777777779" right="0.27777777777777779" top="0.27777777777777779" bottom="0.27777777777777779" header="0.1388888888888889" footer="0.1388888888888889"/>
  <pageSetup paperSize="9" scale="65" orientation="landscape"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pageSetUpPr fitToPage="1"/>
  </sheetPr>
  <dimension ref="A1:Y30"/>
  <sheetViews>
    <sheetView showGridLines="0" workbookViewId="0"/>
  </sheetViews>
  <sheetFormatPr baseColWidth="10" defaultColWidth="8.7265625" defaultRowHeight="14.5"/>
  <cols>
    <col min="1" max="1" width="0.6328125" customWidth="1"/>
    <col min="2" max="2" width="27.1796875" customWidth="1"/>
    <col min="3" max="3" width="0.6328125" customWidth="1"/>
    <col min="4" max="4" width="9" customWidth="1"/>
    <col min="5" max="5" width="0.6328125" customWidth="1"/>
    <col min="6" max="23" width="9" customWidth="1"/>
    <col min="24" max="24" width="0.6328125" customWidth="1"/>
    <col min="25" max="25" width="15.1796875" customWidth="1"/>
  </cols>
  <sheetData>
    <row r="1" spans="1:25" ht="12" customHeight="1"/>
    <row r="2" spans="1:25" ht="52.5" customHeight="1"/>
    <row r="3" spans="1:25" ht="23.5" customHeight="1">
      <c r="A3" s="201" t="s">
        <v>398</v>
      </c>
      <c r="B3" s="202"/>
      <c r="C3" s="202"/>
      <c r="D3" s="202"/>
      <c r="E3" s="202"/>
      <c r="F3" s="202"/>
      <c r="G3" s="202"/>
      <c r="H3" s="202"/>
      <c r="I3" s="202"/>
      <c r="J3" s="202"/>
      <c r="K3" s="202"/>
      <c r="L3" s="202"/>
      <c r="M3" s="202"/>
      <c r="N3" s="202"/>
      <c r="O3" s="202"/>
      <c r="P3" s="202"/>
      <c r="Q3" s="202"/>
      <c r="R3" s="202"/>
      <c r="S3" s="202"/>
      <c r="T3" s="202"/>
      <c r="U3" s="202"/>
      <c r="V3" s="202"/>
      <c r="W3" s="202"/>
    </row>
    <row r="4" spans="1:25" ht="18" customHeight="1">
      <c r="B4" s="203" t="s">
        <v>113</v>
      </c>
      <c r="C4" s="202"/>
      <c r="D4" s="202"/>
      <c r="E4" s="202"/>
      <c r="F4" s="202"/>
      <c r="G4" s="202"/>
      <c r="H4" s="202"/>
      <c r="I4" s="202"/>
      <c r="J4" s="202"/>
      <c r="K4" s="202"/>
      <c r="L4" s="202"/>
      <c r="M4" s="202"/>
      <c r="N4" s="202"/>
      <c r="O4" s="202"/>
      <c r="P4" s="202"/>
      <c r="Q4" s="202"/>
      <c r="R4" s="202"/>
      <c r="S4" s="202"/>
      <c r="T4" s="202"/>
      <c r="U4" s="202"/>
      <c r="V4" s="202"/>
      <c r="W4" s="202"/>
    </row>
    <row r="5" spans="1:25" ht="9.5" customHeight="1"/>
    <row r="6" spans="1:25" ht="17" customHeight="1">
      <c r="B6" s="222" t="s">
        <v>114</v>
      </c>
      <c r="D6" s="278" t="s">
        <v>393</v>
      </c>
      <c r="F6" s="268" t="s">
        <v>394</v>
      </c>
      <c r="G6" s="265"/>
      <c r="H6" s="265"/>
      <c r="I6" s="265"/>
      <c r="J6" s="265"/>
      <c r="K6" s="265"/>
      <c r="L6" s="265"/>
      <c r="M6" s="265"/>
      <c r="N6" s="265"/>
      <c r="O6" s="265"/>
      <c r="P6" s="265"/>
      <c r="Q6" s="265"/>
      <c r="R6" s="265"/>
      <c r="S6" s="265"/>
      <c r="T6" s="265"/>
      <c r="U6" s="265"/>
      <c r="V6" s="265"/>
      <c r="W6" s="229"/>
    </row>
    <row r="7" spans="1:25" ht="60" customHeight="1">
      <c r="B7" s="223"/>
      <c r="D7" s="224"/>
      <c r="F7" s="259" t="s">
        <v>205</v>
      </c>
      <c r="G7" s="211"/>
      <c r="H7" s="257" t="s">
        <v>71</v>
      </c>
      <c r="I7" s="211"/>
      <c r="J7" s="257" t="s">
        <v>72</v>
      </c>
      <c r="K7" s="211"/>
      <c r="L7" s="257" t="s">
        <v>206</v>
      </c>
      <c r="M7" s="211"/>
      <c r="N7" s="257" t="s">
        <v>74</v>
      </c>
      <c r="O7" s="211"/>
      <c r="P7" s="257" t="s">
        <v>207</v>
      </c>
      <c r="Q7" s="211"/>
      <c r="R7" s="257" t="s">
        <v>208</v>
      </c>
      <c r="S7" s="211"/>
      <c r="T7" s="257" t="s">
        <v>209</v>
      </c>
      <c r="U7" s="211"/>
      <c r="V7" s="257" t="s">
        <v>171</v>
      </c>
      <c r="W7" s="211"/>
      <c r="Y7" s="59" t="s">
        <v>395</v>
      </c>
    </row>
    <row r="8" spans="1:25" ht="14" customHeight="1">
      <c r="B8" s="224"/>
      <c r="D8" s="50" t="s">
        <v>119</v>
      </c>
      <c r="F8" s="39" t="s">
        <v>119</v>
      </c>
      <c r="G8" s="14" t="s">
        <v>58</v>
      </c>
      <c r="H8" s="14" t="s">
        <v>119</v>
      </c>
      <c r="I8" s="14" t="s">
        <v>58</v>
      </c>
      <c r="J8" s="14" t="s">
        <v>119</v>
      </c>
      <c r="K8" s="14" t="s">
        <v>58</v>
      </c>
      <c r="L8" s="14" t="s">
        <v>119</v>
      </c>
      <c r="M8" s="14" t="s">
        <v>58</v>
      </c>
      <c r="N8" s="14" t="s">
        <v>119</v>
      </c>
      <c r="O8" s="14" t="s">
        <v>58</v>
      </c>
      <c r="P8" s="14" t="s">
        <v>119</v>
      </c>
      <c r="Q8" s="14" t="s">
        <v>58</v>
      </c>
      <c r="R8" s="14" t="s">
        <v>119</v>
      </c>
      <c r="S8" s="14" t="s">
        <v>58</v>
      </c>
      <c r="T8" s="14" t="s">
        <v>119</v>
      </c>
      <c r="U8" s="14" t="s">
        <v>58</v>
      </c>
      <c r="V8" s="14" t="s">
        <v>119</v>
      </c>
      <c r="W8" s="15" t="s">
        <v>58</v>
      </c>
      <c r="Y8" s="50" t="s">
        <v>119</v>
      </c>
    </row>
    <row r="9" spans="1:25" ht="8" customHeight="1"/>
    <row r="10" spans="1:25">
      <c r="B10" s="107" t="s">
        <v>88</v>
      </c>
      <c r="D10" s="98">
        <v>86744</v>
      </c>
      <c r="F10" s="95">
        <v>1</v>
      </c>
      <c r="G10" s="124">
        <f t="shared" ref="G10:G28" si="0">IFERROR(F10/V10*100,"-")</f>
        <v>8.1320647312352605E-4</v>
      </c>
      <c r="H10" s="95">
        <v>36544</v>
      </c>
      <c r="I10" s="124">
        <f t="shared" ref="I10:I28" si="1">IFERROR(H10/V10*100,"-")</f>
        <v>29.717817353826138</v>
      </c>
      <c r="J10" s="95">
        <v>38879</v>
      </c>
      <c r="K10" s="124">
        <f t="shared" ref="K10:K28" si="2">IFERROR(J10/V10*100,"-")</f>
        <v>31.616654468569571</v>
      </c>
      <c r="L10" s="95">
        <v>5928</v>
      </c>
      <c r="M10" s="124">
        <f t="shared" ref="M10:M28" si="3">IFERROR(L10/V10*100,"-")</f>
        <v>4.8206879726762626</v>
      </c>
      <c r="N10" s="95">
        <v>12926</v>
      </c>
      <c r="O10" s="124">
        <f t="shared" ref="O10:O28" si="4">IFERROR(N10/V10*100,"-")</f>
        <v>10.511506871594698</v>
      </c>
      <c r="P10" s="95">
        <v>1522</v>
      </c>
      <c r="Q10" s="124">
        <f t="shared" ref="Q10:Q28" si="5">IFERROR(P10/V10*100,"-")</f>
        <v>1.2377002520940068</v>
      </c>
      <c r="R10" s="95">
        <v>27161</v>
      </c>
      <c r="S10" s="124">
        <f t="shared" ref="S10:S28" si="6">IFERROR(R10/V10*100,"-")</f>
        <v>22.087501016508089</v>
      </c>
      <c r="T10" s="95">
        <v>9</v>
      </c>
      <c r="U10" s="124">
        <f t="shared" ref="U10:U28" si="7">IFERROR(T10/V10*100,"-")</f>
        <v>7.3188582581117344E-3</v>
      </c>
      <c r="V10" s="95">
        <v>122970</v>
      </c>
      <c r="W10" s="124">
        <f t="shared" ref="W10:W28" si="8">IFERROR(V10/V10*100,"-")</f>
        <v>100</v>
      </c>
      <c r="Y10" s="191">
        <f t="shared" ref="Y10:Y28" si="9">IFERROR(V10/D10,"-")</f>
        <v>1.4176196624550401</v>
      </c>
    </row>
    <row r="11" spans="1:25">
      <c r="B11" s="111" t="s">
        <v>89</v>
      </c>
      <c r="D11" s="75">
        <v>15134</v>
      </c>
      <c r="F11" s="72">
        <v>2682</v>
      </c>
      <c r="G11" s="125">
        <f t="shared" si="0"/>
        <v>13.433508640120209</v>
      </c>
      <c r="H11" s="72">
        <v>2154</v>
      </c>
      <c r="I11" s="125">
        <f t="shared" si="1"/>
        <v>10.788880540946657</v>
      </c>
      <c r="J11" s="72">
        <v>686</v>
      </c>
      <c r="K11" s="125">
        <f t="shared" si="2"/>
        <v>3.436013022789882</v>
      </c>
      <c r="L11" s="72">
        <v>538</v>
      </c>
      <c r="M11" s="125">
        <f t="shared" si="3"/>
        <v>2.6947157525669923</v>
      </c>
      <c r="N11" s="72">
        <v>2900</v>
      </c>
      <c r="O11" s="125">
        <f t="shared" si="4"/>
        <v>14.525419484097171</v>
      </c>
      <c r="P11" s="72">
        <v>4970</v>
      </c>
      <c r="Q11" s="125">
        <f t="shared" si="5"/>
        <v>24.893563736538944</v>
      </c>
      <c r="R11" s="72">
        <v>6035</v>
      </c>
      <c r="S11" s="125">
        <f t="shared" si="6"/>
        <v>30.227898822940148</v>
      </c>
      <c r="T11" s="72">
        <v>0</v>
      </c>
      <c r="U11" s="125">
        <f t="shared" si="7"/>
        <v>0</v>
      </c>
      <c r="V11" s="72">
        <v>19965</v>
      </c>
      <c r="W11" s="125">
        <f t="shared" si="8"/>
        <v>100</v>
      </c>
      <c r="Y11" s="192">
        <f t="shared" si="9"/>
        <v>1.319215012554513</v>
      </c>
    </row>
    <row r="12" spans="1:25">
      <c r="B12" s="111" t="s">
        <v>90</v>
      </c>
      <c r="D12" s="75">
        <v>7558</v>
      </c>
      <c r="F12" s="72">
        <v>1712</v>
      </c>
      <c r="G12" s="125">
        <f t="shared" si="0"/>
        <v>16.56507014997581</v>
      </c>
      <c r="H12" s="72">
        <v>1112</v>
      </c>
      <c r="I12" s="125">
        <f t="shared" si="1"/>
        <v>10.759554910498306</v>
      </c>
      <c r="J12" s="72">
        <v>891</v>
      </c>
      <c r="K12" s="125">
        <f t="shared" si="2"/>
        <v>8.6211901306240932</v>
      </c>
      <c r="L12" s="72">
        <v>530</v>
      </c>
      <c r="M12" s="125">
        <f t="shared" si="3"/>
        <v>5.1282051282051277</v>
      </c>
      <c r="N12" s="72">
        <v>1591</v>
      </c>
      <c r="O12" s="125">
        <f t="shared" si="4"/>
        <v>15.394291243347846</v>
      </c>
      <c r="P12" s="72">
        <v>1655</v>
      </c>
      <c r="Q12" s="125">
        <f t="shared" si="5"/>
        <v>16.013546202225449</v>
      </c>
      <c r="R12" s="72">
        <v>2831</v>
      </c>
      <c r="S12" s="125">
        <f t="shared" si="6"/>
        <v>27.392356071601355</v>
      </c>
      <c r="T12" s="72">
        <v>13</v>
      </c>
      <c r="U12" s="125">
        <f t="shared" si="7"/>
        <v>0.12578616352201258</v>
      </c>
      <c r="V12" s="72">
        <v>10335</v>
      </c>
      <c r="W12" s="125">
        <f t="shared" si="8"/>
        <v>100</v>
      </c>
      <c r="Y12" s="192">
        <f t="shared" si="9"/>
        <v>1.3674252447737496</v>
      </c>
    </row>
    <row r="13" spans="1:25">
      <c r="B13" s="111" t="s">
        <v>91</v>
      </c>
      <c r="D13" s="75">
        <v>8394</v>
      </c>
      <c r="F13" s="72">
        <v>455</v>
      </c>
      <c r="G13" s="125">
        <f t="shared" si="0"/>
        <v>3.6610878661087867</v>
      </c>
      <c r="H13" s="72">
        <v>3173</v>
      </c>
      <c r="I13" s="125">
        <f t="shared" si="1"/>
        <v>25.531058899259733</v>
      </c>
      <c r="J13" s="72">
        <v>701</v>
      </c>
      <c r="K13" s="125">
        <f t="shared" si="2"/>
        <v>5.6404892178950758</v>
      </c>
      <c r="L13" s="72">
        <v>651</v>
      </c>
      <c r="M13" s="125">
        <f t="shared" si="3"/>
        <v>5.2381718699710333</v>
      </c>
      <c r="N13" s="72">
        <v>2216</v>
      </c>
      <c r="O13" s="125">
        <f t="shared" si="4"/>
        <v>17.830704859993563</v>
      </c>
      <c r="P13" s="72">
        <v>404</v>
      </c>
      <c r="Q13" s="125">
        <f t="shared" si="5"/>
        <v>3.2507241712262629</v>
      </c>
      <c r="R13" s="72">
        <v>4828</v>
      </c>
      <c r="S13" s="125">
        <f t="shared" si="6"/>
        <v>38.84776311554554</v>
      </c>
      <c r="T13" s="72">
        <v>0</v>
      </c>
      <c r="U13" s="125">
        <f t="shared" si="7"/>
        <v>0</v>
      </c>
      <c r="V13" s="72">
        <v>12428</v>
      </c>
      <c r="W13" s="125">
        <f t="shared" si="8"/>
        <v>100</v>
      </c>
      <c r="Y13" s="192">
        <f t="shared" si="9"/>
        <v>1.4805813676435549</v>
      </c>
    </row>
    <row r="14" spans="1:25">
      <c r="B14" s="111" t="s">
        <v>92</v>
      </c>
      <c r="D14" s="75">
        <v>24286</v>
      </c>
      <c r="F14" s="72">
        <v>786</v>
      </c>
      <c r="G14" s="125">
        <f t="shared" si="0"/>
        <v>2.6077436050562355</v>
      </c>
      <c r="H14" s="72">
        <v>4785</v>
      </c>
      <c r="I14" s="125">
        <f t="shared" si="1"/>
        <v>15.875385687269834</v>
      </c>
      <c r="J14" s="72">
        <v>591</v>
      </c>
      <c r="K14" s="125">
        <f t="shared" si="2"/>
        <v>1.9607843137254901</v>
      </c>
      <c r="L14" s="72">
        <v>1939</v>
      </c>
      <c r="M14" s="125">
        <f t="shared" si="3"/>
        <v>6.4330977737964892</v>
      </c>
      <c r="N14" s="72">
        <v>3739</v>
      </c>
      <c r="O14" s="125">
        <f t="shared" si="4"/>
        <v>12.405029693772603</v>
      </c>
      <c r="P14" s="72">
        <v>5572</v>
      </c>
      <c r="Q14" s="125">
        <f t="shared" si="5"/>
        <v>18.48644703228161</v>
      </c>
      <c r="R14" s="72">
        <v>12283</v>
      </c>
      <c r="S14" s="125">
        <f t="shared" si="6"/>
        <v>40.751799873925883</v>
      </c>
      <c r="T14" s="72">
        <v>446</v>
      </c>
      <c r="U14" s="125">
        <f t="shared" si="7"/>
        <v>1.479712020171859</v>
      </c>
      <c r="V14" s="72">
        <v>30141</v>
      </c>
      <c r="W14" s="125">
        <f t="shared" si="8"/>
        <v>100</v>
      </c>
      <c r="Y14" s="192">
        <f t="shared" si="9"/>
        <v>1.2410853989953059</v>
      </c>
    </row>
    <row r="15" spans="1:25">
      <c r="B15" s="111" t="s">
        <v>93</v>
      </c>
      <c r="D15" s="75">
        <v>5211</v>
      </c>
      <c r="F15" s="72">
        <v>2705</v>
      </c>
      <c r="G15" s="125">
        <f t="shared" si="0"/>
        <v>30.794626593806925</v>
      </c>
      <c r="H15" s="72">
        <v>713</v>
      </c>
      <c r="I15" s="125">
        <f t="shared" si="1"/>
        <v>8.1170309653916206</v>
      </c>
      <c r="J15" s="72">
        <v>340</v>
      </c>
      <c r="K15" s="125">
        <f t="shared" si="2"/>
        <v>3.8706739526411655</v>
      </c>
      <c r="L15" s="72">
        <v>665</v>
      </c>
      <c r="M15" s="125">
        <f t="shared" si="3"/>
        <v>7.5705828779599278</v>
      </c>
      <c r="N15" s="72">
        <v>1974</v>
      </c>
      <c r="O15" s="125">
        <f t="shared" si="4"/>
        <v>22.472677595628415</v>
      </c>
      <c r="P15" s="72">
        <v>279</v>
      </c>
      <c r="Q15" s="125">
        <f t="shared" si="5"/>
        <v>3.1762295081967213</v>
      </c>
      <c r="R15" s="72">
        <v>2108</v>
      </c>
      <c r="S15" s="125">
        <f t="shared" si="6"/>
        <v>23.998178506375229</v>
      </c>
      <c r="T15" s="72">
        <v>0</v>
      </c>
      <c r="U15" s="125">
        <f t="shared" si="7"/>
        <v>0</v>
      </c>
      <c r="V15" s="72">
        <v>8784</v>
      </c>
      <c r="W15" s="125">
        <f t="shared" si="8"/>
        <v>100</v>
      </c>
      <c r="Y15" s="192">
        <f t="shared" si="9"/>
        <v>1.68566493955095</v>
      </c>
    </row>
    <row r="16" spans="1:25">
      <c r="B16" s="111" t="s">
        <v>94</v>
      </c>
      <c r="D16" s="75">
        <v>34278</v>
      </c>
      <c r="F16" s="72">
        <v>5980</v>
      </c>
      <c r="G16" s="125">
        <f t="shared" si="0"/>
        <v>12.503136238186835</v>
      </c>
      <c r="H16" s="72">
        <v>4895</v>
      </c>
      <c r="I16" s="125">
        <f t="shared" si="1"/>
        <v>10.234590616375346</v>
      </c>
      <c r="J16" s="72">
        <v>3204</v>
      </c>
      <c r="K16" s="125">
        <f t="shared" si="2"/>
        <v>6.6990047670820436</v>
      </c>
      <c r="L16" s="72">
        <v>2114</v>
      </c>
      <c r="M16" s="125">
        <f t="shared" si="3"/>
        <v>4.420005017981099</v>
      </c>
      <c r="N16" s="72">
        <v>5584</v>
      </c>
      <c r="O16" s="125">
        <f t="shared" si="4"/>
        <v>11.675169356862089</v>
      </c>
      <c r="P16" s="72">
        <v>15601</v>
      </c>
      <c r="Q16" s="125">
        <f t="shared" si="5"/>
        <v>32.618967968553989</v>
      </c>
      <c r="R16" s="72">
        <v>9786</v>
      </c>
      <c r="S16" s="125">
        <f t="shared" si="6"/>
        <v>20.460817930919127</v>
      </c>
      <c r="T16" s="72">
        <v>664</v>
      </c>
      <c r="U16" s="125">
        <f t="shared" si="7"/>
        <v>1.3883081040394749</v>
      </c>
      <c r="V16" s="72">
        <v>47828</v>
      </c>
      <c r="W16" s="125">
        <f t="shared" si="8"/>
        <v>100</v>
      </c>
      <c r="Y16" s="192">
        <f t="shared" si="9"/>
        <v>1.3952972752202579</v>
      </c>
    </row>
    <row r="17" spans="2:25">
      <c r="B17" s="111" t="s">
        <v>95</v>
      </c>
      <c r="D17" s="75">
        <v>25132</v>
      </c>
      <c r="F17" s="72">
        <v>5798</v>
      </c>
      <c r="G17" s="125">
        <f t="shared" si="0"/>
        <v>15.332945469931772</v>
      </c>
      <c r="H17" s="72">
        <v>6091</v>
      </c>
      <c r="I17" s="125">
        <f t="shared" si="1"/>
        <v>16.10779076532501</v>
      </c>
      <c r="J17" s="72">
        <v>2888</v>
      </c>
      <c r="K17" s="125">
        <f t="shared" si="2"/>
        <v>7.6373829798487334</v>
      </c>
      <c r="L17" s="72">
        <v>1445</v>
      </c>
      <c r="M17" s="125">
        <f t="shared" si="3"/>
        <v>3.8213360131168348</v>
      </c>
      <c r="N17" s="72">
        <v>7837</v>
      </c>
      <c r="O17" s="125">
        <f t="shared" si="4"/>
        <v>20.725128259374834</v>
      </c>
      <c r="P17" s="72">
        <v>4293</v>
      </c>
      <c r="Q17" s="125">
        <f t="shared" si="5"/>
        <v>11.352938065266832</v>
      </c>
      <c r="R17" s="72">
        <v>9450</v>
      </c>
      <c r="S17" s="125">
        <f t="shared" si="6"/>
        <v>24.99074416882636</v>
      </c>
      <c r="T17" s="72">
        <v>12</v>
      </c>
      <c r="U17" s="125">
        <f t="shared" si="7"/>
        <v>3.1734278309620778E-2</v>
      </c>
      <c r="V17" s="72">
        <v>37814</v>
      </c>
      <c r="W17" s="125">
        <f t="shared" si="8"/>
        <v>100</v>
      </c>
      <c r="Y17" s="192">
        <f t="shared" si="9"/>
        <v>1.5046156294763648</v>
      </c>
    </row>
    <row r="18" spans="2:25">
      <c r="B18" s="111" t="s">
        <v>96</v>
      </c>
      <c r="D18" s="75">
        <v>48041</v>
      </c>
      <c r="F18" s="72">
        <v>8</v>
      </c>
      <c r="G18" s="125">
        <f t="shared" si="0"/>
        <v>1.3308490817141336E-2</v>
      </c>
      <c r="H18" s="72">
        <v>4872</v>
      </c>
      <c r="I18" s="125">
        <f t="shared" si="1"/>
        <v>8.1048709076390733</v>
      </c>
      <c r="J18" s="72">
        <v>5918</v>
      </c>
      <c r="K18" s="125">
        <f t="shared" si="2"/>
        <v>9.8449560819803033</v>
      </c>
      <c r="L18" s="72">
        <v>3788</v>
      </c>
      <c r="M18" s="125">
        <f t="shared" si="3"/>
        <v>6.3015704019164236</v>
      </c>
      <c r="N18" s="72">
        <v>14221</v>
      </c>
      <c r="O18" s="125">
        <f t="shared" si="4"/>
        <v>23.657505988820869</v>
      </c>
      <c r="P18" s="72">
        <v>7300</v>
      </c>
      <c r="Q18" s="125">
        <f t="shared" si="5"/>
        <v>12.143997870641469</v>
      </c>
      <c r="R18" s="72">
        <v>23943</v>
      </c>
      <c r="S18" s="125">
        <f t="shared" si="6"/>
        <v>39.830649454351871</v>
      </c>
      <c r="T18" s="72">
        <v>62</v>
      </c>
      <c r="U18" s="125">
        <f t="shared" si="7"/>
        <v>0.10314080383284537</v>
      </c>
      <c r="V18" s="72">
        <v>60112</v>
      </c>
      <c r="W18" s="125">
        <f t="shared" si="8"/>
        <v>100</v>
      </c>
      <c r="Y18" s="192">
        <f t="shared" si="9"/>
        <v>1.2512645448679254</v>
      </c>
    </row>
    <row r="19" spans="2:25">
      <c r="B19" s="111" t="s">
        <v>97</v>
      </c>
      <c r="D19" s="75">
        <v>49512</v>
      </c>
      <c r="F19" s="72">
        <v>27</v>
      </c>
      <c r="G19" s="125">
        <f t="shared" si="0"/>
        <v>3.6396969615270551E-2</v>
      </c>
      <c r="H19" s="72">
        <v>20628</v>
      </c>
      <c r="I19" s="125">
        <f t="shared" si="1"/>
        <v>27.807284786066699</v>
      </c>
      <c r="J19" s="72">
        <v>1271</v>
      </c>
      <c r="K19" s="125">
        <f t="shared" si="2"/>
        <v>1.7133536437410692</v>
      </c>
      <c r="L19" s="72">
        <v>3318</v>
      </c>
      <c r="M19" s="125">
        <f t="shared" si="3"/>
        <v>4.4727831549432473</v>
      </c>
      <c r="N19" s="72">
        <v>5932</v>
      </c>
      <c r="O19" s="125">
        <f t="shared" si="4"/>
        <v>7.9965490280661076</v>
      </c>
      <c r="P19" s="72">
        <v>8051</v>
      </c>
      <c r="Q19" s="125">
        <f t="shared" si="5"/>
        <v>10.853037124909008</v>
      </c>
      <c r="R19" s="72">
        <v>34569</v>
      </c>
      <c r="S19" s="125">
        <f t="shared" si="6"/>
        <v>46.600253430751394</v>
      </c>
      <c r="T19" s="72">
        <v>386</v>
      </c>
      <c r="U19" s="125">
        <f t="shared" si="7"/>
        <v>0.52034186190720122</v>
      </c>
      <c r="V19" s="72">
        <v>74182</v>
      </c>
      <c r="W19" s="125">
        <f t="shared" si="8"/>
        <v>100</v>
      </c>
      <c r="Y19" s="192">
        <f t="shared" si="9"/>
        <v>1.4982630473420584</v>
      </c>
    </row>
    <row r="20" spans="2:25">
      <c r="B20" s="111" t="s">
        <v>98</v>
      </c>
      <c r="D20" s="75">
        <v>12316</v>
      </c>
      <c r="F20" s="72">
        <v>450</v>
      </c>
      <c r="G20" s="125">
        <f t="shared" si="0"/>
        <v>3.2193446845042208</v>
      </c>
      <c r="H20" s="72">
        <v>1044</v>
      </c>
      <c r="I20" s="125">
        <f t="shared" si="1"/>
        <v>7.4688796680497926</v>
      </c>
      <c r="J20" s="72">
        <v>180</v>
      </c>
      <c r="K20" s="125">
        <f t="shared" si="2"/>
        <v>1.2877378738016885</v>
      </c>
      <c r="L20" s="72">
        <v>809</v>
      </c>
      <c r="M20" s="125">
        <f t="shared" si="3"/>
        <v>5.7876663328086995</v>
      </c>
      <c r="N20" s="72">
        <v>3501</v>
      </c>
      <c r="O20" s="125">
        <f t="shared" si="4"/>
        <v>25.046501645442838</v>
      </c>
      <c r="P20" s="72">
        <v>5900</v>
      </c>
      <c r="Q20" s="125">
        <f t="shared" si="5"/>
        <v>42.209185863499791</v>
      </c>
      <c r="R20" s="72">
        <v>2094</v>
      </c>
      <c r="S20" s="125">
        <f t="shared" si="6"/>
        <v>14.980683931892974</v>
      </c>
      <c r="T20" s="72">
        <v>0</v>
      </c>
      <c r="U20" s="125">
        <f t="shared" si="7"/>
        <v>0</v>
      </c>
      <c r="V20" s="72">
        <v>13978</v>
      </c>
      <c r="W20" s="125">
        <f t="shared" si="8"/>
        <v>100</v>
      </c>
      <c r="Y20" s="192">
        <f t="shared" si="9"/>
        <v>1.1349464111724585</v>
      </c>
    </row>
    <row r="21" spans="2:25">
      <c r="B21" s="111" t="s">
        <v>99</v>
      </c>
      <c r="D21" s="75">
        <v>27533</v>
      </c>
      <c r="F21" s="72">
        <v>1250</v>
      </c>
      <c r="G21" s="125">
        <f t="shared" si="0"/>
        <v>3.792360668669033</v>
      </c>
      <c r="H21" s="72">
        <v>4130</v>
      </c>
      <c r="I21" s="125">
        <f t="shared" si="1"/>
        <v>12.529959649282485</v>
      </c>
      <c r="J21" s="72">
        <v>6527</v>
      </c>
      <c r="K21" s="125">
        <f t="shared" si="2"/>
        <v>19.802190467522223</v>
      </c>
      <c r="L21" s="72">
        <v>1544</v>
      </c>
      <c r="M21" s="125">
        <f t="shared" si="3"/>
        <v>4.6843238979399899</v>
      </c>
      <c r="N21" s="72">
        <v>3540</v>
      </c>
      <c r="O21" s="125">
        <f t="shared" si="4"/>
        <v>10.739965413670701</v>
      </c>
      <c r="P21" s="72">
        <v>6779</v>
      </c>
      <c r="Q21" s="125">
        <f t="shared" si="5"/>
        <v>20.5667303783259</v>
      </c>
      <c r="R21" s="72">
        <v>9099</v>
      </c>
      <c r="S21" s="125">
        <f t="shared" si="6"/>
        <v>27.605351779375624</v>
      </c>
      <c r="T21" s="72">
        <v>92</v>
      </c>
      <c r="U21" s="125">
        <f t="shared" si="7"/>
        <v>0.27911774521404081</v>
      </c>
      <c r="V21" s="72">
        <v>32961</v>
      </c>
      <c r="W21" s="125">
        <f t="shared" si="8"/>
        <v>100</v>
      </c>
      <c r="Y21" s="192">
        <f t="shared" si="9"/>
        <v>1.1971452438891512</v>
      </c>
    </row>
    <row r="22" spans="2:25">
      <c r="B22" s="111" t="s">
        <v>100</v>
      </c>
      <c r="D22" s="75">
        <v>73161</v>
      </c>
      <c r="F22" s="72">
        <v>2913</v>
      </c>
      <c r="G22" s="125">
        <f t="shared" si="0"/>
        <v>2.7045595922270604</v>
      </c>
      <c r="H22" s="72">
        <v>26597</v>
      </c>
      <c r="I22" s="125">
        <f t="shared" si="1"/>
        <v>24.693845339671515</v>
      </c>
      <c r="J22" s="72">
        <v>19276</v>
      </c>
      <c r="K22" s="125">
        <f t="shared" si="2"/>
        <v>17.896701235759981</v>
      </c>
      <c r="L22" s="72">
        <v>7726</v>
      </c>
      <c r="M22" s="125">
        <f t="shared" si="3"/>
        <v>7.1731642325939813</v>
      </c>
      <c r="N22" s="72">
        <v>16395</v>
      </c>
      <c r="O22" s="125">
        <f t="shared" si="4"/>
        <v>15.221851875922642</v>
      </c>
      <c r="P22" s="72">
        <v>14954</v>
      </c>
      <c r="Q22" s="125">
        <f t="shared" si="5"/>
        <v>13.883962973622884</v>
      </c>
      <c r="R22" s="72">
        <v>19776</v>
      </c>
      <c r="S22" s="125">
        <f t="shared" si="6"/>
        <v>18.360923616849416</v>
      </c>
      <c r="T22" s="72">
        <v>70</v>
      </c>
      <c r="U22" s="125">
        <f t="shared" si="7"/>
        <v>6.4991133352521185E-2</v>
      </c>
      <c r="V22" s="72">
        <v>107707</v>
      </c>
      <c r="W22" s="125">
        <f t="shared" si="8"/>
        <v>100</v>
      </c>
      <c r="Y22" s="192">
        <f t="shared" si="9"/>
        <v>1.4721914681319281</v>
      </c>
    </row>
    <row r="23" spans="2:25">
      <c r="B23" s="111" t="s">
        <v>101</v>
      </c>
      <c r="D23" s="75">
        <v>14591</v>
      </c>
      <c r="F23" s="72">
        <v>1024</v>
      </c>
      <c r="G23" s="125">
        <f t="shared" si="0"/>
        <v>5.6359733612196603</v>
      </c>
      <c r="H23" s="72">
        <v>3081</v>
      </c>
      <c r="I23" s="125">
        <f t="shared" si="1"/>
        <v>16.957455005779074</v>
      </c>
      <c r="J23" s="72">
        <v>566</v>
      </c>
      <c r="K23" s="125">
        <f t="shared" si="2"/>
        <v>3.1151962133303979</v>
      </c>
      <c r="L23" s="72">
        <v>1539</v>
      </c>
      <c r="M23" s="125">
        <f t="shared" si="3"/>
        <v>8.4704716825361874</v>
      </c>
      <c r="N23" s="72">
        <v>2833</v>
      </c>
      <c r="O23" s="125">
        <f t="shared" si="4"/>
        <v>15.592492707358687</v>
      </c>
      <c r="P23" s="72">
        <v>836</v>
      </c>
      <c r="Q23" s="125">
        <f t="shared" si="5"/>
        <v>4.6012438769332382</v>
      </c>
      <c r="R23" s="72">
        <v>8290</v>
      </c>
      <c r="S23" s="125">
        <f t="shared" si="6"/>
        <v>45.627167152842752</v>
      </c>
      <c r="T23" s="72">
        <v>0</v>
      </c>
      <c r="U23" s="125">
        <f t="shared" si="7"/>
        <v>0</v>
      </c>
      <c r="V23" s="72">
        <v>18169</v>
      </c>
      <c r="W23" s="125">
        <f t="shared" si="8"/>
        <v>100</v>
      </c>
      <c r="Y23" s="192">
        <f t="shared" si="9"/>
        <v>1.2452196559522994</v>
      </c>
    </row>
    <row r="24" spans="2:25">
      <c r="B24" s="111" t="s">
        <v>102</v>
      </c>
      <c r="D24" s="75">
        <v>3058</v>
      </c>
      <c r="F24" s="72">
        <v>326</v>
      </c>
      <c r="G24" s="125">
        <f t="shared" si="0"/>
        <v>8.2657200811359015</v>
      </c>
      <c r="H24" s="72">
        <v>335</v>
      </c>
      <c r="I24" s="125">
        <f t="shared" si="1"/>
        <v>8.4939148073022324</v>
      </c>
      <c r="J24" s="72">
        <v>173</v>
      </c>
      <c r="K24" s="125">
        <f t="shared" si="2"/>
        <v>4.3864097363083161</v>
      </c>
      <c r="L24" s="72">
        <v>204</v>
      </c>
      <c r="M24" s="125">
        <f t="shared" si="3"/>
        <v>5.1724137931034484</v>
      </c>
      <c r="N24" s="72">
        <v>973</v>
      </c>
      <c r="O24" s="125">
        <f t="shared" si="4"/>
        <v>24.670385395537526</v>
      </c>
      <c r="P24" s="72">
        <v>726</v>
      </c>
      <c r="Q24" s="125">
        <f t="shared" si="5"/>
        <v>18.407707910750506</v>
      </c>
      <c r="R24" s="72">
        <v>1195</v>
      </c>
      <c r="S24" s="125">
        <f t="shared" si="6"/>
        <v>30.299188640973629</v>
      </c>
      <c r="T24" s="72">
        <v>12</v>
      </c>
      <c r="U24" s="125">
        <f t="shared" si="7"/>
        <v>0.3042596348884381</v>
      </c>
      <c r="V24" s="72">
        <v>3944</v>
      </c>
      <c r="W24" s="125">
        <f t="shared" si="8"/>
        <v>100</v>
      </c>
      <c r="Y24" s="192">
        <f t="shared" si="9"/>
        <v>1.2897318508829301</v>
      </c>
    </row>
    <row r="25" spans="2:25">
      <c r="B25" s="111" t="s">
        <v>103</v>
      </c>
      <c r="D25" s="75">
        <v>17092</v>
      </c>
      <c r="F25" s="72">
        <v>250</v>
      </c>
      <c r="G25" s="125">
        <f t="shared" si="0"/>
        <v>0.99665125179397229</v>
      </c>
      <c r="H25" s="72">
        <v>5598</v>
      </c>
      <c r="I25" s="125">
        <f t="shared" si="1"/>
        <v>22.317014830170624</v>
      </c>
      <c r="J25" s="72">
        <v>1463</v>
      </c>
      <c r="K25" s="125">
        <f t="shared" si="2"/>
        <v>5.8324031254983257</v>
      </c>
      <c r="L25" s="72">
        <v>1974</v>
      </c>
      <c r="M25" s="125">
        <f t="shared" si="3"/>
        <v>7.8695582841652056</v>
      </c>
      <c r="N25" s="72">
        <v>5897</v>
      </c>
      <c r="O25" s="125">
        <f t="shared" si="4"/>
        <v>23.509009727316219</v>
      </c>
      <c r="P25" s="72">
        <v>631</v>
      </c>
      <c r="Q25" s="125">
        <f t="shared" si="5"/>
        <v>2.515547759527986</v>
      </c>
      <c r="R25" s="72">
        <v>7200</v>
      </c>
      <c r="S25" s="125">
        <f t="shared" si="6"/>
        <v>28.7035560516664</v>
      </c>
      <c r="T25" s="72">
        <v>2071</v>
      </c>
      <c r="U25" s="125">
        <f t="shared" si="7"/>
        <v>8.2562589698612658</v>
      </c>
      <c r="V25" s="72">
        <v>25084</v>
      </c>
      <c r="W25" s="125">
        <f t="shared" si="8"/>
        <v>100</v>
      </c>
      <c r="Y25" s="192">
        <f t="shared" si="9"/>
        <v>1.4675871752866838</v>
      </c>
    </row>
    <row r="26" spans="2:25">
      <c r="B26" s="111" t="s">
        <v>104</v>
      </c>
      <c r="D26" s="75">
        <v>2074</v>
      </c>
      <c r="F26" s="72">
        <v>282</v>
      </c>
      <c r="G26" s="125">
        <f t="shared" si="0"/>
        <v>9.1026468689477085</v>
      </c>
      <c r="H26" s="72">
        <v>437</v>
      </c>
      <c r="I26" s="125">
        <f t="shared" si="1"/>
        <v>14.105874757908326</v>
      </c>
      <c r="J26" s="72">
        <v>527</v>
      </c>
      <c r="K26" s="125">
        <f t="shared" si="2"/>
        <v>17.010974822466107</v>
      </c>
      <c r="L26" s="72">
        <v>297</v>
      </c>
      <c r="M26" s="125">
        <f t="shared" si="3"/>
        <v>9.5868302130406722</v>
      </c>
      <c r="N26" s="72">
        <v>692</v>
      </c>
      <c r="O26" s="125">
        <f t="shared" si="4"/>
        <v>22.336991607488702</v>
      </c>
      <c r="P26" s="72">
        <v>400</v>
      </c>
      <c r="Q26" s="125">
        <f t="shared" si="5"/>
        <v>12.91155584247902</v>
      </c>
      <c r="R26" s="72">
        <v>463</v>
      </c>
      <c r="S26" s="125">
        <f t="shared" si="6"/>
        <v>14.945125887669464</v>
      </c>
      <c r="T26" s="72">
        <v>0</v>
      </c>
      <c r="U26" s="125">
        <f t="shared" si="7"/>
        <v>0</v>
      </c>
      <c r="V26" s="72">
        <v>3098</v>
      </c>
      <c r="W26" s="125">
        <f t="shared" si="8"/>
        <v>100</v>
      </c>
      <c r="Y26" s="192">
        <f t="shared" si="9"/>
        <v>1.493731918997107</v>
      </c>
    </row>
    <row r="27" spans="2:25">
      <c r="B27" s="111" t="s">
        <v>105</v>
      </c>
      <c r="D27" s="75">
        <v>427</v>
      </c>
      <c r="F27" s="72">
        <v>1</v>
      </c>
      <c r="G27" s="125">
        <f t="shared" si="0"/>
        <v>0.2178649237472767</v>
      </c>
      <c r="H27" s="72">
        <v>32</v>
      </c>
      <c r="I27" s="125">
        <f t="shared" si="1"/>
        <v>6.9716775599128544</v>
      </c>
      <c r="J27" s="72">
        <v>161</v>
      </c>
      <c r="K27" s="125">
        <f t="shared" si="2"/>
        <v>35.076252723311548</v>
      </c>
      <c r="L27" s="72">
        <v>4</v>
      </c>
      <c r="M27" s="125">
        <f t="shared" si="3"/>
        <v>0.8714596949891068</v>
      </c>
      <c r="N27" s="72">
        <v>25</v>
      </c>
      <c r="O27" s="125">
        <f t="shared" si="4"/>
        <v>5.4466230936819171</v>
      </c>
      <c r="P27" s="72">
        <v>0</v>
      </c>
      <c r="Q27" s="125">
        <f t="shared" si="5"/>
        <v>0</v>
      </c>
      <c r="R27" s="72">
        <v>236</v>
      </c>
      <c r="S27" s="125">
        <f t="shared" si="6"/>
        <v>51.416122004357298</v>
      </c>
      <c r="T27" s="72">
        <v>0</v>
      </c>
      <c r="U27" s="125">
        <f t="shared" si="7"/>
        <v>0</v>
      </c>
      <c r="V27" s="72">
        <v>459</v>
      </c>
      <c r="W27" s="125">
        <f t="shared" si="8"/>
        <v>100</v>
      </c>
      <c r="Y27" s="192">
        <f t="shared" si="9"/>
        <v>1.0749414519906324</v>
      </c>
    </row>
    <row r="28" spans="2:25">
      <c r="B28" s="115" t="s">
        <v>106</v>
      </c>
      <c r="D28" s="90">
        <v>815</v>
      </c>
      <c r="F28" s="87">
        <v>166</v>
      </c>
      <c r="G28" s="126">
        <f t="shared" si="0"/>
        <v>15.036231884057971</v>
      </c>
      <c r="H28" s="87">
        <v>179</v>
      </c>
      <c r="I28" s="126">
        <f t="shared" si="1"/>
        <v>16.213768115942027</v>
      </c>
      <c r="J28" s="87">
        <v>224</v>
      </c>
      <c r="K28" s="126">
        <f t="shared" si="2"/>
        <v>20.289855072463769</v>
      </c>
      <c r="L28" s="87">
        <v>15</v>
      </c>
      <c r="M28" s="126">
        <f t="shared" si="3"/>
        <v>1.3586956521739131</v>
      </c>
      <c r="N28" s="87">
        <v>57</v>
      </c>
      <c r="O28" s="126">
        <f t="shared" si="4"/>
        <v>5.1630434782608692</v>
      </c>
      <c r="P28" s="87">
        <v>1</v>
      </c>
      <c r="Q28" s="126">
        <f t="shared" si="5"/>
        <v>9.0579710144927536E-2</v>
      </c>
      <c r="R28" s="87">
        <v>462</v>
      </c>
      <c r="S28" s="126">
        <f t="shared" si="6"/>
        <v>41.847826086956523</v>
      </c>
      <c r="T28" s="87">
        <v>0</v>
      </c>
      <c r="U28" s="126">
        <f t="shared" si="7"/>
        <v>0</v>
      </c>
      <c r="V28" s="87">
        <v>1104</v>
      </c>
      <c r="W28" s="126">
        <f t="shared" si="8"/>
        <v>100</v>
      </c>
      <c r="Y28" s="193">
        <f t="shared" si="9"/>
        <v>1.354601226993865</v>
      </c>
    </row>
    <row r="29" spans="2:25" ht="8" customHeight="1"/>
    <row r="30" spans="2:25">
      <c r="B30" s="119" t="s">
        <v>49</v>
      </c>
      <c r="D30" s="63">
        <v>455357</v>
      </c>
      <c r="F30" s="60">
        <v>26816</v>
      </c>
      <c r="G30" s="137">
        <f>IFERROR(F30/V30*100,"-")</f>
        <v>4.2493380217189092</v>
      </c>
      <c r="H30" s="60">
        <v>126400</v>
      </c>
      <c r="I30" s="137">
        <f>IFERROR(H30/V30*100,"-")</f>
        <v>20.029695925763356</v>
      </c>
      <c r="J30" s="60">
        <v>84466</v>
      </c>
      <c r="K30" s="137">
        <f>IFERROR(J30/V30*100,"-")</f>
        <v>13.384717532163984</v>
      </c>
      <c r="L30" s="60">
        <v>35028</v>
      </c>
      <c r="M30" s="137">
        <f>IFERROR(L30/V30*100,"-")</f>
        <v>5.5506344057566359</v>
      </c>
      <c r="N30" s="60">
        <v>92833</v>
      </c>
      <c r="O30" s="137">
        <f>IFERROR(N30/V30*100,"-")</f>
        <v>14.710575647756247</v>
      </c>
      <c r="P30" s="60">
        <v>79874</v>
      </c>
      <c r="Q30" s="137">
        <f>IFERROR(P30/V30*100,"-")</f>
        <v>12.657056427012833</v>
      </c>
      <c r="R30" s="60">
        <v>181809</v>
      </c>
      <c r="S30" s="137">
        <f>IFERROR(R30/V30*100,"-")</f>
        <v>28.809960336765112</v>
      </c>
      <c r="T30" s="60">
        <v>3837</v>
      </c>
      <c r="U30" s="137">
        <f>IFERROR(T30/V30*100,"-")</f>
        <v>0.60802170306292713</v>
      </c>
      <c r="V30" s="60">
        <v>631063</v>
      </c>
      <c r="W30" s="137">
        <f>IFERROR(V30/V30*100,"-")</f>
        <v>100</v>
      </c>
      <c r="Y30" s="106">
        <f>IFERROR(V30/D30,"-")</f>
        <v>1.3858642779182049</v>
      </c>
    </row>
  </sheetData>
  <mergeCells count="14">
    <mergeCell ref="H7:I7"/>
    <mergeCell ref="J7:K7"/>
    <mergeCell ref="A3:W3"/>
    <mergeCell ref="B4:W4"/>
    <mergeCell ref="F6:W6"/>
    <mergeCell ref="D6:D7"/>
    <mergeCell ref="B6:B8"/>
    <mergeCell ref="F7:G7"/>
    <mergeCell ref="V7:W7"/>
    <mergeCell ref="L7:M7"/>
    <mergeCell ref="R7:S7"/>
    <mergeCell ref="P7:Q7"/>
    <mergeCell ref="N7:O7"/>
    <mergeCell ref="T7:U7"/>
  </mergeCells>
  <printOptions horizontalCentered="1" verticalCentered="1"/>
  <pageMargins left="0.27777777777777779" right="0.27777777777777779" top="0.27777777777777779" bottom="0.27777777777777779" header="0.1388888888888889" footer="0.1388888888888889"/>
  <pageSetup paperSize="9" scale="6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97</vt:i4>
      </vt:variant>
    </vt:vector>
  </HeadingPairs>
  <TitlesOfParts>
    <vt:vector size="97" baseType="lpstr">
      <vt:lpstr>porsaad</vt:lpstr>
      <vt:lpstr>indsaad</vt:lpstr>
      <vt:lpstr>indsaad_2</vt:lpstr>
      <vt:lpstr>EVO</vt:lpstr>
      <vt:lpstr>EVO_sol</vt:lpstr>
      <vt:lpstr>EVO_resol</vt:lpstr>
      <vt:lpstr>EVO_derecho</vt:lpstr>
      <vt:lpstr>EVO_resolPIA</vt:lpstr>
      <vt:lpstr>EVO_sinPIA</vt:lpstr>
      <vt:lpstr>EVO_prest</vt:lpstr>
      <vt:lpstr>20pobl</vt:lpstr>
      <vt:lpstr>21solsaad</vt:lpstr>
      <vt:lpstr>22solcasaadpot</vt:lpstr>
      <vt:lpstr>23solcasaad</vt:lpstr>
      <vt:lpstr>24solcasaad_pobl</vt:lpstr>
      <vt:lpstr>24asolcasaad_pobl</vt:lpstr>
      <vt:lpstr>25solaltabaja</vt:lpstr>
      <vt:lpstr>26perfsaad</vt:lpstr>
      <vt:lpstr>31dictsaad</vt:lpstr>
      <vt:lpstr>31adictsaad</vt:lpstr>
      <vt:lpstr>31bdictsaad</vt:lpstr>
      <vt:lpstr>32dictcasaadpot</vt:lpstr>
      <vt:lpstr>33dictcasaad</vt:lpstr>
      <vt:lpstr>33dictcasaadGIII</vt:lpstr>
      <vt:lpstr>33dictcasaadGII</vt:lpstr>
      <vt:lpstr>33dictcasaadGI</vt:lpstr>
      <vt:lpstr>33dictcasaadG0</vt:lpstr>
      <vt:lpstr>34adictcasaad</vt:lpstr>
      <vt:lpstr>34bdictcasaad</vt:lpstr>
      <vt:lpstr>35ResolGraAltaBaj</vt:lpstr>
      <vt:lpstr>36perfresol</vt:lpstr>
      <vt:lpstr>36aperfresol_graf</vt:lpstr>
      <vt:lpstr>36bperfresol_graf</vt:lpstr>
      <vt:lpstr>41benpresaad</vt:lpstr>
      <vt:lpstr>41benpresaad_graf</vt:lpstr>
      <vt:lpstr>41abenpreGIII</vt:lpstr>
      <vt:lpstr>41abenpreGIII_graf</vt:lpstr>
      <vt:lpstr>41bbenpreGII</vt:lpstr>
      <vt:lpstr>41abenpreGII_graf</vt:lpstr>
      <vt:lpstr>41cbenpreGI</vt:lpstr>
      <vt:lpstr>41abenpreGI_graf</vt:lpstr>
      <vt:lpstr>42pbpcasaadpot</vt:lpstr>
      <vt:lpstr>43pbpcasaad</vt:lpstr>
      <vt:lpstr>43pbpcasaadGIII</vt:lpstr>
      <vt:lpstr>43pbpcasaadGII</vt:lpstr>
      <vt:lpstr>43pbpcasaadGI</vt:lpstr>
      <vt:lpstr>44apbpcasaad</vt:lpstr>
      <vt:lpstr>44bpbpcasaad</vt:lpstr>
      <vt:lpstr>45ResolPIAAltaBaj</vt:lpstr>
      <vt:lpstr>46perfpbsaad</vt:lpstr>
      <vt:lpstr>46aperfpb_graf</vt:lpstr>
      <vt:lpstr>51pbgrado</vt:lpstr>
      <vt:lpstr>51aPAPDgrado</vt:lpstr>
      <vt:lpstr>51bTeleasgrado</vt:lpstr>
      <vt:lpstr>51cSADgrado</vt:lpstr>
      <vt:lpstr>51dCDgrado</vt:lpstr>
      <vt:lpstr>51eSARgrado</vt:lpstr>
      <vt:lpstr>51fPEVincgrado</vt:lpstr>
      <vt:lpstr>51gPECgrado</vt:lpstr>
      <vt:lpstr>51hPEAsistPgrado</vt:lpstr>
      <vt:lpstr>52SubtipoVinculada</vt:lpstr>
      <vt:lpstr>52SubtipoVinculadaGIII</vt:lpstr>
      <vt:lpstr>52SubtipoVinculadaGII</vt:lpstr>
      <vt:lpstr>52SubtipoVinculadaGI</vt:lpstr>
      <vt:lpstr>53combprest</vt:lpstr>
      <vt:lpstr>53combprestGI</vt:lpstr>
      <vt:lpstr>53combprestGII</vt:lpstr>
      <vt:lpstr>53combprestGIII</vt:lpstr>
      <vt:lpstr>6perfcuidador</vt:lpstr>
      <vt:lpstr>61aperfcuidadorCCAA</vt:lpstr>
      <vt:lpstr>62bperfcuidadorCCAA</vt:lpstr>
      <vt:lpstr>63cperfcuidadorCCAA</vt:lpstr>
      <vt:lpstr>7Intensidad</vt:lpstr>
      <vt:lpstr>7IntensidadCCAA</vt:lpstr>
      <vt:lpstr>7IntenSAD_CCAA</vt:lpstr>
      <vt:lpstr>7IntenPE_SAD_CCAA</vt:lpstr>
      <vt:lpstr>8CuantíaPrest</vt:lpstr>
      <vt:lpstr>8CuantíaPEC_CCAA</vt:lpstr>
      <vt:lpstr>8CuantíaAP_CCAA</vt:lpstr>
      <vt:lpstr>8CuantíaPEVsad_CCAA</vt:lpstr>
      <vt:lpstr>8CuantíaPEVsar_CCAA</vt:lpstr>
      <vt:lpstr>8CuantíaPEVcd_CCAA</vt:lpstr>
      <vt:lpstr>8CuantíaPEVpapd_CCAA</vt:lpstr>
      <vt:lpstr>8CuantíaPEVteleasist_CCAA</vt:lpstr>
      <vt:lpstr>9TiempoEspera</vt:lpstr>
      <vt:lpstr>10pendResol</vt:lpstr>
      <vt:lpstr>10pendPrest</vt:lpstr>
      <vt:lpstr>10pend</vt:lpstr>
      <vt:lpstr>11ListaEspera</vt:lpstr>
      <vt:lpstr>11ListaEsperaGIII</vt:lpstr>
      <vt:lpstr>11ListaEsperaGII</vt:lpstr>
      <vt:lpstr>11ListaEsperaGI</vt:lpstr>
      <vt:lpstr>12BenefEfect</vt:lpstr>
      <vt:lpstr>12BenefEfect_pre</vt:lpstr>
      <vt:lpstr>12BenefEfect_pre_GI</vt:lpstr>
      <vt:lpstr>12BenefEfect_pre_GII</vt:lpstr>
      <vt:lpstr>12BenefEfect_pre_GIII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José Miguel Ayora López</cp:lastModifiedBy>
  <dcterms:created xsi:type="dcterms:W3CDTF">2026-10-02T15:17:32Z</dcterms:created>
  <dcterms:modified xsi:type="dcterms:W3CDTF">2026-10-02T15:27:51Z</dcterms:modified>
</cp:coreProperties>
</file>